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0" windowWidth="28800" windowHeight="1183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 r:id="rId8"/>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section'!$A$1:$M$434</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2" i="7" l="1"/>
  <c r="H92" i="7" s="1"/>
  <c r="F92" i="7"/>
  <c r="G206" i="7"/>
  <c r="F206" i="7"/>
  <c r="H206" i="7" s="1"/>
  <c r="E206" i="7"/>
  <c r="G205" i="7"/>
  <c r="F205" i="7"/>
  <c r="H205" i="7" s="1"/>
  <c r="E205" i="7"/>
  <c r="D205" i="7"/>
  <c r="G204" i="7"/>
  <c r="F204" i="7"/>
  <c r="H204" i="7" s="1"/>
  <c r="E204" i="7"/>
  <c r="G203" i="7"/>
  <c r="F203" i="7"/>
  <c r="H203" i="7" s="1"/>
  <c r="E203" i="7"/>
  <c r="G202" i="7"/>
  <c r="F202" i="7"/>
  <c r="H202" i="7" s="1"/>
  <c r="E202" i="7"/>
  <c r="G201" i="7"/>
  <c r="F201" i="7"/>
  <c r="H201" i="7" s="1"/>
  <c r="E201" i="7"/>
  <c r="G200" i="7"/>
  <c r="F200" i="7"/>
  <c r="H200" i="7" s="1"/>
  <c r="E200" i="7"/>
  <c r="G199" i="7"/>
  <c r="F199" i="7"/>
  <c r="H199" i="7" s="1"/>
  <c r="E199" i="7"/>
  <c r="G198" i="7"/>
  <c r="F198" i="7"/>
  <c r="H198" i="7" s="1"/>
  <c r="E198" i="7"/>
  <c r="G197" i="7"/>
  <c r="F197" i="7"/>
  <c r="H197" i="7" s="1"/>
  <c r="E197" i="7"/>
  <c r="G196" i="7"/>
  <c r="F196" i="7"/>
  <c r="H196" i="7" s="1"/>
  <c r="E196" i="7"/>
  <c r="G195" i="7"/>
  <c r="F195" i="7"/>
  <c r="H195" i="7" s="1"/>
  <c r="E195" i="7"/>
  <c r="G194" i="7"/>
  <c r="F194" i="7"/>
  <c r="H194" i="7" s="1"/>
  <c r="E194" i="7"/>
  <c r="G193" i="7"/>
  <c r="F193" i="7"/>
  <c r="H193" i="7" s="1"/>
  <c r="E193" i="7"/>
  <c r="G192" i="7"/>
  <c r="F192" i="7"/>
  <c r="H192" i="7" s="1"/>
  <c r="E192" i="7"/>
  <c r="G191" i="7"/>
  <c r="F191" i="7"/>
  <c r="H191" i="7" s="1"/>
  <c r="E191" i="7"/>
  <c r="G190" i="7"/>
  <c r="F190" i="7"/>
  <c r="H190" i="7" s="1"/>
  <c r="E190" i="7"/>
  <c r="G189" i="7"/>
  <c r="F189" i="7"/>
  <c r="H189" i="7" s="1"/>
  <c r="E189" i="7"/>
  <c r="G188" i="7"/>
  <c r="F188" i="7"/>
  <c r="H188" i="7" s="1"/>
  <c r="E188" i="7"/>
  <c r="G187" i="7"/>
  <c r="F187" i="7"/>
  <c r="H187" i="7" s="1"/>
  <c r="E187" i="7"/>
  <c r="G186" i="7"/>
  <c r="F186" i="7"/>
  <c r="H186" i="7" s="1"/>
  <c r="E186" i="7"/>
  <c r="G185" i="7"/>
  <c r="F185" i="7"/>
  <c r="H185" i="7" s="1"/>
  <c r="E185" i="7"/>
  <c r="G184" i="7"/>
  <c r="F184" i="7"/>
  <c r="H184" i="7" s="1"/>
  <c r="E184" i="7"/>
  <c r="G183" i="7"/>
  <c r="F183" i="7"/>
  <c r="H183" i="7" s="1"/>
  <c r="E183" i="7"/>
  <c r="G182" i="7"/>
  <c r="F182" i="7"/>
  <c r="H182" i="7" s="1"/>
  <c r="E182" i="7"/>
  <c r="G181" i="7"/>
  <c r="F181" i="7"/>
  <c r="H181" i="7" s="1"/>
  <c r="E181" i="7"/>
  <c r="G180" i="7"/>
  <c r="F180" i="7"/>
  <c r="H180" i="7" s="1"/>
  <c r="E180" i="7"/>
  <c r="G179" i="7"/>
  <c r="F179" i="7"/>
  <c r="H179" i="7" s="1"/>
  <c r="E179" i="7"/>
  <c r="G178" i="7"/>
  <c r="F178" i="7"/>
  <c r="H178" i="7" s="1"/>
  <c r="E178" i="7"/>
  <c r="G177" i="7"/>
  <c r="F177" i="7"/>
  <c r="H177" i="7" s="1"/>
  <c r="E177" i="7"/>
  <c r="G176" i="7"/>
  <c r="F176" i="7"/>
  <c r="H176" i="7" s="1"/>
  <c r="E176" i="7"/>
  <c r="G175" i="7"/>
  <c r="F175" i="7"/>
  <c r="H175" i="7" s="1"/>
  <c r="E175" i="7"/>
  <c r="G174" i="7"/>
  <c r="F174" i="7"/>
  <c r="H174" i="7" s="1"/>
  <c r="E174" i="7"/>
  <c r="G173" i="7"/>
  <c r="F173" i="7"/>
  <c r="H173" i="7" s="1"/>
  <c r="E173" i="7"/>
  <c r="G172" i="7"/>
  <c r="F172" i="7"/>
  <c r="H172" i="7" s="1"/>
  <c r="E172" i="7"/>
  <c r="G171" i="7"/>
  <c r="F171" i="7"/>
  <c r="H171" i="7" s="1"/>
  <c r="E171" i="7"/>
  <c r="G170" i="7"/>
  <c r="F170" i="7"/>
  <c r="H170" i="7" s="1"/>
  <c r="E170" i="7"/>
  <c r="G169" i="7"/>
  <c r="F169" i="7"/>
  <c r="H169" i="7" s="1"/>
  <c r="E169" i="7"/>
  <c r="G168" i="7"/>
  <c r="F168" i="7"/>
  <c r="H168" i="7" s="1"/>
  <c r="E168" i="7"/>
  <c r="G167" i="7"/>
  <c r="F167" i="7"/>
  <c r="H167" i="7" s="1"/>
  <c r="E167" i="7"/>
  <c r="G166" i="7"/>
  <c r="F166" i="7"/>
  <c r="H166" i="7" s="1"/>
  <c r="E166" i="7"/>
  <c r="G165" i="7"/>
  <c r="F165" i="7"/>
  <c r="H165" i="7" s="1"/>
  <c r="E165" i="7"/>
  <c r="G164" i="7"/>
  <c r="F164" i="7"/>
  <c r="H164" i="7" s="1"/>
  <c r="E164" i="7"/>
  <c r="G163" i="7"/>
  <c r="F163" i="7"/>
  <c r="H163" i="7" s="1"/>
  <c r="E163" i="7"/>
  <c r="G162" i="7"/>
  <c r="F162" i="7"/>
  <c r="H162" i="7" s="1"/>
  <c r="E162" i="7"/>
  <c r="G161" i="7"/>
  <c r="F161" i="7"/>
  <c r="H161" i="7" s="1"/>
  <c r="E161" i="7"/>
  <c r="G160" i="7"/>
  <c r="F160" i="7"/>
  <c r="H160" i="7" s="1"/>
  <c r="E160" i="7"/>
  <c r="G159" i="7"/>
  <c r="F159" i="7"/>
  <c r="H159" i="7" s="1"/>
  <c r="E159" i="7"/>
  <c r="G158" i="7"/>
  <c r="F158" i="7"/>
  <c r="H158" i="7" s="1"/>
  <c r="E158" i="7"/>
  <c r="G157" i="7"/>
  <c r="F157" i="7"/>
  <c r="H157" i="7" s="1"/>
  <c r="E157" i="7"/>
  <c r="G156" i="7"/>
  <c r="F156" i="7"/>
  <c r="H156" i="7" s="1"/>
  <c r="E156" i="7"/>
  <c r="G155" i="7"/>
  <c r="F155" i="7"/>
  <c r="H155" i="7" s="1"/>
  <c r="E155" i="7"/>
  <c r="G154" i="7"/>
  <c r="F154" i="7"/>
  <c r="H154" i="7" s="1"/>
  <c r="E154" i="7"/>
  <c r="G153" i="7"/>
  <c r="F153" i="7"/>
  <c r="H153" i="7" s="1"/>
  <c r="E153" i="7"/>
  <c r="G152" i="7"/>
  <c r="F152" i="7"/>
  <c r="H152" i="7" s="1"/>
  <c r="E152" i="7"/>
  <c r="G151" i="7"/>
  <c r="F151" i="7"/>
  <c r="H151" i="7" s="1"/>
  <c r="E151" i="7"/>
  <c r="G150" i="7"/>
  <c r="F150" i="7"/>
  <c r="H150" i="7" s="1"/>
  <c r="E150" i="7"/>
  <c r="G149" i="7"/>
  <c r="F149" i="7"/>
  <c r="H149" i="7" s="1"/>
  <c r="E149" i="7"/>
  <c r="G148" i="7"/>
  <c r="F148" i="7"/>
  <c r="H148" i="7" s="1"/>
  <c r="E148" i="7"/>
  <c r="G147" i="7"/>
  <c r="F147" i="7"/>
  <c r="H147" i="7" s="1"/>
  <c r="E147" i="7"/>
  <c r="G146" i="7"/>
  <c r="F146" i="7"/>
  <c r="H146" i="7" s="1"/>
  <c r="E146" i="7"/>
  <c r="G145" i="7"/>
  <c r="F145" i="7"/>
  <c r="H145" i="7" s="1"/>
  <c r="E145" i="7"/>
  <c r="G144" i="7"/>
  <c r="F144" i="7"/>
  <c r="H144" i="7" s="1"/>
  <c r="E144" i="7"/>
  <c r="G143" i="7"/>
  <c r="F143" i="7"/>
  <c r="H143" i="7" s="1"/>
  <c r="E143" i="7"/>
  <c r="G142" i="7"/>
  <c r="F142" i="7"/>
  <c r="H142" i="7" s="1"/>
  <c r="E142" i="7"/>
  <c r="G141" i="7"/>
  <c r="F141" i="7"/>
  <c r="H141" i="7" s="1"/>
  <c r="E141" i="7"/>
  <c r="G140" i="7"/>
  <c r="F140" i="7"/>
  <c r="H140" i="7" s="1"/>
  <c r="E140" i="7"/>
  <c r="G139" i="7"/>
  <c r="F139" i="7"/>
  <c r="H139" i="7" s="1"/>
  <c r="E139" i="7"/>
  <c r="G138" i="7"/>
  <c r="F138" i="7"/>
  <c r="H138" i="7" s="1"/>
  <c r="E138" i="7"/>
  <c r="G137" i="7"/>
  <c r="F137" i="7"/>
  <c r="H137" i="7" s="1"/>
  <c r="E137" i="7"/>
  <c r="E92" i="7" l="1"/>
  <c r="G136" i="7" l="1"/>
  <c r="F136" i="7"/>
  <c r="H136" i="7" s="1"/>
  <c r="E136" i="7"/>
  <c r="H131" i="7"/>
  <c r="H135" i="7"/>
  <c r="G130" i="7"/>
  <c r="G131" i="7"/>
  <c r="G132" i="7"/>
  <c r="G133" i="7"/>
  <c r="G134" i="7"/>
  <c r="G135" i="7"/>
  <c r="E130" i="7"/>
  <c r="E131" i="7"/>
  <c r="E132" i="7"/>
  <c r="E133" i="7"/>
  <c r="E134" i="7"/>
  <c r="E135" i="7"/>
  <c r="F130" i="7"/>
  <c r="H130" i="7" s="1"/>
  <c r="F131" i="7"/>
  <c r="F132" i="7"/>
  <c r="H132" i="7" s="1"/>
  <c r="F133" i="7"/>
  <c r="H133" i="7" s="1"/>
  <c r="F134" i="7"/>
  <c r="H134" i="7" s="1"/>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I20" i="8"/>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G21" i="8"/>
  <c r="F22" i="8" s="1"/>
  <c r="E23" i="8" s="1"/>
  <c r="D24" i="8" s="1"/>
  <c r="H21" i="8"/>
  <c r="G22" i="8" s="1"/>
  <c r="F23" i="8" s="1"/>
  <c r="E24" i="8" s="1"/>
  <c r="D25" i="8" s="1"/>
  <c r="C14" i="7"/>
  <c r="C15" i="7"/>
  <c r="C16" i="7"/>
  <c r="C17" i="7"/>
  <c r="C18" i="7"/>
  <c r="C19" i="7"/>
  <c r="C20" i="7"/>
  <c r="C21" i="7"/>
  <c r="C22" i="7"/>
  <c r="H93" i="7"/>
  <c r="H94" i="7"/>
  <c r="H95" i="7"/>
  <c r="H96" i="7"/>
  <c r="H97" i="7"/>
  <c r="H98" i="7"/>
  <c r="H99" i="7"/>
  <c r="H100" i="7"/>
  <c r="H101" i="7"/>
  <c r="H102" i="7"/>
  <c r="H103" i="7"/>
  <c r="H104" i="7"/>
  <c r="H105" i="7"/>
  <c r="H106" i="7"/>
  <c r="H107"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H120" i="7"/>
  <c r="E121" i="7"/>
  <c r="F121" i="7"/>
  <c r="H121" i="7" s="1"/>
  <c r="G121" i="7"/>
  <c r="E122" i="7"/>
  <c r="F122" i="7"/>
  <c r="H122" i="7" s="1"/>
  <c r="G122" i="7"/>
  <c r="H123" i="7"/>
  <c r="E124" i="7"/>
  <c r="F124" i="7"/>
  <c r="H124" i="7" s="1"/>
  <c r="G124" i="7"/>
  <c r="E125" i="7"/>
  <c r="F125" i="7"/>
  <c r="H125" i="7" s="1"/>
  <c r="G125" i="7"/>
  <c r="H126" i="7"/>
  <c r="E127" i="7"/>
  <c r="F127" i="7"/>
  <c r="H127" i="7" s="1"/>
  <c r="G127" i="7"/>
  <c r="E128" i="7"/>
  <c r="F128" i="7"/>
  <c r="H128" i="7" s="1"/>
  <c r="G128" i="7"/>
  <c r="E129" i="7"/>
  <c r="F129" i="7"/>
  <c r="H129" i="7" s="1"/>
  <c r="G129" i="7"/>
  <c r="E207" i="7"/>
  <c r="F207" i="7"/>
  <c r="H207" i="7" s="1"/>
  <c r="G207" i="7"/>
  <c r="E208" i="7"/>
  <c r="F208" i="7"/>
  <c r="H208" i="7" s="1"/>
  <c r="G208" i="7"/>
  <c r="E209" i="7"/>
  <c r="F209" i="7"/>
  <c r="H209" i="7" s="1"/>
  <c r="G209" i="7"/>
  <c r="C248" i="7"/>
  <c r="D273" i="7"/>
  <c r="C288" i="7"/>
  <c r="D299" i="7"/>
  <c r="H210"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F22" i="3"/>
  <c r="H19" i="3"/>
  <c r="G18" i="3"/>
  <c r="H18" i="3"/>
  <c r="K22" i="3"/>
  <c r="J19" i="3"/>
  <c r="I22" i="3"/>
  <c r="L22" i="3"/>
  <c r="J22" i="3"/>
  <c r="K20" i="3"/>
  <c r="M17" i="3"/>
  <c r="E20" i="3"/>
  <c r="M20" i="3"/>
  <c r="F19" i="3"/>
  <c r="H21" i="3"/>
  <c r="M23" i="3"/>
  <c r="L19" i="3"/>
  <c r="H17" i="3"/>
  <c r="F23" i="3"/>
  <c r="F17" i="3"/>
  <c r="J17" i="3"/>
  <c r="L21" i="3"/>
  <c r="G19" i="3"/>
  <c r="G21" i="3"/>
  <c r="K23" i="3"/>
  <c r="J20" i="3"/>
  <c r="G22" i="3"/>
  <c r="I23" i="3"/>
  <c r="H22" i="3"/>
  <c r="M18" i="3"/>
  <c r="E21" i="3"/>
  <c r="M22" i="3"/>
  <c r="K17" i="3"/>
  <c r="K19" i="3"/>
  <c r="E22" i="3"/>
  <c r="J18" i="3"/>
  <c r="J21" i="3"/>
  <c r="L17" i="3"/>
  <c r="I21" i="3"/>
  <c r="K18" i="3"/>
  <c r="I19" i="3"/>
  <c r="G23" i="3"/>
  <c r="E19" i="3"/>
  <c r="J23" i="3"/>
  <c r="G20" i="3"/>
  <c r="L18" i="3"/>
  <c r="F18" i="3"/>
  <c r="I20" i="3"/>
  <c r="F20" i="3"/>
  <c r="F21" i="3"/>
  <c r="L20" i="3"/>
  <c r="H23" i="3"/>
  <c r="E18" i="3"/>
  <c r="I17" i="3"/>
  <c r="K21" i="3"/>
  <c r="H20" i="3"/>
  <c r="E23" i="3"/>
  <c r="G17" i="3"/>
  <c r="L23" i="3"/>
  <c r="M19" i="3"/>
  <c r="M21" i="3"/>
  <c r="I18" i="3"/>
  <c r="E17" i="3"/>
</calcChain>
</file>

<file path=xl/sharedStrings.xml><?xml version="1.0" encoding="utf-8"?>
<sst xmlns="http://schemas.openxmlformats.org/spreadsheetml/2006/main" count="4470" uniqueCount="1033">
  <si>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</si>
  <si>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</si>
  <si>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</si>
  <si>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</si>
  <si>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</si>
  <si>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</si>
  <si>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</si>
  <si>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</si>
  <si>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</si>
  <si>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</si>
  <si>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</si>
  <si>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</si>
  <si>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</si>
  <si>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</si>
  <si>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</si>
  <si>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</si>
  <si>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</si>
  <si>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</si>
  <si>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</si>
  <si>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</si>
  <si>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</si>
  <si>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</si>
  <si>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</si>
  <si>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</si>
  <si>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</si>
  <si>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</si>
  <si>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</si>
  <si>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</si>
  <si>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</si>
  <si>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</si>
  <si>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</si>
  <si>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</si>
  <si>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</si>
  <si>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</si>
  <si>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</si>
  <si>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</si>
  <si>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</si>
  <si>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</si>
  <si>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</si>
  <si>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</si>
  <si>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</si>
  <si>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</si>
  <si>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</si>
  <si>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</si>
  <si>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</si>
  <si>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</si>
  <si>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</si>
  <si>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</si>
  <si>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</si>
  <si>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</si>
  <si>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</si>
  <si>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</si>
  <si>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</si>
  <si>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</si>
  <si>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</si>
  <si>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</si>
  <si>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</si>
  <si>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</si>
  <si>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</si>
  <si>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</si>
  <si>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</si>
  <si>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</si>
  <si>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</si>
  <si>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</si>
  <si>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</si>
  <si>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</si>
  <si>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</si>
  <si>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</si>
  <si>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</si>
  <si>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</si>
  <si>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</si>
  <si>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</si>
  <si>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</si>
  <si>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</si>
  <si>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</si>
  <si>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</si>
  <si>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</si>
  <si>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</si>
  <si>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</si>
  <si>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</si>
  <si>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</si>
  <si>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</si>
  <si>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</si>
  <si>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</si>
  <si>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</si>
  <si>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</si>
  <si>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</si>
  <si>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</si>
  <si>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</si>
  <si>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</si>
  <si>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</si>
  <si>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</si>
  <si>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</si>
  <si>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</si>
  <si>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</si>
  <si>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</si>
  <si>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</si>
  <si>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</si>
  <si>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</si>
  <si>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</si>
  <si>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</si>
  <si>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</si>
  <si>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</si>
  <si>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</si>
  <si>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</si>
  <si>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</si>
  <si>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</si>
  <si>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</si>
  <si>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</si>
  <si>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</si>
  <si>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</si>
  <si>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</si>
  <si>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</si>
  <si>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</si>
  <si>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</si>
  <si>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</si>
  <si>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</si>
  <si>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</si>
  <si>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</si>
  <si>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</si>
  <si>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</si>
  <si>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</si>
  <si>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</si>
  <si>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</si>
  <si>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</si>
  <si>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</si>
  <si>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</si>
  <si>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</si>
  <si>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</si>
  <si>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</si>
  <si>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</si>
  <si>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</si>
  <si>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</si>
  <si>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</si>
  <si>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</si>
  <si>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</si>
  <si>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</si>
  <si>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</si>
  <si>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</si>
  <si>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</si>
  <si>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</si>
  <si>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</si>
  <si>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</si>
  <si>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</si>
  <si>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</si>
  <si>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</si>
  <si>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</si>
  <si>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</si>
  <si>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</si>
  <si>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</si>
  <si>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</si>
  <si>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</si>
  <si>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</si>
  <si>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</si>
  <si>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</si>
  <si>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</si>
  <si>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</si>
  <si>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</si>
  <si>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</si>
  <si>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</si>
  <si>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</si>
  <si>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</si>
  <si>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</si>
  <si>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</si>
  <si>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</si>
  <si>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</si>
  <si>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</si>
  <si>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</si>
  <si>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</si>
  <si>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</si>
  <si>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</si>
  <si>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</si>
  <si>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</si>
  <si>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</si>
  <si>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</si>
  <si>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</si>
  <si>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</si>
  <si>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</si>
  <si>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</si>
  <si>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</si>
  <si>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</si>
  <si>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</si>
  <si>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</si>
  <si>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</si>
  <si>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</si>
  <si>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</si>
  <si>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</si>
  <si>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</si>
  <si>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</si>
  <si>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</si>
  <si>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</si>
  <si>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</si>
  <si>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</si>
  <si>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</si>
  <si>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</si>
  <si>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</si>
  <si>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</si>
  <si>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</si>
  <si>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</si>
  <si>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</si>
  <si>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</si>
  <si>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</si>
  <si>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</si>
  <si>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</si>
  <si>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</si>
  <si>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</si>
  <si>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</si>
  <si>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</si>
  <si>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</si>
  <si>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</si>
  <si>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</si>
  <si>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</si>
  <si>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</si>
  <si>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</si>
  <si>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</si>
  <si>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</si>
  <si>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</si>
  <si>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</si>
  <si>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</si>
  <si>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</si>
  <si>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</si>
  <si>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</si>
  <si>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</si>
  <si>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</si>
  <si>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</si>
  <si>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</si>
  <si>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</si>
  <si>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</si>
  <si>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</si>
  <si>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</si>
  <si>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</si>
  <si>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</si>
  <si>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</si>
  <si>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</si>
  <si>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</si>
  <si>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</si>
  <si>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</si>
  <si>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</si>
  <si>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</si>
  <si>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</si>
  <si>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</si>
  <si>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</si>
  <si>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</si>
  <si>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</si>
  <si>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</si>
  <si>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</si>
  <si>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</si>
  <si>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</si>
  <si>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</si>
  <si>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</si>
  <si>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</si>
  <si>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</si>
  <si>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</si>
  <si>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</si>
  <si>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</si>
  <si>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</si>
  <si>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</si>
  <si>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</si>
  <si>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</si>
  <si>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</si>
  <si>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</si>
  <si>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</si>
  <si>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</si>
  <si>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</si>
  <si>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</si>
  <si>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</si>
  <si>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</si>
  <si>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</si>
  <si>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</si>
  <si>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</si>
  <si>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</si>
  <si>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</si>
  <si>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</si>
  <si>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</si>
  <si>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</si>
  <si>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</si>
  <si>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</si>
  <si>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</si>
  <si>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</si>
  <si>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</si>
  <si>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</si>
  <si>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</si>
  <si>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</si>
  <si>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</si>
  <si>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</si>
  <si>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</si>
  <si>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</si>
  <si>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</si>
  <si>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</si>
  <si>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</si>
  <si>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</si>
  <si>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</si>
  <si>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</si>
  <si>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</si>
  <si>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</si>
  <si>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</si>
  <si>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</si>
  <si>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</si>
  <si>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</si>
  <si>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</si>
  <si>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</si>
  <si>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</si>
  <si>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</si>
  <si>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</si>
  <si>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</si>
  <si>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</si>
  <si>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</si>
  <si>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</si>
  <si>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</si>
  <si>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</si>
  <si>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</si>
  <si>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</si>
  <si>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</si>
  <si>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</si>
  <si>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</si>
  <si>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</si>
  <si>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</si>
  <si>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</si>
  <si>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</si>
  <si>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</si>
  <si>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</si>
  <si>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</si>
  <si>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</si>
  <si>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</si>
  <si>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</si>
  <si>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</si>
  <si>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</si>
  <si>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</si>
  <si>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</si>
  <si>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</si>
  <si>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</si>
  <si>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</si>
  <si>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</si>
  <si>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</si>
  <si>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</si>
  <si>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</si>
  <si>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</si>
  <si>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</si>
  <si>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</si>
  <si>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</si>
  <si>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</si>
  <si>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</si>
  <si>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</si>
  <si>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</si>
  <si>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</si>
  <si>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</si>
  <si>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</si>
  <si>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</si>
  <si>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</si>
  <si>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</si>
  <si>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</si>
  <si>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</si>
  <si>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</si>
  <si>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</si>
  <si>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</si>
  <si>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</si>
  <si>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</si>
  <si>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</si>
  <si>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</si>
  <si>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</si>
  <si>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</si>
  <si>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</si>
  <si>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</si>
  <si>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</si>
  <si>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</si>
  <si>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</si>
  <si>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</si>
  <si>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</si>
  <si>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</si>
  <si>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</si>
  <si>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</si>
  <si>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</si>
  <si>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</si>
  <si>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</si>
  <si>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</si>
  <si>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</si>
  <si>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</si>
  <si>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</si>
  <si>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</si>
  <si>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</si>
  <si>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</si>
  <si>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</si>
  <si>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</si>
  <si>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</si>
  <si>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</si>
  <si>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</si>
  <si>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</si>
  <si>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</si>
  <si>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</si>
  <si>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</si>
  <si>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</si>
  <si>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</si>
  <si>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</si>
  <si>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</si>
  <si>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</si>
  <si>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</si>
  <si>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</si>
  <si>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</si>
  <si>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</si>
  <si>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</si>
  <si>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</si>
  <si>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</si>
  <si>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</si>
  <si>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</si>
  <si>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</si>
  <si>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</si>
  <si>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</si>
  <si>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</si>
  <si>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</si>
  <si>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</si>
  <si>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</si>
  <si>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</si>
  <si>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</si>
  <si>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</si>
  <si>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</si>
  <si>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</si>
  <si>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</si>
  <si>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</si>
  <si>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</si>
  <si>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</si>
  <si>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</si>
  <si>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</si>
  <si>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</si>
  <si>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</si>
  <si>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</si>
  <si>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</si>
  <si>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</si>
  <si>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</si>
  <si>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</si>
  <si>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</si>
  <si>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</si>
  <si>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</si>
  <si>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</si>
  <si>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</si>
  <si>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</si>
  <si>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</si>
  <si>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</si>
  <si>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</si>
  <si>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</si>
  <si>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</si>
  <si>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</si>
  <si>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</si>
  <si>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</si>
  <si>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</si>
  <si>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</si>
  <si>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</si>
  <si>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</si>
  <si>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</si>
  <si>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</si>
  <si>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</si>
  <si>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</si>
  <si>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</si>
  <si>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</si>
  <si>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</si>
  <si>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</si>
  <si>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</si>
  <si>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</si>
  <si>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</si>
  <si>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</si>
  <si>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</si>
  <si>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</si>
  <si>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</si>
  <si>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</si>
  <si>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</si>
  <si>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</si>
  <si>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</si>
  <si>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</si>
  <si>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</si>
  <si>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</si>
  <si>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</si>
  <si>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</si>
  <si>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</si>
  <si>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</si>
  <si>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</si>
  <si>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</si>
  <si>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</si>
  <si>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</si>
  <si>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</si>
  <si>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</si>
  <si>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</si>
  <si>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</si>
  <si>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</si>
  <si>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</si>
  <si>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</si>
  <si>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</si>
  <si>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</si>
  <si>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</si>
  <si>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</si>
  <si>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</si>
  <si>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</si>
  <si>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</si>
  <si>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</si>
  <si>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</si>
  <si>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</si>
  <si>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</si>
  <si>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</si>
  <si>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</si>
  <si>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</si>
  <si>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</si>
  <si>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</si>
  <si>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</si>
  <si>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</si>
  <si>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</si>
  <si>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</si>
  <si>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</si>
  <si>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</si>
  <si>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</si>
  <si>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</si>
  <si>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</si>
  <si>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</si>
  <si>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</si>
  <si>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</si>
  <si>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</si>
  <si>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</si>
  <si>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</si>
  <si>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</si>
  <si>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</si>
  <si>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</si>
  <si>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</si>
  <si>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</si>
  <si>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</si>
  <si>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</si>
  <si>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</si>
  <si>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</si>
  <si>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</si>
  <si>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</si>
  <si>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</si>
  <si>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</si>
  <si>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</si>
  <si>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</si>
  <si>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</si>
  <si>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</si>
  <si>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</si>
  <si>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</si>
  <si>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</si>
  <si>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</si>
  <si>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</si>
  <si>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</si>
  <si>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</si>
  <si>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</si>
  <si>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</si>
  <si>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</si>
  <si>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</si>
  <si>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</si>
  <si>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</si>
  <si>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</si>
  <si>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</si>
  <si>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</si>
  <si>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</si>
  <si>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</si>
  <si>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</si>
  <si>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</si>
  <si>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</si>
  <si>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</si>
  <si>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</si>
  <si>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</si>
  <si>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</si>
  <si>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</si>
  <si>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</si>
  <si>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</si>
  <si>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</si>
  <si>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</si>
  <si>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</si>
  <si>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</si>
  <si>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</si>
  <si>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</si>
  <si>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</si>
  <si>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</si>
  <si>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</si>
  <si>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</si>
  <si>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</si>
  <si>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</si>
  <si>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</si>
  <si>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</si>
  <si>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</si>
  <si>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</si>
  <si>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</si>
  <si>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</si>
  <si>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</si>
  <si>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</si>
  <si>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</si>
  <si>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</si>
  <si>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</si>
  <si>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</si>
  <si>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</si>
  <si>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</si>
  <si>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</si>
  <si>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</si>
  <si>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</si>
  <si>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</si>
  <si>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</si>
  <si>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</si>
  <si>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</si>
  <si>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</si>
  <si>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</si>
  <si>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</si>
  <si>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</si>
  <si>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</si>
  <si>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</si>
  <si>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</si>
  <si>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</si>
  <si>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</si>
  <si>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</si>
  <si>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</si>
  <si>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</si>
  <si>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</si>
  <si>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</si>
  <si>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</si>
  <si>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</si>
  <si>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</si>
  <si>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</si>
  <si>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</si>
  <si>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</si>
  <si>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</si>
  <si>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</si>
  <si>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</si>
  <si>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</si>
  <si>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</si>
  <si>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</si>
  <si>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</si>
  <si>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</si>
  <si>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</si>
  <si>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</si>
  <si>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</si>
  <si>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</si>
  <si>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</si>
  <si>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</si>
  <si>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</si>
  <si>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</si>
  <si>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</si>
  <si>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</si>
  <si>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</si>
  <si>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</si>
  <si>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</si>
  <si>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</si>
  <si>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</si>
  <si>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</si>
  <si>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</si>
  <si>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</si>
  <si>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</si>
  <si>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</si>
  <si>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</si>
  <si>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</si>
  <si>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</si>
  <si>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</si>
  <si>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</si>
  <si>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</si>
  <si>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</si>
  <si>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</si>
  <si>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</si>
  <si>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</si>
  <si>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</si>
  <si>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</si>
  <si>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</si>
  <si>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</si>
  <si>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</si>
  <si>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</si>
  <si>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</si>
  <si>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</si>
  <si>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</si>
  <si>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</si>
  <si>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</si>
  <si>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</si>
  <si>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</si>
  <si>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</si>
  <si>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</si>
  <si>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</si>
  <si>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</si>
  <si>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</si>
  <si>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</si>
  <si>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</si>
  <si>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</si>
  <si>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</si>
  <si>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</si>
  <si>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</si>
  <si>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</si>
  <si>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</si>
  <si>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</si>
  <si>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</si>
  <si>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</si>
  <si>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</si>
  <si>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</si>
  <si>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</si>
  <si>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</si>
  <si>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</si>
  <si>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</si>
  <si>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</si>
  <si>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</si>
  <si>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</si>
  <si>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</si>
  <si>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</si>
  <si>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</si>
  <si>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</si>
  <si>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</si>
  <si>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</si>
  <si>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</si>
  <si>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</si>
  <si>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</si>
  <si>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</si>
  <si>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</si>
  <si>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</si>
  <si>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</si>
  <si>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</si>
  <si>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</si>
  <si>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</si>
  <si>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</si>
  <si>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</si>
  <si>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</si>
  <si>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</si>
  <si>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</si>
  <si>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</si>
  <si>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</si>
  <si>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</si>
  <si>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</si>
  <si>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</si>
  <si>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</si>
  <si>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</si>
  <si>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</si>
  <si>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</si>
  <si>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</si>
  <si>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</si>
  <si>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</si>
  <si>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</si>
  <si>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</si>
  <si>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</si>
  <si>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</si>
  <si>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</si>
  <si>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</si>
  <si>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</si>
  <si>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</si>
  <si>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</si>
  <si>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</si>
  <si>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</si>
  <si>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</si>
  <si>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</si>
  <si>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</si>
  <si>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</si>
  <si>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</si>
  <si>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</si>
  <si>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</si>
  <si>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</si>
  <si>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</si>
  <si>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</si>
  <si>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</si>
  <si>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</si>
  <si>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</si>
  <si>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</si>
  <si>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</si>
  <si>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</si>
  <si>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</si>
  <si>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</si>
  <si>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</si>
  <si>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</si>
  <si>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</si>
  <si>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</si>
  <si>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</si>
  <si>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</si>
  <si>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</si>
  <si>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</si>
  <si>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</si>
  <si>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</si>
  <si>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</si>
  <si>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</si>
  <si>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</si>
  <si>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</si>
  <si>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</si>
  <si>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</si>
  <si>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</si>
  <si>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</si>
  <si>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</si>
  <si>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</si>
  <si>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</si>
  <si>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</si>
  <si>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</si>
  <si>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</si>
  <si>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</si>
  <si>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</si>
  <si>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</si>
  <si>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</si>
  <si>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</si>
  <si>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</si>
  <si>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</si>
  <si>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</si>
  <si>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</si>
  <si>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</si>
  <si>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</si>
  <si>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</si>
  <si>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</si>
  <si>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</si>
  <si>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</si>
  <si>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</si>
  <si>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</si>
  <si>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</si>
  <si>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</si>
  <si>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</si>
  <si>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</si>
  <si>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</si>
  <si>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</si>
  <si>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</si>
  <si>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</si>
  <si>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</si>
  <si>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</si>
  <si>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</si>
  <si>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</si>
  <si>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</si>
  <si>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</si>
  <si>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</si>
  <si>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</si>
  <si>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</si>
  <si>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</si>
  <si>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</si>
  <si>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</si>
  <si>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</si>
  <si>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</si>
  <si>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</si>
  <si>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</si>
  <si>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</si>
  <si>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</si>
  <si>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</si>
  <si>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</si>
  <si>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</si>
  <si>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</si>
  <si>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</si>
  <si>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</si>
  <si>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</si>
  <si>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</si>
  <si>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</si>
  <si>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</si>
  <si>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</si>
  <si>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</si>
  <si>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</si>
  <si>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</si>
  <si>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</si>
  <si>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</si>
  <si>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</si>
  <si>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</si>
  <si>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</si>
  <si>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</si>
  <si>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</si>
  <si>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</si>
  <si>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</si>
  <si>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</si>
  <si>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</si>
  <si>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</si>
  <si>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</si>
  <si>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</si>
  <si>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</si>
  <si>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</si>
  <si>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</si>
  <si>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</si>
  <si>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</si>
  <si>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</si>
  <si>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</si>
  <si>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</si>
  <si>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</si>
  <si>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</si>
  <si>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</si>
  <si>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</si>
  <si>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</si>
  <si>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</si>
  <si>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</si>
  <si>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</si>
  <si>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</si>
  <si>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</si>
  <si>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</si>
  <si>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</si>
  <si>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</si>
  <si>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</si>
  <si>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</si>
  <si>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</si>
  <si>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</si>
  <si>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</si>
  <si>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</si>
  <si>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</si>
  <si>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</si>
  <si>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</si>
  <si>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</si>
  <si>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</si>
  <si>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</si>
  <si>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</si>
  <si>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</si>
  <si>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</si>
  <si>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</si>
  <si>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</si>
  <si>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</si>
  <si>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</si>
  <si>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</si>
  <si>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</si>
  <si>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</si>
  <si>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</si>
  <si>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</si>
  <si>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</si>
  <si>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</si>
  <si>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</si>
  <si>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</si>
  <si>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</si>
  <si>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</si>
  <si>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</si>
  <si>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</si>
  <si>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</si>
  <si>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</si>
  <si>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</si>
  <si>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</si>
  <si>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</si>
  <si>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</si>
  <si>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</si>
  <si>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</si>
  <si>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</si>
  <si>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</si>
  <si>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</si>
  <si>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</si>
  <si>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</si>
  <si>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</si>
  <si>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</si>
  <si>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</si>
  <si>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</si>
  <si>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</si>
  <si>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</si>
  <si>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</si>
  <si>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</si>
  <si>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</si>
  <si>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</si>
  <si>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</si>
  <si>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</si>
  <si>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</si>
  <si>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</si>
  <si>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</si>
  <si>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</si>
  <si>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</si>
  <si>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</si>
  <si>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</si>
  <si>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</si>
  <si>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</si>
  <si>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</si>
  <si>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</si>
  <si>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</si>
  <si>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</si>
  <si>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</si>
  <si>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</si>
  <si>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</si>
  <si>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</si>
  <si>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</si>
  <si>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</si>
  <si>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</si>
  <si>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</si>
  <si>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</si>
  <si>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</si>
  <si>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</si>
  <si>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</si>
  <si>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</si>
  <si>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</si>
  <si>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</si>
  <si>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</si>
  <si>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</si>
  <si>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</si>
  <si>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</si>
  <si>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</si>
  <si>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</si>
  <si>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</si>
  <si>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</si>
  <si>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</si>
  <si>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</si>
  <si>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</si>
  <si>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Underground</t>
  </si>
  <si>
    <t>LPG</t>
  </si>
  <si>
    <t>Waste Reduction</t>
  </si>
  <si>
    <t>Waste Recycling</t>
  </si>
  <si>
    <t>annual % increase</t>
  </si>
  <si>
    <t>University of Aberdeen</t>
  </si>
  <si>
    <t>n/a</t>
  </si>
  <si>
    <t xml:space="preserve">The University of Aberdeen is a research-intensive, ancient university with two main campuses at Old Aberdeen and Foresterhill.  </t>
  </si>
  <si>
    <t>n/a - please see 4e above.</t>
  </si>
  <si>
    <t>Angus Donaldson</t>
  </si>
  <si>
    <t>Director of Estates</t>
  </si>
  <si>
    <t>The University has been part of the working-group that has taken forward the APUC-led development of the Sustain project.</t>
  </si>
  <si>
    <t>Water Reduction</t>
  </si>
  <si>
    <t>CO2 Emissions from Energy use</t>
  </si>
  <si>
    <t>Electricity use (residential/non-res)</t>
  </si>
  <si>
    <t>EPC Rating (New Build)</t>
  </si>
  <si>
    <t>EPC rating (Refurbishment)</t>
  </si>
  <si>
    <t>BREEAM Rating (New Build)</t>
  </si>
  <si>
    <t>Environmental Policy Statement</t>
  </si>
  <si>
    <t>CMP 2009-14 also refers</t>
  </si>
  <si>
    <t>IT Services Strategic Plan</t>
  </si>
  <si>
    <t>Sustainable Travel Plan</t>
  </si>
  <si>
    <t>2013-17</t>
  </si>
  <si>
    <t>2012-16</t>
  </si>
  <si>
    <t>Updated annually</t>
  </si>
  <si>
    <t>Aim 7 - Sustainable institutions: ensure high quality of governance and management for institutions delivering long-term and financial and environmentally sustainable interactions</t>
  </si>
  <si>
    <t>Estates Operational Plan</t>
  </si>
  <si>
    <t>Various</t>
  </si>
  <si>
    <t>2015-16</t>
  </si>
  <si>
    <t>Our Carbon Management Plan (2009-2014) was drafted in consultation with the Carbon Trust as part of the Universities and Colleges Climate Commitment for Scotland (UCCCFS) process.  We are in the process of redrafting the CMP in 2015/16 and will use the Public Sector Duties format to inform a revised approach to carbon management for the 2016 to 2020 period.
http://www.abdn.ac.uk/staffnet/documents/policy-zone-sustainability/UoACMPMarch2010R2190410.pdf</t>
  </si>
  <si>
    <t>Excellent' for all new builds</t>
  </si>
  <si>
    <t>EPC 'A' (new builds)</t>
  </si>
  <si>
    <t xml:space="preserve">EPC 'C' (refurbs) </t>
  </si>
  <si>
    <t>We have not, at this stage, undertaken a full risk assessment of this kind.
We intend, as part of a 2015/16 review of our Carbon Mnagement Plan, to outline how we will address adaptation.</t>
  </si>
  <si>
    <t>The University was a founding signatory to the North East Scotland Climate Change Partnership (NESCCP).  The NESCCP is a public and private sector, multi-agency network established to share best practice regionally on tackling climate change.   It's declaration, based on the local authorities climate commitment, emphasises the need for organisations to work in partnership on both mitigation and adaptation.
The University was an early signatory of the Universities and Colleges Climate Commitment for Scotland (UCCCfS).  The UCCCfS declaration emphasises the need for the HE and FE sector to play its part in mitigating and adapting to climate change.</t>
  </si>
  <si>
    <t>As part of our development of a new Carbon Management Plan in 2015/16, it is our intention to identify how climate risks and adaptation are considered as part of that process.</t>
  </si>
  <si>
    <t>Please see the response given at 4e.</t>
  </si>
  <si>
    <t>The co-ordination of this pilot report has been by our Estates Directorate.  
Data was provided by the functional leads in the relevant areas, notably Energy, waste and Transport.
The information has been reviewed and signed off by the Director of Estates and the Deputy Director of Estates.</t>
  </si>
  <si>
    <t>13/14 HESA (non-residential)</t>
  </si>
  <si>
    <t>13/14 HESA (student FTE)</t>
  </si>
  <si>
    <t>This is the 14/15 FTE number.  The HESA staff FTE number for 13/14 was 2954.</t>
  </si>
  <si>
    <t>Mission includes "To build an integrated, collaborative and sustainable physical and digital infrastructure to underpin the University's ambition."</t>
  </si>
  <si>
    <r>
      <t xml:space="preserve">Strategic Plan 2015-2020
</t>
    </r>
    <r>
      <rPr>
        <sz val="11"/>
        <rFont val="Calibri"/>
        <family val="2"/>
        <scheme val="minor"/>
      </rPr>
      <t>The Strategic plan sets the high-level mission and ambition for the University, with detailed action provided in operational plans that sit below the main strategic plan at a functional level.</t>
    </r>
  </si>
  <si>
    <t>Estate Strategy</t>
  </si>
  <si>
    <t>2013-2023</t>
  </si>
  <si>
    <t>Development Frameworks for the two main campuses also apply</t>
  </si>
  <si>
    <t>Covers all of the main functional areas in Estates</t>
  </si>
  <si>
    <t>We have not, to date, used the tool but aim to do so as part of the review of our carbon management plan in 2015/16.</t>
  </si>
  <si>
    <t>Academic Year: August to July</t>
  </si>
  <si>
    <t>unknown</t>
  </si>
  <si>
    <t>Building decommissioning</t>
  </si>
  <si>
    <t>Reduced staff numbers</t>
  </si>
  <si>
    <t>Likely to improve as recycling rates improve and landfill rates decrease.</t>
  </si>
  <si>
    <t>May improve as CHP controls are improved</t>
  </si>
  <si>
    <t>Likely to improve through energy efficiency measures, including in IT.</t>
  </si>
  <si>
    <t>We do not, at this stage, have specific adaptation arrangements in place to manage climate related risks.
We intend, as part of a 2015/16 review of our Carbon Management Plan, to outline how we will address adaptation.</t>
  </si>
  <si>
    <t>Please note that the data being submitted here is being submitted in advance of the Estates return to the Higher Education Statistics Agency (HESA) - due in early 2016.  The timing of this return is, therefore, out of synch with one of the key sector data submission and validation exercises.</t>
  </si>
  <si>
    <t xml:space="preserve">For the purposes of this, the pilot reporting year, the University has used this exercise as an opportunity to review and better understand the reporting requirements including any data gaps.  In some areas we do not currently report in the format anticipated by the reporting framework.
As indicated in the report we will, over the course of 2015/16, introduce a new Carbon Management Plan.  As part of that process we will endeavour to ensure that our reporting arrangements reflect the requirements of this reporting format.  
As part of that exercise we will consider how best to validate future submissions, with a particular focus on how that can be achieved within the data restrictions imposed by reporting on the basis of an academic year. </t>
  </si>
  <si>
    <t xml:space="preserve">The University's Strategic Plan to 2020 provides the high-level framework in which all institutional priorities are considered.  It highlights that a "sustainable physical and digital infrastructure" underpins the University's ambition.
Issues of sustainability and social responsibility are considered in the Advisory Group on Sustainability and Social Responsibility (AGSSR).  It is chaired by the University Secretary and includes the Directors of Finance, Estates, Student Life (inc. Campus Services) and IT Services as well functional leads and student, union and academic representatives.  AGSSR is a working group of the University Management Group (UMG).
University Management Group (UMG) and other senior committees (e.g. Operating Board and Court) receive quarterly reports on the headline emissions, energy and waste reporting as part of the University's Monthly Management Reporting process.
All papers drafted for high-level committees (Court, Operating Board, UMG etc) oblige authors to use a standard paper template that invites authors to outline the sustainability and social responsibility impacts.  It asks for this alongside other key issues, for example resource implications, equalities issues, and risk context of the initiative in question.
Management of compliance elements (e.g. waste management and emissions reporting) are overseen by our Directorate of Estates. </t>
  </si>
  <si>
    <t>AGSSR meets quarterly and as part of its work reviews, monitors and develops high-level sustainability KPIs (which reflect our organisational targets) and a detailed SSR Implementation Plan (with actions that aim to address elements of sustainability in a range of areas e.g. governance, carbon management, energy efficiency, waste, water, business travel, procurement, IT, policy and more). 
Alongside Estates colleagues, AGSSR has representation from several key contributing sections (e.g. Procurement, Campus Services, IT Services).  All participate in the development and monitoring of the institutional KPIs, while localised directorate plans include specific actions for the development of operational activity e.g. as regards the procurement Flexible Framework, Sustainable Food, and Greener ICT.  
Functional responsibility for management of the Carbon Management Plan and the major strands of climate change action lie with our Directorate of Estates (e.g. Waste, Transport, Water, Energy, Buildings).   AGSSR receives regular reports from the functional leads, while the Estates Operation Plan contains a section detailing all of its commitments across these functional responsibilities.</t>
  </si>
  <si>
    <r>
      <rPr>
        <b/>
        <sz val="11"/>
        <color theme="1"/>
        <rFont val="Calibri"/>
        <family val="2"/>
        <scheme val="minor"/>
      </rPr>
      <t>Outcome Agreement (Scottish Funding Council) - 2015/16</t>
    </r>
    <r>
      <rPr>
        <sz val="11"/>
        <color theme="1"/>
        <rFont val="Calibri"/>
        <family val="2"/>
        <scheme val="minor"/>
      </rPr>
      <t xml:space="preserve">
Metrics underpinning this Aim include gross carbon footprint (3 year period) and associated reporting of action against Carbon Management Plan.  The target for reduction is in line with the CMP i.e. 4% annually.  The OA is currently being drafted for 2016/17.</t>
    </r>
  </si>
  <si>
    <t>In 2015/16, the University will develop a new Carbon Management Plan and will take this opportunity to revise procedures in line with the Public Bodies Duties reporting framework.  To that end our priorities for 2015/16 are to:
1) Develop a new Carbon Management Plan; 
2) Develop a consistent approach to calculating and reporting the carbon and other sustainability impact of our projects; 
3) Improve our data handling and dissemination around energy use (including improving monitoring &amp; targeting systems); 
4) Improve awareness of climate change related issues amongst senior management through enhanced reporting;
5) Introduce a climate change adaptation strand to our Environmental Sustainability Policy.</t>
  </si>
  <si>
    <t>Our Sustainable Buildings approach and associated commitments have led to a number of successful capital projects with strong sustainability credentials in recent years.  Our Suttie Centre (medical teaching) and Sir Duncan Rice Library both achieved BREEAM 'Excellent', while more recently the new Rowett Institute building is on course to achieve BREEAM 'Outstanding' and our new pre-school child-care facility for staff and students is anticipated soon to be dual-accredited as Passivhaus and BREEAM 'Excellent'.
We are also currently working with Robert Gordon University and a major Scottish land-owner in an effort to identify sites suitable for large-scale renewable energy generation projects.  The intention of this project is to minimise grid electricity consumption across the two institutions and to reduce the energy footprint of the two universities substantially.</t>
  </si>
  <si>
    <t>Total consumed by the organisation (kWh)</t>
  </si>
  <si>
    <t>Library PV system</t>
  </si>
  <si>
    <t>This includes CHP generated electricity</t>
  </si>
  <si>
    <t>Likely to improve as improved monitoring has identified leaks.</t>
  </si>
  <si>
    <t xml:space="preserve">In the summer of 2015, the University opened a new pre-school childcare facility for the children of staff and students.  The building is in line to be the first dual accredited, Passivhaus and BREEAM 'Excellent' in the Scottish HE sector.  This highly energy efficient methodology aims to minimise energy use by recovering heat from building users and equipment.  
In 2015/16, the University will open the new Rowett building, with that facility on course to secure a BREEAM 'Outstanding' rating.
</t>
  </si>
  <si>
    <t>Our procurement policies and strategy spell out the principles underpinning procurement at the University and set the procurement framework for the University.  These are informed by the Scottish Government’s ‘Procurement Journey’ guidance.
The Procurement Strategy (2015-2020) emphasizes sustainability as one of the key areas for development, and place sustainability principles at the heart of our approach to procurement.  
This includes commitment to improve the University’s Flexible Framework assessment.
http://www.abdn.ac.uk/staffnet/documents/Procurement_Strategy_V5_2015.pdf</t>
  </si>
  <si>
    <t>In 2015 our Procurement team worked with the Aberdeen University Students’ Association to affiliate the University with the Electronics Watch initiative.  This initiative emphasizes the need to monitor impacts of institutional purchasing on vulnerable individuals in the supply chain.
The University has been a Fairtrade institution since 2007 and works in partnership with students and local campaigners to support both institutional accreditation and local civic initiatives.
We would, however, welcome further guidance, support and training from the Scottish Government on what is envisaged in this aspect of the reporting framework, including how and what we should aim to record.</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</si>
</sst>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_(* #,##0_);_(* \(#,##0\);_(* &quot;-&quot;??_);_(@_)"/>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8"/>
      <color indexed="8"/>
      <name val="Arial"/>
    </font>
    <font>
      <sz val="11"/>
      <color indexed="8"/>
      <name val="Calibri"/>
      <family val="2"/>
      <scheme val="minor"/>
    </font>
    <font>
      <sz val="8"/>
      <color indexed="8"/>
      <name val="Arial"/>
      <family val="2"/>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6">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xf numFmtId="0" fontId="18" fillId="0" borderId="0"/>
    <xf numFmtId="0" fontId="20" fillId="0" borderId="0"/>
  </cellStyleXfs>
  <cellXfs count="57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169" fontId="0" fillId="2" borderId="99" xfId="0" applyNumberFormat="1" applyFill="1" applyBorder="1" applyAlignment="1">
      <alignment horizontal="left" vertical="center"/>
    </xf>
    <xf numFmtId="15" fontId="0" fillId="2" borderId="11" xfId="0" applyNumberFormat="1" applyFill="1" applyBorder="1" applyAlignment="1">
      <alignment horizontal="left"/>
    </xf>
    <xf numFmtId="0" fontId="0" fillId="2" borderId="3" xfId="0" applyFill="1" applyBorder="1" applyAlignment="1">
      <alignment horizontal="right"/>
    </xf>
    <xf numFmtId="0" fontId="0" fillId="2" borderId="83" xfId="0" applyFill="1" applyBorder="1" applyAlignment="1">
      <alignment horizontal="right"/>
    </xf>
    <xf numFmtId="0" fontId="0" fillId="2" borderId="10" xfId="0" applyFill="1" applyBorder="1" applyAlignment="1">
      <alignment horizontal="right"/>
    </xf>
    <xf numFmtId="0" fontId="0" fillId="2" borderId="7" xfId="0" applyFill="1" applyBorder="1" applyAlignment="1">
      <alignment vertical="top" wrapText="1"/>
    </xf>
    <xf numFmtId="0" fontId="0" fillId="15" borderId="11" xfId="0" applyFill="1" applyBorder="1" applyAlignment="1"/>
    <xf numFmtId="0" fontId="0" fillId="15" borderId="8" xfId="0" quotePrefix="1" applyFill="1" applyBorder="1" applyAlignment="1"/>
    <xf numFmtId="0" fontId="4" fillId="2" borderId="12" xfId="0" applyFont="1" applyFill="1" applyBorder="1" applyAlignment="1">
      <alignment horizontal="left" vertical="center"/>
    </xf>
    <xf numFmtId="2" fontId="4" fillId="2" borderId="3" xfId="0" applyNumberFormat="1" applyFont="1" applyFill="1" applyBorder="1"/>
    <xf numFmtId="0" fontId="4" fillId="15" borderId="8" xfId="0" applyFont="1" applyFill="1" applyBorder="1"/>
    <xf numFmtId="3" fontId="19" fillId="0" borderId="28" xfId="4" applyNumberFormat="1" applyFont="1" applyBorder="1" applyAlignment="1">
      <alignment horizontal="right"/>
    </xf>
    <xf numFmtId="3" fontId="19" fillId="0" borderId="28" xfId="5" applyNumberFormat="1" applyFont="1" applyBorder="1" applyAlignment="1">
      <alignment horizontal="right"/>
    </xf>
    <xf numFmtId="175" fontId="4" fillId="0" borderId="3" xfId="0" applyNumberFormat="1" applyFont="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4" fillId="15" borderId="12" xfId="0" applyFont="1" applyFill="1" applyBorder="1" applyAlignment="1">
      <alignment horizontal="center" vertical="center"/>
    </xf>
    <xf numFmtId="0" fontId="4" fillId="15" borderId="13" xfId="0" applyFont="1" applyFill="1" applyBorder="1" applyAlignment="1">
      <alignment horizontal="center" vertical="center"/>
    </xf>
    <xf numFmtId="0" fontId="4" fillId="15" borderId="14"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0" fontId="0" fillId="2" borderId="12" xfId="0" applyFill="1" applyBorder="1" applyAlignment="1">
      <alignment horizontal="left" vertical="top"/>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 borderId="3" xfId="0" applyFont="1" applyFill="1" applyBorder="1" applyAlignment="1">
      <alignment horizontal="left" vertical="top" wrapText="1"/>
    </xf>
    <xf numFmtId="0" fontId="1" fillId="2" borderId="3" xfId="0" applyFont="1" applyFill="1" applyBorder="1" applyAlignment="1">
      <alignment horizontal="left" vertical="top"/>
    </xf>
    <xf numFmtId="0" fontId="1" fillId="2" borderId="8" xfId="0" applyFont="1" applyFill="1" applyBorder="1" applyAlignment="1">
      <alignment horizontal="left" vertical="top"/>
    </xf>
    <xf numFmtId="0" fontId="0" fillId="2" borderId="3" xfId="0" applyFill="1" applyBorder="1" applyAlignment="1">
      <alignment horizontal="left" vertical="top" wrapText="1"/>
    </xf>
    <xf numFmtId="0" fontId="0" fillId="2" borderId="3" xfId="0" applyFill="1" applyBorder="1" applyAlignment="1">
      <alignment horizontal="left" vertical="top"/>
    </xf>
    <xf numFmtId="0" fontId="0" fillId="2" borderId="8" xfId="0" applyFill="1" applyBorder="1" applyAlignment="1">
      <alignment horizontal="left" vertical="top"/>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6">
    <cellStyle name="Comma" xfId="1" builtinId="3"/>
    <cellStyle name="Currency" xfId="2" builtinId="4"/>
    <cellStyle name="Hyperlink" xfId="3" builtinId="8"/>
    <cellStyle name="Normal" xfId="0" builtinId="0"/>
    <cellStyle name="Normal_Required section" xfId="4"/>
    <cellStyle name="Normal_Required section_1" xfId="5"/>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Admin\Policy%20Planning%20Governance\sposhare\COMMIT~1\E0395078\SSRARC~1\STRATE~1\SUSTAI~2\SECTOR~1\2014-1~1\2014_15-UoA-SustainabilityReport-TristanWolfeEdi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sheetData sheetId="1">
        <row r="3">
          <cell r="AC3" t="str">
            <v>Grid Electricity (generation)</v>
          </cell>
          <cell r="AD3" t="str">
            <v>kWh</v>
          </cell>
          <cell r="AE3">
            <v>0.49425999999999998</v>
          </cell>
          <cell r="AF3" t="str">
            <v>kg CO2e/kWh</v>
          </cell>
        </row>
        <row r="4">
          <cell r="AC4" t="str">
            <v>Grid Electricity (transmission &amp; distribution losses)</v>
          </cell>
          <cell r="AD4" t="str">
            <v>kWh</v>
          </cell>
          <cell r="AE4">
            <v>4.3220000000000001E-2</v>
          </cell>
          <cell r="AF4" t="str">
            <v>kg CO2e/kWh</v>
          </cell>
        </row>
        <row r="5">
          <cell r="AC5" t="str">
            <v>Natural Gas</v>
          </cell>
          <cell r="AD5" t="str">
            <v>kWh</v>
          </cell>
          <cell r="AE5">
            <v>0.18497</v>
          </cell>
          <cell r="AF5" t="str">
            <v>kg CO2e/kWh</v>
          </cell>
        </row>
        <row r="6">
          <cell r="AC6" t="str">
            <v>Gas oil</v>
          </cell>
          <cell r="AD6" t="str">
            <v>kWh</v>
          </cell>
          <cell r="AE6">
            <v>0.27211999999999997</v>
          </cell>
          <cell r="AF6" t="str">
            <v>kg CO2e/kWh</v>
          </cell>
        </row>
        <row r="7">
          <cell r="AC7" t="str">
            <v xml:space="preserve">Fuel Oil </v>
          </cell>
          <cell r="AD7" t="str">
            <v>kWh</v>
          </cell>
          <cell r="AE7">
            <v>0.26950000000000002</v>
          </cell>
          <cell r="AF7" t="str">
            <v>kg CO2e/kWh</v>
          </cell>
        </row>
        <row r="8">
          <cell r="AC8" t="str">
            <v>Burning Oil</v>
          </cell>
          <cell r="AD8" t="str">
            <v>litres</v>
          </cell>
          <cell r="AE8">
            <v>2.5379710000000002</v>
          </cell>
          <cell r="AF8" t="str">
            <v>kg CO2e/litre</v>
          </cell>
        </row>
        <row r="9">
          <cell r="AC9" t="str">
            <v xml:space="preserve">Kerosene - Burning Oil </v>
          </cell>
          <cell r="AD9" t="str">
            <v>kWh</v>
          </cell>
          <cell r="AE9">
            <v>0.24667</v>
          </cell>
          <cell r="AF9" t="str">
            <v>kg CO2e/kWh</v>
          </cell>
        </row>
        <row r="10">
          <cell r="AC10" t="str">
            <v>Coal (industrial)</v>
          </cell>
          <cell r="AD10" t="str">
            <v>kWh</v>
          </cell>
          <cell r="AE10">
            <v>0.315905361</v>
          </cell>
          <cell r="AF10" t="str">
            <v>kg CO2e/kWh</v>
          </cell>
        </row>
        <row r="11">
          <cell r="AC11" t="str">
            <v>Water - Supply</v>
          </cell>
          <cell r="AD11" t="str">
            <v>m3</v>
          </cell>
          <cell r="AE11">
            <v>0.34410000000000002</v>
          </cell>
          <cell r="AF11" t="str">
            <v>kg CO2e/m3</v>
          </cell>
        </row>
        <row r="12">
          <cell r="AC12" t="str">
            <v>Water - Treatment</v>
          </cell>
          <cell r="AD12" t="str">
            <v>m3</v>
          </cell>
          <cell r="AE12">
            <v>0.70850000000000002</v>
          </cell>
          <cell r="AF12" t="str">
            <v>kg CO2e/m3</v>
          </cell>
        </row>
        <row r="13">
          <cell r="AC13" t="str">
            <v>Diesel</v>
          </cell>
          <cell r="AD13" t="str">
            <v>litres</v>
          </cell>
          <cell r="AE13">
            <v>2.6023999999999998</v>
          </cell>
          <cell r="AF13" t="str">
            <v>kg CO2e/litre</v>
          </cell>
        </row>
        <row r="14">
          <cell r="AC14" t="str">
            <v>Petrol</v>
          </cell>
          <cell r="AD14" t="str">
            <v>litres</v>
          </cell>
          <cell r="AE14">
            <v>2.1913999999999998</v>
          </cell>
          <cell r="AF14" t="str">
            <v>kg CO2e/litre</v>
          </cell>
        </row>
        <row r="15">
          <cell r="AC15" t="str">
            <v>Biomass</v>
          </cell>
          <cell r="AD15" t="str">
            <v>kWh</v>
          </cell>
          <cell r="AE15">
            <v>1.1838E-2</v>
          </cell>
          <cell r="AF15" t="str">
            <v>kg CO2e/kWh</v>
          </cell>
        </row>
        <row r="16">
          <cell r="AC16" t="str">
            <v>Biogas</v>
          </cell>
          <cell r="AD16" t="str">
            <v>kWh</v>
          </cell>
          <cell r="AE16">
            <v>2.0799999999999999E-4</v>
          </cell>
          <cell r="AF16" t="str">
            <v>kg CO2e/kWh</v>
          </cell>
        </row>
        <row r="17">
          <cell r="AC17" t="str">
            <v>LPG (kWh)</v>
          </cell>
          <cell r="AD17" t="str">
            <v>kWh</v>
          </cell>
          <cell r="AE17">
            <v>0.214508</v>
          </cell>
          <cell r="AF17" t="str">
            <v>kg CO2e/kWh</v>
          </cell>
        </row>
        <row r="18">
          <cell r="AC18" t="str">
            <v>LPG (Litres)</v>
          </cell>
          <cell r="AD18" t="str">
            <v>litres</v>
          </cell>
          <cell r="AE18">
            <v>1.5022500000000001</v>
          </cell>
          <cell r="AF18" t="str">
            <v>kg CO2e/litre</v>
          </cell>
        </row>
        <row r="19">
          <cell r="AC19" t="str">
            <v>Purchased Heat and Steam</v>
          </cell>
          <cell r="AD19" t="str">
            <v>kWh</v>
          </cell>
          <cell r="AE19">
            <v>0.21676999999999999</v>
          </cell>
          <cell r="AF19" t="str">
            <v>kg CO2e/kWh</v>
          </cell>
        </row>
        <row r="20">
          <cell r="AC20" t="str">
            <v>Purchased Heat and Steam (local factor)</v>
          </cell>
          <cell r="AD20" t="str">
            <v>kWh</v>
          </cell>
          <cell r="AE20" t="str">
            <v>Add factor in</v>
          </cell>
          <cell r="AF20" t="str">
            <v>kg CO2e/kWh</v>
          </cell>
        </row>
        <row r="21">
          <cell r="AC21" t="str">
            <v>Renewable Elec Purchase Direct Supply</v>
          </cell>
          <cell r="AD21" t="str">
            <v>kWh</v>
          </cell>
          <cell r="AE21">
            <v>0</v>
          </cell>
          <cell r="AF21" t="str">
            <v>kg CO2e/kWh</v>
          </cell>
        </row>
        <row r="22">
          <cell r="AC22" t="str">
            <v>Renewable Heat Purchase Direct Supply</v>
          </cell>
          <cell r="AD22" t="str">
            <v>kWh</v>
          </cell>
          <cell r="AE22">
            <v>0</v>
          </cell>
          <cell r="AF22" t="str">
            <v>kgCO2e/kWh</v>
          </cell>
        </row>
        <row r="23">
          <cell r="AC23" t="str">
            <v>Renewable Elec Self Supply</v>
          </cell>
          <cell r="AD23" t="str">
            <v>kWh</v>
          </cell>
          <cell r="AE23">
            <v>0</v>
          </cell>
          <cell r="AF23" t="str">
            <v>kg CO2e/kWh</v>
          </cell>
        </row>
        <row r="24">
          <cell r="AC24" t="str">
            <v>Renewable Heat Self Supply</v>
          </cell>
          <cell r="AD24" t="str">
            <v>kWh</v>
          </cell>
          <cell r="AE24">
            <v>0</v>
          </cell>
          <cell r="AF24" t="str">
            <v>kg CO2e/kWh</v>
          </cell>
        </row>
        <row r="25">
          <cell r="AC25" t="str">
            <v>Renewable Elec Exported to Grid</v>
          </cell>
          <cell r="AD25" t="str">
            <v>kWh</v>
          </cell>
          <cell r="AE25">
            <v>0</v>
          </cell>
          <cell r="AF25" t="str">
            <v>kg CO2e/kWh</v>
          </cell>
        </row>
        <row r="26">
          <cell r="AC26" t="str">
            <v>Renewable Heat Exported</v>
          </cell>
          <cell r="AD26" t="str">
            <v>kWh</v>
          </cell>
          <cell r="AE26">
            <v>0</v>
          </cell>
          <cell r="AF26" t="str">
            <v>kg CO2e/kWh</v>
          </cell>
        </row>
        <row r="27">
          <cell r="AC27" t="str">
            <v>Refuse Municipal to Landfill</v>
          </cell>
          <cell r="AD27" t="str">
            <v>tonnes</v>
          </cell>
          <cell r="AE27">
            <v>289.83554099999998</v>
          </cell>
          <cell r="AF27" t="str">
            <v>kgCO2e/tonne</v>
          </cell>
        </row>
        <row r="28">
          <cell r="AC28" t="str">
            <v>Refuse Commercial &amp; Industrial to Landfill</v>
          </cell>
          <cell r="AD28" t="str">
            <v>tonnes</v>
          </cell>
          <cell r="AE28">
            <v>199</v>
          </cell>
          <cell r="AF28" t="str">
            <v>kgCO2e/tonne</v>
          </cell>
        </row>
        <row r="29">
          <cell r="AC29" t="str">
            <v>Organic Food &amp; Drink Composting</v>
          </cell>
          <cell r="AD29" t="str">
            <v>tonnes</v>
          </cell>
          <cell r="AE29">
            <v>6</v>
          </cell>
          <cell r="AF29" t="str">
            <v>kgCO2e/tonne</v>
          </cell>
        </row>
        <row r="30">
          <cell r="AC30" t="str">
            <v>Organic Food &amp; Drink AD</v>
          </cell>
          <cell r="AD30" t="str">
            <v>tonnes</v>
          </cell>
          <cell r="AE30">
            <v>21</v>
          </cell>
          <cell r="AF30" t="str">
            <v>kgCO2e/tonne</v>
          </cell>
        </row>
        <row r="31">
          <cell r="AC31" t="str">
            <v>Organic Garden Waste Composting</v>
          </cell>
          <cell r="AD31" t="str">
            <v>tonnes</v>
          </cell>
          <cell r="AE31">
            <v>6</v>
          </cell>
          <cell r="AF31" t="str">
            <v>kgCO2e/tonne</v>
          </cell>
        </row>
        <row r="32">
          <cell r="AC32" t="str">
            <v>Paper &amp; Board (Mixed) Recycling</v>
          </cell>
          <cell r="AD32" t="str">
            <v>tonnes</v>
          </cell>
          <cell r="AE32">
            <v>21</v>
          </cell>
          <cell r="AF32" t="str">
            <v>kgCO2e/tonne</v>
          </cell>
        </row>
        <row r="33">
          <cell r="AC33" t="str">
            <v>WEEE (Mixed) Recycling</v>
          </cell>
          <cell r="AD33" t="str">
            <v>tonnes</v>
          </cell>
          <cell r="AE33">
            <v>21</v>
          </cell>
          <cell r="AF33" t="str">
            <v>kgCO2e/tonne</v>
          </cell>
        </row>
        <row r="34">
          <cell r="AC34" t="str">
            <v>Glass Recycling</v>
          </cell>
          <cell r="AD34" t="str">
            <v>tonnes</v>
          </cell>
          <cell r="AE34">
            <v>21</v>
          </cell>
          <cell r="AF34" t="str">
            <v>kgCO2e/tonne</v>
          </cell>
        </row>
        <row r="35">
          <cell r="AC35" t="str">
            <v>Plastics (Average) Recycling</v>
          </cell>
          <cell r="AD35" t="str">
            <v>tonnes</v>
          </cell>
          <cell r="AE35">
            <v>21</v>
          </cell>
          <cell r="AF35" t="str">
            <v>kgCO2e/tonne</v>
          </cell>
        </row>
        <row r="36">
          <cell r="AC36" t="str">
            <v>Metal Cans (Mixed) &amp; Metal Scrap Recycling</v>
          </cell>
          <cell r="AD36" t="str">
            <v>tonnes</v>
          </cell>
          <cell r="AE36">
            <v>21</v>
          </cell>
          <cell r="AF36" t="str">
            <v>kgCO2e/tonne</v>
          </cell>
        </row>
        <row r="37">
          <cell r="AC37" t="str">
            <v>Refuse Mun/Comm/Ind to Combustion</v>
          </cell>
          <cell r="AD37" t="str">
            <v>tonnes</v>
          </cell>
          <cell r="AE37">
            <v>21</v>
          </cell>
          <cell r="AF37" t="str">
            <v>kgCO2e/tonne</v>
          </cell>
        </row>
        <row r="38">
          <cell r="AC38" t="str">
            <v>Construction (Average) Recycling</v>
          </cell>
          <cell r="AD38" t="str">
            <v>tonnes</v>
          </cell>
          <cell r="AE38">
            <v>1.37</v>
          </cell>
          <cell r="AF38" t="str">
            <v>kgCO2e/tonne</v>
          </cell>
        </row>
        <row r="39">
          <cell r="AC39" t="str">
            <v>Clinical waste - orange stream</v>
          </cell>
          <cell r="AD39" t="str">
            <v>tonnes</v>
          </cell>
          <cell r="AE39" t="str">
            <v>Add factor in</v>
          </cell>
          <cell r="AF39" t="str">
            <v>kgCO2e/tonne</v>
          </cell>
        </row>
        <row r="40">
          <cell r="AC40" t="str">
            <v>Clinical waste - red stream</v>
          </cell>
          <cell r="AD40" t="str">
            <v>tonnes</v>
          </cell>
          <cell r="AE40" t="str">
            <v>Add factor in</v>
          </cell>
          <cell r="AF40" t="str">
            <v>kgCO2e/tonne</v>
          </cell>
        </row>
        <row r="41">
          <cell r="AC41" t="str">
            <v>Clinical waste - yellow stream</v>
          </cell>
          <cell r="AD41" t="str">
            <v>tonnes</v>
          </cell>
          <cell r="AE41" t="str">
            <v>Add factor in</v>
          </cell>
          <cell r="AF41" t="str">
            <v>kgCO2e/tonne</v>
          </cell>
        </row>
        <row r="42">
          <cell r="AC42" t="str">
            <v>Mixed recycling</v>
          </cell>
          <cell r="AD42" t="str">
            <v>tonnes</v>
          </cell>
          <cell r="AE42">
            <v>21</v>
          </cell>
          <cell r="AF42" t="str">
            <v>kg CO2e/tonne</v>
          </cell>
        </row>
        <row r="43">
          <cell r="AC43" t="str">
            <v>All flights (self-calculated emissions)</v>
          </cell>
          <cell r="AD43" t="str">
            <v>passenger km</v>
          </cell>
          <cell r="AE43" t="str">
            <v>No single factor - report total emissions</v>
          </cell>
        </row>
        <row r="44">
          <cell r="AC44" t="str">
            <v>Domestic flight (average passenger)</v>
          </cell>
          <cell r="AD44" t="str">
            <v>passenger km</v>
          </cell>
          <cell r="AE44">
            <v>0.29315999999999998</v>
          </cell>
          <cell r="AF44" t="str">
            <v>kg CO2e/passenger km</v>
          </cell>
        </row>
        <row r="45">
          <cell r="AC45" t="str">
            <v>Short-haul flights (average passenger)</v>
          </cell>
          <cell r="AD45" t="str">
            <v>passenger km</v>
          </cell>
          <cell r="AE45">
            <v>0.16625000000000001</v>
          </cell>
          <cell r="AF45" t="str">
            <v>kg CO2e/passenger km</v>
          </cell>
        </row>
        <row r="46">
          <cell r="AC46" t="str">
            <v>Long-haul flights (average passenger)</v>
          </cell>
          <cell r="AD46" t="str">
            <v>passenger km</v>
          </cell>
          <cell r="AE46">
            <v>0.21021999999999999</v>
          </cell>
          <cell r="AF46" t="str">
            <v>kg CO2e/passenger km</v>
          </cell>
        </row>
        <row r="47">
          <cell r="AC47" t="str">
            <v>Rail (National rail)</v>
          </cell>
          <cell r="AD47" t="str">
            <v>passenger km</v>
          </cell>
          <cell r="AE47">
            <v>4.7379999999999999E-2</v>
          </cell>
          <cell r="AF47" t="str">
            <v>kg CO2e/passenger km</v>
          </cell>
        </row>
        <row r="48">
          <cell r="AC48" t="str">
            <v>Car - diesel (average)</v>
          </cell>
          <cell r="AD48" t="str">
            <v>passenger km</v>
          </cell>
          <cell r="AE48">
            <v>0.18546000000000001</v>
          </cell>
          <cell r="AF48" t="str">
            <v>kg CO2e/passenger km</v>
          </cell>
        </row>
        <row r="49">
          <cell r="AC49" t="str">
            <v>Car - petrol (average)</v>
          </cell>
          <cell r="AD49" t="str">
            <v>passenger km</v>
          </cell>
          <cell r="AE49">
            <v>0.19388</v>
          </cell>
          <cell r="AF49" t="str">
            <v>kg CO2e/passenger km</v>
          </cell>
        </row>
        <row r="50">
          <cell r="AC50" t="str">
            <v>Car - hybrid (average) mileage</v>
          </cell>
          <cell r="AD50" t="str">
            <v>passenger mile</v>
          </cell>
          <cell r="AE50">
            <v>0.21634400000000001</v>
          </cell>
          <cell r="AF50" t="str">
            <v>kg CO2e/passenger mile</v>
          </cell>
        </row>
        <row r="51">
          <cell r="AC51" t="str">
            <v>Car - LPG (average) mileage</v>
          </cell>
          <cell r="AD51" t="str">
            <v>passenger mile</v>
          </cell>
          <cell r="AE51">
            <v>0.33604699999999998</v>
          </cell>
          <cell r="AF51" t="str">
            <v>kg CO2e/passenger mile</v>
          </cell>
        </row>
        <row r="52">
          <cell r="AC52" t="str">
            <v>Van - average up to 3.5 tonnes (unknown fuel)</v>
          </cell>
          <cell r="AD52" t="str">
            <v>km</v>
          </cell>
          <cell r="AE52">
            <v>0.25092300000000001</v>
          </cell>
          <cell r="AF52" t="str">
            <v>kgCO2e/km</v>
          </cell>
        </row>
        <row r="53">
          <cell r="AC53" t="str">
            <v>HGV - average rigid (diesel, 50% laden)</v>
          </cell>
          <cell r="AD53" t="str">
            <v>km</v>
          </cell>
          <cell r="AE53">
            <v>0.82374999999999998</v>
          </cell>
          <cell r="AF53" t="str">
            <v>kgCO2e/km</v>
          </cell>
        </row>
        <row r="54">
          <cell r="AC54" t="str">
            <v>HGV - average articulated (diesel, 50% laden)</v>
          </cell>
          <cell r="AD54" t="str">
            <v>km</v>
          </cell>
          <cell r="AE54">
            <v>0.94411</v>
          </cell>
          <cell r="AF54" t="str">
            <v>kgCO2e/km</v>
          </cell>
        </row>
        <row r="55">
          <cell r="AC55" t="str">
            <v>HGV - average all types &amp; sizes (diesel, 50% laden)</v>
          </cell>
          <cell r="AD55" t="str">
            <v>km</v>
          </cell>
          <cell r="AE55">
            <v>0.88483999999999996</v>
          </cell>
          <cell r="AF55" t="str">
            <v>kgCO2e/km</v>
          </cell>
        </row>
        <row r="56">
          <cell r="AC56" t="str">
            <v>Bus (local bus, not London)</v>
          </cell>
          <cell r="AD56" t="str">
            <v>passenger km</v>
          </cell>
          <cell r="AE56">
            <v>0.10946</v>
          </cell>
          <cell r="AF56" t="str">
            <v>kg CO2e/passenger km</v>
          </cell>
        </row>
        <row r="57">
          <cell r="AC57" t="str">
            <v>Taxi (black cab)</v>
          </cell>
          <cell r="AD57" t="str">
            <v>passenger km</v>
          </cell>
          <cell r="AE57">
            <v>0.21876999999999999</v>
          </cell>
          <cell r="AF57" t="str">
            <v>kg CO2e/passenger km</v>
          </cell>
        </row>
        <row r="58">
          <cell r="AC58" t="str">
            <v>Taxi (regular)</v>
          </cell>
          <cell r="AD58" t="str">
            <v>passenger km</v>
          </cell>
          <cell r="AE58">
            <v>0.17755000000000001</v>
          </cell>
          <cell r="AF58" t="str">
            <v>kg CO2e/passenger km</v>
          </cell>
        </row>
        <row r="59">
          <cell r="AC59" t="str">
            <v>Ferry</v>
          </cell>
          <cell r="AD59" t="str">
            <v>passenger km</v>
          </cell>
          <cell r="AE59">
            <v>0.116082</v>
          </cell>
          <cell r="AF59" t="str">
            <v>kg CO2e/passenger km</v>
          </cell>
        </row>
        <row r="60">
          <cell r="AC60" t="str">
            <v>Business travel - car</v>
          </cell>
          <cell r="AD60" t="str">
            <v>No single unit - report total emissions</v>
          </cell>
          <cell r="AE60" t="str">
            <v>No single factor - report total emissions</v>
          </cell>
        </row>
        <row r="61">
          <cell r="AC61" t="str">
            <v>Business travel - public transport</v>
          </cell>
          <cell r="AD61" t="str">
            <v>No single unit - report total emissions</v>
          </cell>
          <cell r="AE61" t="str">
            <v>No single factor - report total emissions</v>
          </cell>
          <cell r="AF61" t="str">
            <v>kg CO2e/kWh</v>
          </cell>
        </row>
        <row r="62">
          <cell r="AC62" t="str">
            <v>Other 1</v>
          </cell>
          <cell r="AD62" t="str">
            <v>No single unit - report total emissions</v>
          </cell>
          <cell r="AE62" t="str">
            <v>No single factor - report total emissions</v>
          </cell>
        </row>
        <row r="63">
          <cell r="AC63" t="str">
            <v>Other 2</v>
          </cell>
          <cell r="AD63" t="str">
            <v>No single unit - report total emissions</v>
          </cell>
          <cell r="AE63" t="str">
            <v>No single factor - report total emissions</v>
          </cell>
        </row>
        <row r="64">
          <cell r="AC64" t="str">
            <v>Other 3</v>
          </cell>
          <cell r="AD64" t="str">
            <v>No single unit - report total emissions</v>
          </cell>
          <cell r="AE64" t="str">
            <v>No single factor - report total emissions</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5"/>
  <sheetViews>
    <sheetView tabSelected="1" zoomScaleNormal="100" workbookViewId="0">
      <selection activeCell="D8" sqref="D8"/>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34" t="s">
        <v>565</v>
      </c>
      <c r="B1" s="435"/>
      <c r="C1" s="435"/>
      <c r="D1" s="435"/>
      <c r="E1" s="435"/>
      <c r="F1" s="435"/>
      <c r="G1" s="435"/>
      <c r="H1" s="435"/>
      <c r="I1" s="435"/>
      <c r="J1" s="337"/>
      <c r="K1" s="337"/>
      <c r="L1" s="337"/>
      <c r="M1" s="338"/>
      <c r="N1" s="186"/>
      <c r="O1" s="186"/>
    </row>
    <row r="2" spans="1:15" ht="30" customHeight="1" x14ac:dyDescent="0.25">
      <c r="A2" s="339">
        <v>1</v>
      </c>
      <c r="B2" s="285" t="s">
        <v>564</v>
      </c>
      <c r="C2" s="285"/>
      <c r="D2" s="285"/>
      <c r="E2" s="285"/>
      <c r="F2" s="285"/>
      <c r="G2" s="285"/>
      <c r="H2" s="285"/>
      <c r="I2" s="285"/>
      <c r="J2" s="285"/>
      <c r="K2" s="285"/>
      <c r="L2" s="285"/>
      <c r="M2" s="340"/>
      <c r="N2" s="186"/>
      <c r="O2" s="186"/>
    </row>
    <row r="3" spans="1:15" ht="31.5" customHeight="1" x14ac:dyDescent="0.25">
      <c r="A3" s="341" t="s">
        <v>563</v>
      </c>
      <c r="B3" s="141" t="s">
        <v>562</v>
      </c>
      <c r="C3" s="133"/>
      <c r="D3" s="126"/>
      <c r="E3" s="126"/>
      <c r="F3" s="126"/>
      <c r="G3" s="126"/>
      <c r="H3" s="126"/>
      <c r="I3" s="126"/>
      <c r="J3" s="126"/>
      <c r="K3" s="126"/>
      <c r="L3" s="126"/>
      <c r="M3" s="342"/>
      <c r="N3" s="186"/>
    </row>
    <row r="4" spans="1:15" ht="20.25" customHeight="1" thickBot="1" x14ac:dyDescent="0.3">
      <c r="A4" s="343"/>
      <c r="B4" s="143" t="s">
        <v>561</v>
      </c>
      <c r="C4" s="284"/>
      <c r="D4" s="126"/>
      <c r="E4" s="126"/>
      <c r="F4" s="126"/>
      <c r="G4" s="126"/>
      <c r="H4" s="126"/>
      <c r="I4" s="126"/>
      <c r="J4" s="126"/>
      <c r="K4" s="126"/>
      <c r="L4" s="126"/>
      <c r="M4" s="344"/>
      <c r="N4" s="186"/>
    </row>
    <row r="5" spans="1:15" ht="24" customHeight="1" thickBot="1" x14ac:dyDescent="0.3">
      <c r="A5" s="345"/>
      <c r="B5" s="282" t="s">
        <v>968</v>
      </c>
      <c r="C5" s="283"/>
      <c r="D5" s="126"/>
      <c r="E5" s="126"/>
      <c r="F5" s="126"/>
      <c r="G5" s="126"/>
      <c r="H5" s="126"/>
      <c r="I5" s="126"/>
      <c r="J5" s="126"/>
      <c r="K5" s="126"/>
      <c r="L5" s="126"/>
      <c r="M5" s="344"/>
      <c r="N5" s="186"/>
    </row>
    <row r="6" spans="1:15" ht="27.75" customHeight="1" x14ac:dyDescent="0.25">
      <c r="A6" s="346" t="s">
        <v>560</v>
      </c>
      <c r="B6" s="144" t="s">
        <v>559</v>
      </c>
      <c r="C6" s="128"/>
      <c r="D6" s="126"/>
      <c r="E6" s="126"/>
      <c r="F6" s="126"/>
      <c r="G6" s="126"/>
      <c r="H6" s="126"/>
      <c r="I6" s="126"/>
      <c r="J6" s="126"/>
      <c r="K6" s="126"/>
      <c r="L6" s="126"/>
      <c r="M6" s="344"/>
      <c r="N6" s="186"/>
    </row>
    <row r="7" spans="1:15" ht="18" customHeight="1" thickBot="1" x14ac:dyDescent="0.3">
      <c r="A7" s="346"/>
      <c r="B7" s="143" t="s">
        <v>558</v>
      </c>
      <c r="C7" s="128"/>
      <c r="D7" s="126"/>
      <c r="E7" s="126"/>
      <c r="F7" s="126"/>
      <c r="G7" s="126"/>
      <c r="H7" s="126"/>
      <c r="I7" s="126"/>
      <c r="J7" s="126"/>
      <c r="K7" s="126"/>
      <c r="L7" s="126"/>
      <c r="M7" s="344"/>
      <c r="N7" s="186"/>
    </row>
    <row r="8" spans="1:15" ht="24" customHeight="1" thickBot="1" x14ac:dyDescent="0.3">
      <c r="A8" s="345"/>
      <c r="B8" s="282" t="s">
        <v>866</v>
      </c>
      <c r="C8" s="276"/>
      <c r="D8" s="126"/>
      <c r="E8" s="126"/>
      <c r="F8" s="126"/>
      <c r="G8" s="126"/>
      <c r="H8" s="126"/>
      <c r="I8" s="126"/>
      <c r="J8" s="126"/>
      <c r="K8" s="126"/>
      <c r="L8" s="126"/>
      <c r="M8" s="344"/>
      <c r="N8" s="186"/>
    </row>
    <row r="9" spans="1:15" ht="28.5" customHeight="1" thickBot="1" x14ac:dyDescent="0.3">
      <c r="A9" s="346" t="s">
        <v>557</v>
      </c>
      <c r="B9" s="141" t="s">
        <v>556</v>
      </c>
      <c r="C9" s="142"/>
      <c r="D9" s="126"/>
      <c r="E9" s="126"/>
      <c r="F9" s="126"/>
      <c r="G9" s="126"/>
      <c r="H9" s="126"/>
      <c r="I9" s="126"/>
      <c r="J9" s="126"/>
      <c r="K9" s="126"/>
      <c r="L9" s="126"/>
      <c r="M9" s="344"/>
      <c r="N9" s="186"/>
    </row>
    <row r="10" spans="1:15" ht="24" customHeight="1" thickBot="1" x14ac:dyDescent="0.3">
      <c r="A10" s="345"/>
      <c r="B10" s="428">
        <v>2868</v>
      </c>
      <c r="C10" s="453" t="s">
        <v>1003</v>
      </c>
      <c r="D10" s="454"/>
      <c r="E10" s="455"/>
      <c r="F10" s="126"/>
      <c r="G10" s="126"/>
      <c r="H10" s="126"/>
      <c r="I10" s="126"/>
      <c r="J10" s="126"/>
      <c r="K10" s="126"/>
      <c r="L10" s="126"/>
      <c r="M10" s="344"/>
      <c r="N10" s="186"/>
    </row>
    <row r="11" spans="1:15" ht="28.5" customHeight="1" x14ac:dyDescent="0.25">
      <c r="A11" s="346" t="s">
        <v>555</v>
      </c>
      <c r="B11" s="141" t="s">
        <v>554</v>
      </c>
      <c r="C11" s="133"/>
      <c r="D11" s="126"/>
      <c r="E11" s="126"/>
      <c r="F11" s="126"/>
      <c r="G11" s="126"/>
      <c r="H11" s="126"/>
      <c r="I11" s="126"/>
      <c r="J11" s="126"/>
      <c r="K11" s="126"/>
      <c r="L11" s="126"/>
      <c r="M11" s="344"/>
      <c r="N11" s="186"/>
    </row>
    <row r="12" spans="1:15" ht="35.25" customHeight="1" thickBot="1" x14ac:dyDescent="0.3">
      <c r="A12" s="347"/>
      <c r="B12" s="440" t="s">
        <v>553</v>
      </c>
      <c r="C12" s="441"/>
      <c r="D12" s="441"/>
      <c r="E12" s="441"/>
      <c r="F12" s="126"/>
      <c r="G12" s="126"/>
      <c r="H12" s="126"/>
      <c r="I12" s="126"/>
      <c r="J12" s="126"/>
      <c r="K12" s="126"/>
      <c r="L12" s="126"/>
      <c r="M12" s="344"/>
      <c r="N12" s="186"/>
    </row>
    <row r="13" spans="1:15" ht="18.75" customHeight="1" x14ac:dyDescent="0.25">
      <c r="A13" s="347"/>
      <c r="B13" s="281" t="s">
        <v>552</v>
      </c>
      <c r="C13" s="280" t="s">
        <v>9</v>
      </c>
      <c r="D13" s="280" t="s">
        <v>551</v>
      </c>
      <c r="E13" s="279" t="s">
        <v>8</v>
      </c>
      <c r="F13" s="126"/>
      <c r="G13" s="126"/>
      <c r="H13" s="126"/>
      <c r="I13" s="126"/>
      <c r="J13" s="126"/>
      <c r="K13" s="126"/>
      <c r="L13" s="126"/>
      <c r="M13" s="344"/>
      <c r="N13" s="186"/>
    </row>
    <row r="14" spans="1:15" ht="14.25" customHeight="1" x14ac:dyDescent="0.25">
      <c r="A14" s="347"/>
      <c r="B14" s="204" t="s">
        <v>903</v>
      </c>
      <c r="C14" s="220" t="str">
        <f>VLOOKUP($B14,ListsReq!$BB$3:$BC$14,2,FALSE)</f>
        <v>m2</v>
      </c>
      <c r="D14" s="278">
        <v>198518</v>
      </c>
      <c r="E14" s="202" t="s">
        <v>1001</v>
      </c>
      <c r="F14" s="126"/>
      <c r="G14" s="126"/>
      <c r="H14" s="126"/>
      <c r="I14" s="126"/>
      <c r="J14" s="126"/>
      <c r="K14" s="126"/>
      <c r="L14" s="126"/>
      <c r="M14" s="344"/>
      <c r="N14" s="186"/>
    </row>
    <row r="15" spans="1:15" ht="14.25" customHeight="1" x14ac:dyDescent="0.25">
      <c r="A15" s="347"/>
      <c r="B15" s="204" t="s">
        <v>770</v>
      </c>
      <c r="C15" s="220" t="str">
        <f>VLOOKUP($B15,ListsReq!$BB$3:$BC$14,2,FALSE)</f>
        <v>number FTS</v>
      </c>
      <c r="D15" s="429">
        <v>11565</v>
      </c>
      <c r="E15" s="430" t="s">
        <v>1002</v>
      </c>
      <c r="F15" s="126"/>
      <c r="G15" s="126"/>
      <c r="H15" s="126"/>
      <c r="I15" s="126"/>
      <c r="J15" s="126"/>
      <c r="K15" s="126"/>
      <c r="L15" s="126"/>
      <c r="M15" s="344"/>
      <c r="N15" s="186"/>
    </row>
    <row r="16" spans="1:15" ht="14.25" customHeight="1" x14ac:dyDescent="0.25">
      <c r="A16" s="347"/>
      <c r="B16" s="204"/>
      <c r="C16" s="220" t="e">
        <f>VLOOKUP($B16,ListsReq!$BB$3:$BC$14,2,FALSE)</f>
        <v>#N/A</v>
      </c>
      <c r="D16" s="278"/>
      <c r="E16" s="202"/>
      <c r="F16" s="126"/>
      <c r="G16" s="126"/>
      <c r="H16" s="126"/>
      <c r="I16" s="126"/>
      <c r="J16" s="126"/>
      <c r="K16" s="126"/>
      <c r="L16" s="126"/>
      <c r="M16" s="344"/>
      <c r="N16" s="186"/>
    </row>
    <row r="17" spans="1:14" ht="14.25" hidden="1" customHeight="1" x14ac:dyDescent="0.25">
      <c r="A17" s="347"/>
      <c r="B17" s="204"/>
      <c r="C17" s="220" t="e">
        <f>VLOOKUP($B17,ListsReq!$BB$3:$BC$14,2,FALSE)</f>
        <v>#N/A</v>
      </c>
      <c r="D17" s="278"/>
      <c r="E17" s="202"/>
      <c r="F17" s="126"/>
      <c r="G17" s="126"/>
      <c r="H17" s="126"/>
      <c r="I17" s="126"/>
      <c r="J17" s="126"/>
      <c r="K17" s="126"/>
      <c r="L17" s="126"/>
      <c r="M17" s="344"/>
      <c r="N17" s="186"/>
    </row>
    <row r="18" spans="1:14" ht="14.25" hidden="1" customHeight="1" x14ac:dyDescent="0.25">
      <c r="A18" s="347"/>
      <c r="B18" s="204"/>
      <c r="C18" s="220" t="e">
        <f>VLOOKUP($B18,ListsReq!$BB$3:$BC$14,2,FALSE)</f>
        <v>#N/A</v>
      </c>
      <c r="D18" s="278"/>
      <c r="E18" s="202"/>
      <c r="F18" s="126"/>
      <c r="G18" s="126"/>
      <c r="H18" s="126"/>
      <c r="I18" s="126"/>
      <c r="J18" s="126"/>
      <c r="K18" s="126"/>
      <c r="L18" s="126"/>
      <c r="M18" s="344"/>
      <c r="N18" s="186"/>
    </row>
    <row r="19" spans="1:14" ht="14.25" hidden="1" customHeight="1" x14ac:dyDescent="0.25">
      <c r="A19" s="347"/>
      <c r="B19" s="204"/>
      <c r="C19" s="220" t="e">
        <f>VLOOKUP($B19,ListsReq!$BB$3:$BC$14,2,FALSE)</f>
        <v>#N/A</v>
      </c>
      <c r="D19" s="278"/>
      <c r="E19" s="202"/>
      <c r="F19" s="126"/>
      <c r="G19" s="126"/>
      <c r="H19" s="126"/>
      <c r="I19" s="126"/>
      <c r="J19" s="126"/>
      <c r="K19" s="126"/>
      <c r="L19" s="126"/>
      <c r="M19" s="344"/>
      <c r="N19" s="186"/>
    </row>
    <row r="20" spans="1:14" ht="14.25" hidden="1" customHeight="1" x14ac:dyDescent="0.25">
      <c r="A20" s="347"/>
      <c r="B20" s="204"/>
      <c r="C20" s="220" t="e">
        <f>VLOOKUP($B20,ListsReq!$BB$3:$BC$14,2,FALSE)</f>
        <v>#N/A</v>
      </c>
      <c r="D20" s="278"/>
      <c r="E20" s="202"/>
      <c r="F20" s="126"/>
      <c r="G20" s="126"/>
      <c r="H20" s="126"/>
      <c r="I20" s="126"/>
      <c r="J20" s="126"/>
      <c r="K20" s="126"/>
      <c r="L20" s="126"/>
      <c r="M20" s="344"/>
      <c r="N20" s="186"/>
    </row>
    <row r="21" spans="1:14" ht="14.25" hidden="1" customHeight="1" x14ac:dyDescent="0.25">
      <c r="A21" s="347"/>
      <c r="B21" s="204"/>
      <c r="C21" s="220" t="e">
        <f>VLOOKUP($B21,ListsReq!$BB$3:$BC$14,2,FALSE)</f>
        <v>#N/A</v>
      </c>
      <c r="D21" s="278"/>
      <c r="E21" s="202"/>
      <c r="F21" s="126"/>
      <c r="G21" s="126"/>
      <c r="H21" s="126"/>
      <c r="I21" s="126"/>
      <c r="J21" s="126"/>
      <c r="K21" s="126"/>
      <c r="L21" s="126"/>
      <c r="M21" s="344"/>
      <c r="N21" s="186"/>
    </row>
    <row r="22" spans="1:14" ht="14.25" hidden="1" customHeight="1" x14ac:dyDescent="0.25">
      <c r="A22" s="347"/>
      <c r="B22" s="204"/>
      <c r="C22" s="220" t="e">
        <f>VLOOKUP($B22,ListsReq!$BB$3:$BC$14,2,FALSE)</f>
        <v>#N/A</v>
      </c>
      <c r="D22" s="278"/>
      <c r="E22" s="202"/>
      <c r="F22" s="126"/>
      <c r="G22" s="126"/>
      <c r="H22" s="126"/>
      <c r="I22" s="126"/>
      <c r="J22" s="126"/>
      <c r="K22" s="126"/>
      <c r="L22" s="126"/>
      <c r="M22" s="344"/>
      <c r="N22" s="186"/>
    </row>
    <row r="23" spans="1:14" ht="14.25" customHeight="1" thickBot="1" x14ac:dyDescent="0.3">
      <c r="A23" s="347"/>
      <c r="B23" s="193" t="s">
        <v>550</v>
      </c>
      <c r="C23" s="216"/>
      <c r="D23" s="216"/>
      <c r="E23" s="191"/>
      <c r="F23" s="126"/>
      <c r="G23" s="126"/>
      <c r="H23" s="126"/>
      <c r="I23" s="126"/>
      <c r="J23" s="126"/>
      <c r="K23" s="126"/>
      <c r="L23" s="126"/>
      <c r="M23" s="344"/>
      <c r="N23" s="186"/>
    </row>
    <row r="24" spans="1:14" ht="30" customHeight="1" x14ac:dyDescent="0.25">
      <c r="A24" s="346" t="s">
        <v>549</v>
      </c>
      <c r="B24" s="134" t="s">
        <v>548</v>
      </c>
      <c r="C24" s="133"/>
      <c r="D24" s="126"/>
      <c r="E24" s="126"/>
      <c r="F24" s="126"/>
      <c r="G24" s="126"/>
      <c r="H24" s="126"/>
      <c r="I24" s="126"/>
      <c r="J24" s="126"/>
      <c r="K24" s="126"/>
      <c r="L24" s="126"/>
      <c r="M24" s="344"/>
      <c r="N24" s="186"/>
    </row>
    <row r="25" spans="1:14" ht="19.5" customHeight="1" thickBot="1" x14ac:dyDescent="0.3">
      <c r="A25" s="346"/>
      <c r="B25" s="438" t="s">
        <v>547</v>
      </c>
      <c r="C25" s="439"/>
      <c r="D25" s="439"/>
      <c r="E25" s="439"/>
      <c r="F25" s="126"/>
      <c r="G25" s="126"/>
      <c r="H25" s="126"/>
      <c r="I25" s="126"/>
      <c r="J25" s="126"/>
      <c r="K25" s="126"/>
      <c r="L25" s="126"/>
      <c r="M25" s="344"/>
      <c r="N25" s="186"/>
    </row>
    <row r="26" spans="1:14" ht="24" customHeight="1" thickBot="1" x14ac:dyDescent="0.3">
      <c r="A26" s="345"/>
      <c r="B26" s="420">
        <v>236674000</v>
      </c>
      <c r="C26" s="276"/>
      <c r="D26" s="126"/>
      <c r="E26" s="126"/>
      <c r="F26" s="126"/>
      <c r="G26" s="126"/>
      <c r="H26" s="126"/>
      <c r="I26" s="126"/>
      <c r="J26" s="126"/>
      <c r="K26" s="126"/>
      <c r="L26" s="126"/>
      <c r="M26" s="344"/>
      <c r="N26" s="186"/>
    </row>
    <row r="27" spans="1:14" ht="30" customHeight="1" x14ac:dyDescent="0.25">
      <c r="A27" s="346" t="s">
        <v>546</v>
      </c>
      <c r="B27" s="134" t="s">
        <v>545</v>
      </c>
      <c r="C27" s="133"/>
      <c r="D27" s="126"/>
      <c r="E27" s="126"/>
      <c r="F27" s="126"/>
      <c r="G27" s="126"/>
      <c r="H27" s="126"/>
      <c r="I27" s="126"/>
      <c r="J27" s="126"/>
      <c r="K27" s="126"/>
      <c r="L27" s="126"/>
      <c r="M27" s="344"/>
      <c r="N27" s="186"/>
    </row>
    <row r="28" spans="1:14" ht="19.5" customHeight="1" thickBot="1" x14ac:dyDescent="0.3">
      <c r="A28" s="346"/>
      <c r="B28" s="438" t="s">
        <v>544</v>
      </c>
      <c r="C28" s="439"/>
      <c r="D28" s="439"/>
      <c r="E28" s="439"/>
      <c r="F28" s="126"/>
      <c r="G28" s="126"/>
      <c r="H28" s="126"/>
      <c r="I28" s="126"/>
      <c r="J28" s="126"/>
      <c r="K28" s="126"/>
      <c r="L28" s="126"/>
      <c r="M28" s="344"/>
      <c r="N28" s="186"/>
    </row>
    <row r="29" spans="1:14" ht="24" customHeight="1" thickBot="1" x14ac:dyDescent="0.3">
      <c r="A29" s="345"/>
      <c r="B29" s="277" t="s">
        <v>768</v>
      </c>
      <c r="C29" s="276"/>
      <c r="D29" s="126"/>
      <c r="E29" s="126"/>
      <c r="F29" s="126"/>
      <c r="G29" s="126"/>
      <c r="H29" s="126"/>
      <c r="I29" s="126"/>
      <c r="J29" s="126"/>
      <c r="K29" s="126"/>
      <c r="L29" s="126"/>
      <c r="M29" s="344"/>
      <c r="N29" s="186"/>
    </row>
    <row r="30" spans="1:14" ht="30.75" customHeight="1" x14ac:dyDescent="0.25">
      <c r="A30" s="345" t="s">
        <v>543</v>
      </c>
      <c r="B30" s="275" t="s">
        <v>542</v>
      </c>
      <c r="C30" s="126"/>
      <c r="D30" s="126"/>
      <c r="E30" s="126"/>
      <c r="F30" s="126"/>
      <c r="G30" s="126"/>
      <c r="H30" s="126"/>
      <c r="I30" s="126"/>
      <c r="J30" s="126"/>
      <c r="K30" s="126"/>
      <c r="L30" s="126"/>
      <c r="M30" s="344"/>
      <c r="N30" s="186"/>
    </row>
    <row r="31" spans="1:14" ht="18.75" customHeight="1" thickBot="1" x14ac:dyDescent="0.3">
      <c r="A31" s="345"/>
      <c r="B31" s="438" t="s">
        <v>541</v>
      </c>
      <c r="C31" s="439"/>
      <c r="D31" s="439"/>
      <c r="E31" s="439"/>
      <c r="F31" s="126"/>
      <c r="G31" s="126"/>
      <c r="H31" s="126"/>
      <c r="I31" s="126"/>
      <c r="J31" s="126"/>
      <c r="K31" s="126"/>
      <c r="L31" s="126"/>
      <c r="M31" s="344"/>
      <c r="N31" s="186"/>
    </row>
    <row r="32" spans="1:14" ht="45" customHeight="1" thickBot="1" x14ac:dyDescent="0.3">
      <c r="A32" s="345"/>
      <c r="B32" s="442" t="s">
        <v>970</v>
      </c>
      <c r="C32" s="443"/>
      <c r="D32" s="443"/>
      <c r="E32" s="444"/>
      <c r="F32" s="126"/>
      <c r="G32" s="126"/>
      <c r="H32" s="126"/>
      <c r="I32" s="126"/>
      <c r="J32" s="126"/>
      <c r="K32" s="126"/>
      <c r="L32" s="126"/>
      <c r="M32" s="344"/>
      <c r="N32" s="186"/>
    </row>
    <row r="33" spans="1:14" ht="19.5" customHeight="1" x14ac:dyDescent="0.25">
      <c r="A33" s="346"/>
      <c r="B33" s="438"/>
      <c r="C33" s="439"/>
      <c r="D33" s="439"/>
      <c r="E33" s="439"/>
      <c r="F33" s="126"/>
      <c r="G33" s="126"/>
      <c r="H33" s="126"/>
      <c r="I33" s="126"/>
      <c r="J33" s="126"/>
      <c r="K33" s="126"/>
      <c r="L33" s="126"/>
      <c r="M33" s="344"/>
      <c r="N33" s="186"/>
    </row>
    <row r="34" spans="1:14" ht="33" customHeight="1" x14ac:dyDescent="0.25">
      <c r="A34" s="348">
        <v>2</v>
      </c>
      <c r="B34" s="274" t="s">
        <v>540</v>
      </c>
      <c r="C34" s="274"/>
      <c r="D34" s="274"/>
      <c r="E34" s="274"/>
      <c r="F34" s="274"/>
      <c r="G34" s="274"/>
      <c r="H34" s="274"/>
      <c r="I34" s="274"/>
      <c r="J34" s="274"/>
      <c r="K34" s="274"/>
      <c r="L34" s="274"/>
      <c r="M34" s="349"/>
      <c r="N34" s="186"/>
    </row>
    <row r="35" spans="1:14" ht="21.75" customHeight="1" x14ac:dyDescent="0.25">
      <c r="A35" s="350"/>
      <c r="B35" s="262" t="s">
        <v>539</v>
      </c>
      <c r="C35" s="262"/>
      <c r="D35" s="262"/>
      <c r="E35" s="262"/>
      <c r="F35" s="262"/>
      <c r="G35" s="262"/>
      <c r="H35" s="262"/>
      <c r="I35" s="262"/>
      <c r="J35" s="262"/>
      <c r="K35" s="262"/>
      <c r="L35" s="262"/>
      <c r="M35" s="351"/>
      <c r="N35" s="186"/>
    </row>
    <row r="36" spans="1:14" ht="20.25" customHeight="1" thickBot="1" x14ac:dyDescent="0.3">
      <c r="A36" s="352" t="s">
        <v>6</v>
      </c>
      <c r="B36" s="445" t="s">
        <v>538</v>
      </c>
      <c r="C36" s="446"/>
      <c r="D36" s="446"/>
      <c r="E36" s="446"/>
      <c r="F36" s="258"/>
      <c r="G36" s="258"/>
      <c r="H36" s="258"/>
      <c r="I36" s="258"/>
      <c r="J36" s="258"/>
      <c r="K36" s="258"/>
      <c r="L36" s="258"/>
      <c r="M36" s="353"/>
      <c r="N36" s="186"/>
    </row>
    <row r="37" spans="1:14" ht="248.25" customHeight="1" thickBot="1" x14ac:dyDescent="0.3">
      <c r="A37" s="354"/>
      <c r="B37" s="447" t="s">
        <v>1021</v>
      </c>
      <c r="C37" s="448"/>
      <c r="D37" s="448"/>
      <c r="E37" s="449"/>
      <c r="F37" s="258"/>
      <c r="G37" s="258"/>
      <c r="H37" s="258"/>
      <c r="I37" s="258"/>
      <c r="J37" s="258"/>
      <c r="K37" s="258"/>
      <c r="L37" s="258"/>
      <c r="M37" s="353"/>
      <c r="N37" s="186"/>
    </row>
    <row r="38" spans="1:14" ht="30.75" customHeight="1" thickBot="1" x14ac:dyDescent="0.3">
      <c r="A38" s="355"/>
      <c r="B38" s="450" t="s">
        <v>536</v>
      </c>
      <c r="C38" s="451"/>
      <c r="D38" s="451"/>
      <c r="E38" s="452"/>
      <c r="F38" s="258"/>
      <c r="G38" s="258"/>
      <c r="H38" s="258"/>
      <c r="I38" s="258"/>
      <c r="J38" s="258"/>
      <c r="K38" s="258"/>
      <c r="L38" s="258"/>
      <c r="M38" s="353"/>
      <c r="N38" s="186"/>
    </row>
    <row r="39" spans="1:14" ht="20.25" customHeight="1" thickBot="1" x14ac:dyDescent="0.3">
      <c r="A39" s="352" t="s">
        <v>11</v>
      </c>
      <c r="B39" s="436" t="s">
        <v>537</v>
      </c>
      <c r="C39" s="437"/>
      <c r="D39" s="437"/>
      <c r="E39" s="437"/>
      <c r="F39" s="258"/>
      <c r="G39" s="258"/>
      <c r="H39" s="258"/>
      <c r="I39" s="258"/>
      <c r="J39" s="258"/>
      <c r="K39" s="258"/>
      <c r="L39" s="258"/>
      <c r="M39" s="353"/>
      <c r="N39" s="186"/>
    </row>
    <row r="40" spans="1:14" ht="222" customHeight="1" thickBot="1" x14ac:dyDescent="0.3">
      <c r="A40" s="354"/>
      <c r="B40" s="447" t="s">
        <v>1022</v>
      </c>
      <c r="C40" s="448"/>
      <c r="D40" s="448"/>
      <c r="E40" s="449"/>
      <c r="F40" s="258"/>
      <c r="G40" s="258"/>
      <c r="H40" s="258"/>
      <c r="I40" s="258"/>
      <c r="J40" s="258"/>
      <c r="K40" s="258"/>
      <c r="L40" s="258"/>
      <c r="M40" s="353"/>
      <c r="N40" s="186"/>
    </row>
    <row r="41" spans="1:14" ht="33" customHeight="1" thickBot="1" x14ac:dyDescent="0.3">
      <c r="A41" s="355"/>
      <c r="B41" s="456" t="s">
        <v>536</v>
      </c>
      <c r="C41" s="457"/>
      <c r="D41" s="457"/>
      <c r="E41" s="458"/>
      <c r="F41" s="258"/>
      <c r="G41" s="258"/>
      <c r="H41" s="258"/>
      <c r="I41" s="258"/>
      <c r="J41" s="258"/>
      <c r="K41" s="258"/>
      <c r="L41" s="258"/>
      <c r="M41" s="353"/>
      <c r="N41" s="186"/>
    </row>
    <row r="42" spans="1:14" ht="11.25" customHeight="1" x14ac:dyDescent="0.25">
      <c r="A42" s="356"/>
      <c r="B42" s="258"/>
      <c r="C42" s="258"/>
      <c r="D42" s="258"/>
      <c r="E42" s="258"/>
      <c r="F42" s="258"/>
      <c r="G42" s="258"/>
      <c r="H42" s="258"/>
      <c r="I42" s="258"/>
      <c r="J42" s="258"/>
      <c r="K42" s="258"/>
      <c r="L42" s="258"/>
      <c r="M42" s="353"/>
      <c r="N42" s="186"/>
    </row>
    <row r="43" spans="1:14" ht="24" customHeight="1" x14ac:dyDescent="0.25">
      <c r="A43" s="357"/>
      <c r="B43" s="262" t="s">
        <v>535</v>
      </c>
      <c r="C43" s="262"/>
      <c r="D43" s="262"/>
      <c r="E43" s="262"/>
      <c r="F43" s="262"/>
      <c r="G43" s="262"/>
      <c r="H43" s="262"/>
      <c r="I43" s="262"/>
      <c r="J43" s="262"/>
      <c r="K43" s="262"/>
      <c r="L43" s="262"/>
      <c r="M43" s="358"/>
      <c r="N43" s="186"/>
    </row>
    <row r="44" spans="1:14" ht="21" customHeight="1" x14ac:dyDescent="0.25">
      <c r="A44" s="359" t="s">
        <v>534</v>
      </c>
      <c r="B44" s="489" t="s">
        <v>533</v>
      </c>
      <c r="C44" s="490"/>
      <c r="D44" s="490"/>
      <c r="E44" s="490"/>
      <c r="F44" s="258"/>
      <c r="G44" s="258"/>
      <c r="H44" s="258"/>
      <c r="I44" s="258"/>
      <c r="J44" s="258"/>
      <c r="K44" s="258"/>
      <c r="L44" s="258"/>
      <c r="M44" s="353"/>
      <c r="N44" s="186"/>
    </row>
    <row r="45" spans="1:14" ht="22.5" customHeight="1" thickBot="1" x14ac:dyDescent="0.3">
      <c r="A45" s="360"/>
      <c r="B45" s="273" t="s">
        <v>532</v>
      </c>
      <c r="C45" s="272"/>
      <c r="D45" s="272"/>
      <c r="E45" s="272"/>
      <c r="F45" s="258"/>
      <c r="G45" s="258"/>
      <c r="H45" s="258"/>
      <c r="I45" s="258"/>
      <c r="J45" s="258"/>
      <c r="K45" s="258"/>
      <c r="L45" s="258"/>
      <c r="M45" s="353"/>
      <c r="N45" s="186"/>
    </row>
    <row r="46" spans="1:14" ht="18.75" customHeight="1" x14ac:dyDescent="0.25">
      <c r="A46" s="356"/>
      <c r="B46" s="271" t="s">
        <v>531</v>
      </c>
      <c r="C46" s="497" t="s">
        <v>523</v>
      </c>
      <c r="D46" s="497"/>
      <c r="E46" s="498"/>
      <c r="F46" s="258"/>
      <c r="G46" s="258"/>
      <c r="H46" s="258"/>
      <c r="I46" s="258"/>
      <c r="J46" s="258"/>
      <c r="K46" s="258"/>
      <c r="L46" s="258"/>
      <c r="M46" s="353"/>
      <c r="N46" s="186"/>
    </row>
    <row r="47" spans="1:14" ht="88.5" customHeight="1" x14ac:dyDescent="0.25">
      <c r="A47" s="356"/>
      <c r="B47" s="425" t="s">
        <v>988</v>
      </c>
      <c r="C47" s="494" t="s">
        <v>1023</v>
      </c>
      <c r="D47" s="495"/>
      <c r="E47" s="496"/>
      <c r="F47" s="258"/>
      <c r="G47" s="258"/>
      <c r="H47" s="258"/>
      <c r="I47" s="258"/>
      <c r="J47" s="258"/>
      <c r="K47" s="258"/>
      <c r="L47" s="258"/>
      <c r="M47" s="353"/>
      <c r="N47" s="186"/>
    </row>
    <row r="48" spans="1:14" ht="66" customHeight="1" x14ac:dyDescent="0.25">
      <c r="A48" s="356"/>
      <c r="B48" s="425" t="s">
        <v>1004</v>
      </c>
      <c r="C48" s="491" t="s">
        <v>1005</v>
      </c>
      <c r="D48" s="492"/>
      <c r="E48" s="493"/>
      <c r="F48" s="258"/>
      <c r="G48" s="258"/>
      <c r="H48" s="258"/>
      <c r="I48" s="258"/>
      <c r="J48" s="258"/>
      <c r="K48" s="258"/>
      <c r="L48" s="258"/>
      <c r="M48" s="353"/>
      <c r="N48" s="186"/>
    </row>
    <row r="49" spans="1:14" ht="14.25" customHeight="1" x14ac:dyDescent="0.25">
      <c r="A49" s="356"/>
      <c r="B49" s="204"/>
      <c r="C49" s="499"/>
      <c r="D49" s="499"/>
      <c r="E49" s="500"/>
      <c r="F49" s="258"/>
      <c r="G49" s="258"/>
      <c r="H49" s="258"/>
      <c r="I49" s="258"/>
      <c r="J49" s="258"/>
      <c r="K49" s="258"/>
      <c r="L49" s="258"/>
      <c r="M49" s="353"/>
      <c r="N49" s="186"/>
    </row>
    <row r="50" spans="1:14" ht="14.25" customHeight="1" x14ac:dyDescent="0.25">
      <c r="A50" s="356"/>
      <c r="B50" s="204"/>
      <c r="C50" s="499"/>
      <c r="D50" s="499"/>
      <c r="E50" s="500"/>
      <c r="F50" s="258"/>
      <c r="G50" s="258"/>
      <c r="H50" s="258"/>
      <c r="I50" s="258"/>
      <c r="J50" s="258"/>
      <c r="K50" s="258"/>
      <c r="L50" s="258"/>
      <c r="M50" s="353"/>
      <c r="N50" s="186"/>
    </row>
    <row r="51" spans="1:14" ht="14.25" customHeight="1" x14ac:dyDescent="0.25">
      <c r="A51" s="356"/>
      <c r="B51" s="204"/>
      <c r="C51" s="499"/>
      <c r="D51" s="499"/>
      <c r="E51" s="500"/>
      <c r="F51" s="258"/>
      <c r="G51" s="258"/>
      <c r="H51" s="258"/>
      <c r="I51" s="258"/>
      <c r="J51" s="258"/>
      <c r="K51" s="258"/>
      <c r="L51" s="258"/>
      <c r="M51" s="353"/>
      <c r="N51" s="186"/>
    </row>
    <row r="52" spans="1:14" ht="14.25" customHeight="1" thickBot="1" x14ac:dyDescent="0.3">
      <c r="A52" s="356"/>
      <c r="B52" s="193"/>
      <c r="C52" s="501"/>
      <c r="D52" s="501"/>
      <c r="E52" s="502"/>
      <c r="F52" s="258"/>
      <c r="G52" s="258"/>
      <c r="H52" s="258"/>
      <c r="I52" s="258"/>
      <c r="J52" s="258"/>
      <c r="K52" s="258"/>
      <c r="L52" s="258"/>
      <c r="M52" s="353"/>
      <c r="N52" s="186"/>
    </row>
    <row r="53" spans="1:14" ht="24.75" customHeight="1" x14ac:dyDescent="0.25">
      <c r="A53" s="356" t="s">
        <v>530</v>
      </c>
      <c r="B53" s="506" t="s">
        <v>529</v>
      </c>
      <c r="C53" s="503"/>
      <c r="D53" s="503"/>
      <c r="E53" s="503"/>
      <c r="F53" s="258"/>
      <c r="G53" s="258"/>
      <c r="H53" s="258"/>
      <c r="I53" s="258"/>
      <c r="J53" s="258"/>
      <c r="K53" s="258"/>
      <c r="L53" s="258"/>
      <c r="M53" s="353"/>
      <c r="N53" s="186"/>
    </row>
    <row r="54" spans="1:14" ht="15.75" customHeight="1" thickBot="1" x14ac:dyDescent="0.3">
      <c r="A54" s="356"/>
      <c r="B54" s="504" t="s">
        <v>528</v>
      </c>
      <c r="C54" s="505"/>
      <c r="D54" s="505"/>
      <c r="E54" s="505"/>
      <c r="F54" s="258"/>
      <c r="G54" s="258"/>
      <c r="H54" s="258"/>
      <c r="I54" s="258"/>
      <c r="J54" s="258"/>
      <c r="K54" s="258"/>
      <c r="L54" s="258"/>
      <c r="M54" s="353"/>
      <c r="N54" s="186"/>
    </row>
    <row r="55" spans="1:14" ht="82.5" customHeight="1" thickBot="1" x14ac:dyDescent="0.3">
      <c r="A55" s="356"/>
      <c r="B55" s="447" t="s">
        <v>992</v>
      </c>
      <c r="C55" s="448"/>
      <c r="D55" s="448"/>
      <c r="E55" s="449"/>
      <c r="F55" s="258"/>
      <c r="G55" s="258"/>
      <c r="H55" s="258"/>
      <c r="I55" s="258"/>
      <c r="J55" s="258"/>
      <c r="K55" s="258"/>
      <c r="L55" s="258"/>
      <c r="M55" s="353"/>
      <c r="N55" s="186"/>
    </row>
    <row r="56" spans="1:14" ht="24" customHeight="1" x14ac:dyDescent="0.25">
      <c r="A56" s="356" t="s">
        <v>527</v>
      </c>
      <c r="B56" s="503" t="s">
        <v>526</v>
      </c>
      <c r="C56" s="503"/>
      <c r="D56" s="503"/>
      <c r="E56" s="503"/>
      <c r="F56" s="258"/>
      <c r="G56" s="258"/>
      <c r="H56" s="258"/>
      <c r="I56" s="258"/>
      <c r="J56" s="258"/>
      <c r="K56" s="258"/>
      <c r="L56" s="258"/>
      <c r="M56" s="353"/>
      <c r="N56" s="186"/>
    </row>
    <row r="57" spans="1:14" ht="22.5" customHeight="1" thickBot="1" x14ac:dyDescent="0.3">
      <c r="A57" s="356"/>
      <c r="B57" s="270" t="s">
        <v>525</v>
      </c>
      <c r="C57" s="258"/>
      <c r="D57" s="258"/>
      <c r="E57" s="258"/>
      <c r="F57" s="258"/>
      <c r="G57" s="258"/>
      <c r="H57" s="258"/>
      <c r="I57" s="258"/>
      <c r="J57" s="258"/>
      <c r="K57" s="258"/>
      <c r="L57" s="258"/>
      <c r="M57" s="353"/>
      <c r="N57" s="186"/>
    </row>
    <row r="58" spans="1:14" ht="18.75" customHeight="1" x14ac:dyDescent="0.25">
      <c r="A58" s="356"/>
      <c r="B58" s="269" t="s">
        <v>524</v>
      </c>
      <c r="C58" s="268" t="s">
        <v>523</v>
      </c>
      <c r="D58" s="268" t="s">
        <v>522</v>
      </c>
      <c r="E58" s="267" t="s">
        <v>8</v>
      </c>
      <c r="F58" s="258"/>
      <c r="G58" s="258"/>
      <c r="H58" s="258"/>
      <c r="I58" s="258"/>
      <c r="J58" s="258"/>
      <c r="K58" s="258"/>
      <c r="L58" s="258"/>
      <c r="M58" s="353"/>
      <c r="N58" s="186"/>
    </row>
    <row r="59" spans="1:14" ht="14.25" customHeight="1" x14ac:dyDescent="0.25">
      <c r="A59" s="356"/>
      <c r="B59" s="204" t="s">
        <v>398</v>
      </c>
      <c r="C59" s="220" t="s">
        <v>969</v>
      </c>
      <c r="D59" s="422"/>
      <c r="E59" s="202"/>
      <c r="F59" s="258"/>
      <c r="G59" s="258"/>
      <c r="H59" s="258"/>
      <c r="I59" s="258"/>
      <c r="J59" s="258"/>
      <c r="K59" s="258"/>
      <c r="L59" s="258"/>
      <c r="M59" s="353"/>
      <c r="N59" s="186"/>
    </row>
    <row r="60" spans="1:14" ht="14.25" customHeight="1" x14ac:dyDescent="0.25">
      <c r="A60" s="356"/>
      <c r="B60" s="204" t="s">
        <v>521</v>
      </c>
      <c r="C60" s="220" t="s">
        <v>984</v>
      </c>
      <c r="D60" s="422" t="s">
        <v>985</v>
      </c>
      <c r="E60" s="202"/>
      <c r="F60" s="258"/>
      <c r="G60" s="258"/>
      <c r="H60" s="258"/>
      <c r="I60" s="258"/>
      <c r="J60" s="258"/>
      <c r="K60" s="258"/>
      <c r="L60" s="258"/>
      <c r="M60" s="353"/>
      <c r="N60" s="186"/>
    </row>
    <row r="61" spans="1:14" ht="14.25" customHeight="1" x14ac:dyDescent="0.25">
      <c r="A61" s="356"/>
      <c r="B61" s="204" t="s">
        <v>520</v>
      </c>
      <c r="C61" s="220" t="s">
        <v>984</v>
      </c>
      <c r="D61" s="422" t="s">
        <v>985</v>
      </c>
      <c r="E61" s="202"/>
      <c r="F61" s="258"/>
      <c r="G61" s="258"/>
      <c r="H61" s="258"/>
      <c r="I61" s="258"/>
      <c r="J61" s="258"/>
      <c r="K61" s="258"/>
      <c r="L61" s="258"/>
      <c r="M61" s="353"/>
      <c r="N61" s="186"/>
    </row>
    <row r="62" spans="1:14" ht="14.25" customHeight="1" x14ac:dyDescent="0.25">
      <c r="A62" s="356"/>
      <c r="B62" s="204" t="s">
        <v>519</v>
      </c>
      <c r="C62" s="220" t="s">
        <v>981</v>
      </c>
      <c r="D62" s="422" t="s">
        <v>987</v>
      </c>
      <c r="E62" s="202" t="s">
        <v>982</v>
      </c>
      <c r="F62" s="258"/>
      <c r="G62" s="258"/>
      <c r="H62" s="258"/>
      <c r="I62" s="258"/>
      <c r="J62" s="258"/>
      <c r="K62" s="258"/>
      <c r="L62" s="258"/>
      <c r="M62" s="353"/>
      <c r="N62" s="186"/>
    </row>
    <row r="63" spans="1:14" ht="14.25" customHeight="1" x14ac:dyDescent="0.25">
      <c r="A63" s="356"/>
      <c r="B63" s="204" t="s">
        <v>446</v>
      </c>
      <c r="C63" s="220" t="s">
        <v>984</v>
      </c>
      <c r="D63" s="422" t="s">
        <v>985</v>
      </c>
      <c r="E63" s="202"/>
      <c r="F63" s="258"/>
      <c r="G63" s="258"/>
      <c r="H63" s="258"/>
      <c r="I63" s="258"/>
      <c r="J63" s="258"/>
      <c r="K63" s="258"/>
      <c r="L63" s="258"/>
      <c r="M63" s="353"/>
      <c r="N63" s="186"/>
    </row>
    <row r="64" spans="1:14" ht="14.25" customHeight="1" x14ac:dyDescent="0.25">
      <c r="A64" s="356"/>
      <c r="B64" s="204" t="s">
        <v>518</v>
      </c>
      <c r="C64" s="220" t="s">
        <v>983</v>
      </c>
      <c r="D64" s="422" t="s">
        <v>986</v>
      </c>
      <c r="E64" s="202"/>
      <c r="F64" s="258"/>
      <c r="G64" s="258"/>
      <c r="H64" s="258"/>
      <c r="I64" s="258"/>
      <c r="J64" s="258"/>
      <c r="K64" s="258"/>
      <c r="L64" s="258"/>
      <c r="M64" s="353"/>
      <c r="N64" s="186"/>
    </row>
    <row r="65" spans="1:14" ht="14.25" customHeight="1" x14ac:dyDescent="0.25">
      <c r="A65" s="356"/>
      <c r="B65" s="204" t="s">
        <v>517</v>
      </c>
      <c r="C65" s="220" t="s">
        <v>981</v>
      </c>
      <c r="D65" s="422" t="s">
        <v>987</v>
      </c>
      <c r="E65" s="202" t="s">
        <v>982</v>
      </c>
      <c r="F65" s="258"/>
      <c r="G65" s="258"/>
      <c r="H65" s="258"/>
      <c r="I65" s="258"/>
      <c r="J65" s="258"/>
      <c r="K65" s="258"/>
      <c r="L65" s="258"/>
      <c r="M65" s="353"/>
      <c r="N65" s="186"/>
    </row>
    <row r="66" spans="1:14" ht="14.25" customHeight="1" x14ac:dyDescent="0.25">
      <c r="A66" s="356"/>
      <c r="B66" s="204" t="s">
        <v>516</v>
      </c>
      <c r="C66" s="220" t="s">
        <v>981</v>
      </c>
      <c r="D66" s="422" t="s">
        <v>987</v>
      </c>
      <c r="E66" s="202"/>
      <c r="F66" s="258"/>
      <c r="G66" s="258"/>
      <c r="H66" s="258"/>
      <c r="I66" s="258"/>
      <c r="J66" s="258"/>
      <c r="K66" s="258"/>
      <c r="L66" s="258"/>
      <c r="M66" s="353"/>
      <c r="N66" s="186"/>
    </row>
    <row r="67" spans="1:14" ht="14.25" customHeight="1" x14ac:dyDescent="0.25">
      <c r="A67" s="356"/>
      <c r="B67" s="204" t="s">
        <v>515</v>
      </c>
      <c r="C67" s="220" t="s">
        <v>981</v>
      </c>
      <c r="D67" s="422" t="s">
        <v>987</v>
      </c>
      <c r="E67" s="202"/>
      <c r="F67" s="258"/>
      <c r="G67" s="258"/>
      <c r="H67" s="258"/>
      <c r="I67" s="258"/>
      <c r="J67" s="258"/>
      <c r="K67" s="258"/>
      <c r="L67" s="258"/>
      <c r="M67" s="353"/>
      <c r="N67" s="186"/>
    </row>
    <row r="68" spans="1:14" ht="14.25" customHeight="1" x14ac:dyDescent="0.25">
      <c r="A68" s="356"/>
      <c r="B68" s="201" t="s">
        <v>422</v>
      </c>
      <c r="C68" s="266" t="s">
        <v>981</v>
      </c>
      <c r="D68" s="423" t="s">
        <v>987</v>
      </c>
      <c r="E68" s="199"/>
      <c r="F68" s="258"/>
      <c r="G68" s="258"/>
      <c r="H68" s="258"/>
      <c r="I68" s="258"/>
      <c r="J68" s="258"/>
      <c r="K68" s="258"/>
      <c r="L68" s="258"/>
      <c r="M68" s="353"/>
      <c r="N68" s="186"/>
    </row>
    <row r="69" spans="1:14" ht="14.25" customHeight="1" x14ac:dyDescent="0.25">
      <c r="A69" s="356"/>
      <c r="B69" s="201" t="s">
        <v>124</v>
      </c>
      <c r="C69" s="266" t="s">
        <v>1006</v>
      </c>
      <c r="D69" s="423" t="s">
        <v>1007</v>
      </c>
      <c r="E69" s="199" t="s">
        <v>1008</v>
      </c>
      <c r="F69" s="258"/>
      <c r="G69" s="258"/>
      <c r="H69" s="258"/>
      <c r="I69" s="258"/>
      <c r="J69" s="258"/>
      <c r="K69" s="258"/>
      <c r="L69" s="258"/>
      <c r="M69" s="353"/>
      <c r="N69" s="186"/>
    </row>
    <row r="70" spans="1:14" ht="14.25" customHeight="1" thickBot="1" x14ac:dyDescent="0.3">
      <c r="A70" s="356"/>
      <c r="B70" s="193" t="s">
        <v>990</v>
      </c>
      <c r="C70" s="216" t="s">
        <v>989</v>
      </c>
      <c r="D70" s="424" t="s">
        <v>991</v>
      </c>
      <c r="E70" s="426" t="s">
        <v>1009</v>
      </c>
      <c r="F70" s="258"/>
      <c r="G70" s="258"/>
      <c r="H70" s="258"/>
      <c r="I70" s="258"/>
      <c r="J70" s="258"/>
      <c r="K70" s="258"/>
      <c r="L70" s="258"/>
      <c r="M70" s="353"/>
      <c r="N70" s="186"/>
    </row>
    <row r="71" spans="1:14" ht="27.75" customHeight="1" x14ac:dyDescent="0.25">
      <c r="A71" s="361" t="s">
        <v>514</v>
      </c>
      <c r="B71" s="261" t="s">
        <v>513</v>
      </c>
      <c r="C71" s="260"/>
      <c r="D71" s="258"/>
      <c r="E71" s="258"/>
      <c r="F71" s="258"/>
      <c r="G71" s="258"/>
      <c r="H71" s="258"/>
      <c r="I71" s="258"/>
      <c r="J71" s="258"/>
      <c r="K71" s="258"/>
      <c r="L71" s="258"/>
      <c r="M71" s="353"/>
      <c r="N71" s="186"/>
    </row>
    <row r="72" spans="1:14" ht="21" customHeight="1" thickBot="1" x14ac:dyDescent="0.3">
      <c r="A72" s="361"/>
      <c r="B72" s="265" t="s">
        <v>512</v>
      </c>
      <c r="C72" s="259"/>
      <c r="D72" s="258"/>
      <c r="E72" s="258"/>
      <c r="F72" s="258"/>
      <c r="G72" s="258"/>
      <c r="H72" s="258"/>
      <c r="I72" s="258"/>
      <c r="J72" s="258"/>
      <c r="K72" s="258"/>
      <c r="L72" s="258"/>
      <c r="M72" s="353"/>
      <c r="N72" s="186"/>
    </row>
    <row r="73" spans="1:14" ht="156.75" customHeight="1" thickBot="1" x14ac:dyDescent="0.3">
      <c r="A73" s="361"/>
      <c r="B73" s="447" t="s">
        <v>1024</v>
      </c>
      <c r="C73" s="463"/>
      <c r="D73" s="463"/>
      <c r="E73" s="464"/>
      <c r="F73" s="258"/>
      <c r="G73" s="258"/>
      <c r="H73" s="258"/>
      <c r="I73" s="258"/>
      <c r="J73" s="258"/>
      <c r="K73" s="258"/>
      <c r="L73" s="258"/>
      <c r="M73" s="353"/>
      <c r="N73" s="186"/>
    </row>
    <row r="74" spans="1:14" ht="27.75" customHeight="1" x14ac:dyDescent="0.25">
      <c r="A74" s="361" t="s">
        <v>511</v>
      </c>
      <c r="B74" s="506" t="s">
        <v>510</v>
      </c>
      <c r="C74" s="503"/>
      <c r="D74" s="503"/>
      <c r="E74" s="503"/>
      <c r="F74" s="258"/>
      <c r="G74" s="258"/>
      <c r="H74" s="258"/>
      <c r="I74" s="258"/>
      <c r="J74" s="258"/>
      <c r="K74" s="258"/>
      <c r="L74" s="258"/>
      <c r="M74" s="353"/>
      <c r="N74" s="186"/>
    </row>
    <row r="75" spans="1:14" ht="21" customHeight="1" x14ac:dyDescent="0.25">
      <c r="A75" s="361"/>
      <c r="B75" s="265" t="s">
        <v>509</v>
      </c>
      <c r="C75" s="259"/>
      <c r="D75" s="258"/>
      <c r="E75" s="258"/>
      <c r="F75" s="258"/>
      <c r="G75" s="258"/>
      <c r="H75" s="258"/>
      <c r="I75" s="258"/>
      <c r="J75" s="258"/>
      <c r="K75" s="258"/>
      <c r="L75" s="258"/>
      <c r="M75" s="353"/>
      <c r="N75" s="186"/>
    </row>
    <row r="76" spans="1:14" ht="21" customHeight="1" x14ac:dyDescent="0.25">
      <c r="A76" s="361"/>
      <c r="B76" s="264" t="s">
        <v>508</v>
      </c>
      <c r="C76" s="258"/>
      <c r="D76" s="258"/>
      <c r="E76" s="258"/>
      <c r="F76" s="258"/>
      <c r="G76" s="258"/>
      <c r="H76" s="258"/>
      <c r="I76" s="258"/>
      <c r="J76" s="258"/>
      <c r="K76" s="258"/>
      <c r="L76" s="258"/>
      <c r="M76" s="353"/>
      <c r="N76" s="186"/>
    </row>
    <row r="77" spans="1:14" ht="21" customHeight="1" thickBot="1" x14ac:dyDescent="0.3">
      <c r="A77" s="361"/>
      <c r="B77" s="263" t="s">
        <v>507</v>
      </c>
      <c r="C77" s="258"/>
      <c r="D77" s="258"/>
      <c r="E77" s="258"/>
      <c r="F77" s="258"/>
      <c r="G77" s="258"/>
      <c r="H77" s="258"/>
      <c r="I77" s="258"/>
      <c r="J77" s="258"/>
      <c r="K77" s="258"/>
      <c r="L77" s="258"/>
      <c r="M77" s="353"/>
      <c r="N77" s="186"/>
    </row>
    <row r="78" spans="1:14" ht="78.75" customHeight="1" thickBot="1" x14ac:dyDescent="0.3">
      <c r="A78" s="361"/>
      <c r="B78" s="447" t="s">
        <v>1010</v>
      </c>
      <c r="C78" s="463"/>
      <c r="D78" s="463"/>
      <c r="E78" s="464"/>
      <c r="F78" s="258"/>
      <c r="G78" s="258"/>
      <c r="H78" s="258"/>
      <c r="I78" s="258"/>
      <c r="J78" s="258"/>
      <c r="K78" s="258"/>
      <c r="L78" s="258"/>
      <c r="M78" s="353"/>
      <c r="N78" s="186"/>
    </row>
    <row r="79" spans="1:14" x14ac:dyDescent="0.25">
      <c r="A79" s="356"/>
      <c r="B79" s="258"/>
      <c r="C79" s="258"/>
      <c r="D79" s="258"/>
      <c r="E79" s="258"/>
      <c r="F79" s="258"/>
      <c r="G79" s="258"/>
      <c r="H79" s="258"/>
      <c r="I79" s="258"/>
      <c r="J79" s="258"/>
      <c r="K79" s="258"/>
      <c r="L79" s="258"/>
      <c r="M79" s="353"/>
      <c r="N79" s="186"/>
    </row>
    <row r="80" spans="1:14" ht="24" customHeight="1" x14ac:dyDescent="0.25">
      <c r="A80" s="357"/>
      <c r="B80" s="262" t="s">
        <v>337</v>
      </c>
      <c r="C80" s="262"/>
      <c r="D80" s="262"/>
      <c r="E80" s="262"/>
      <c r="F80" s="262"/>
      <c r="G80" s="262"/>
      <c r="H80" s="262"/>
      <c r="I80" s="262"/>
      <c r="J80" s="262"/>
      <c r="K80" s="262"/>
      <c r="L80" s="262"/>
      <c r="M80" s="358"/>
      <c r="N80" s="186"/>
    </row>
    <row r="81" spans="1:17" ht="24" customHeight="1" x14ac:dyDescent="0.25">
      <c r="A81" s="361" t="s">
        <v>506</v>
      </c>
      <c r="B81" s="261" t="s">
        <v>335</v>
      </c>
      <c r="C81" s="260"/>
      <c r="D81" s="258"/>
      <c r="E81" s="258"/>
      <c r="F81" s="258"/>
      <c r="G81" s="258"/>
      <c r="H81" s="258"/>
      <c r="I81" s="258"/>
      <c r="J81" s="258"/>
      <c r="K81" s="258"/>
      <c r="L81" s="258"/>
      <c r="M81" s="353"/>
      <c r="N81" s="186"/>
    </row>
    <row r="82" spans="1:17" ht="31.5" customHeight="1" thickBot="1" x14ac:dyDescent="0.3">
      <c r="A82" s="361"/>
      <c r="B82" s="465" t="s">
        <v>505</v>
      </c>
      <c r="C82" s="466"/>
      <c r="D82" s="466"/>
      <c r="E82" s="466"/>
      <c r="F82" s="258"/>
      <c r="G82" s="258"/>
      <c r="H82" s="258"/>
      <c r="I82" s="258"/>
      <c r="J82" s="258"/>
      <c r="K82" s="258"/>
      <c r="L82" s="258"/>
      <c r="M82" s="353"/>
      <c r="N82" s="186"/>
    </row>
    <row r="83" spans="1:17" ht="137.25" customHeight="1" thickBot="1" x14ac:dyDescent="0.3">
      <c r="A83" s="361"/>
      <c r="B83" s="447" t="s">
        <v>1025</v>
      </c>
      <c r="C83" s="463"/>
      <c r="D83" s="463"/>
      <c r="E83" s="464"/>
      <c r="F83" s="258"/>
      <c r="G83" s="258"/>
      <c r="H83" s="258"/>
      <c r="I83" s="258"/>
      <c r="J83" s="258"/>
      <c r="K83" s="258"/>
      <c r="L83" s="258"/>
      <c r="M83" s="353"/>
      <c r="N83" s="186"/>
    </row>
    <row r="84" spans="1:17" x14ac:dyDescent="0.25">
      <c r="A84" s="356"/>
      <c r="B84" s="258"/>
      <c r="C84" s="258"/>
      <c r="D84" s="258"/>
      <c r="E84" s="258"/>
      <c r="F84" s="258"/>
      <c r="G84" s="258"/>
      <c r="H84" s="258"/>
      <c r="I84" s="258"/>
      <c r="J84" s="258"/>
      <c r="K84" s="258"/>
      <c r="L84" s="258"/>
      <c r="M84" s="353"/>
      <c r="N84" s="186"/>
    </row>
    <row r="85" spans="1:17" ht="30" customHeight="1" x14ac:dyDescent="0.25">
      <c r="A85" s="362">
        <v>3</v>
      </c>
      <c r="B85" s="257" t="s">
        <v>504</v>
      </c>
      <c r="C85" s="257"/>
      <c r="D85" s="256"/>
      <c r="E85" s="256"/>
      <c r="F85" s="256"/>
      <c r="G85" s="256"/>
      <c r="H85" s="256"/>
      <c r="I85" s="256"/>
      <c r="J85" s="256"/>
      <c r="K85" s="256"/>
      <c r="L85" s="256"/>
      <c r="M85" s="363"/>
      <c r="N85" s="186"/>
    </row>
    <row r="86" spans="1:17" ht="21" customHeight="1" x14ac:dyDescent="0.25">
      <c r="A86" s="364"/>
      <c r="B86" s="190" t="s">
        <v>503</v>
      </c>
      <c r="C86" s="190"/>
      <c r="D86" s="190"/>
      <c r="E86" s="190"/>
      <c r="F86" s="190"/>
      <c r="G86" s="190"/>
      <c r="H86" s="190"/>
      <c r="I86" s="190"/>
      <c r="J86" s="190"/>
      <c r="K86" s="190"/>
      <c r="L86" s="190"/>
      <c r="M86" s="365"/>
      <c r="N86" s="186"/>
    </row>
    <row r="87" spans="1:17" x14ac:dyDescent="0.25">
      <c r="A87" s="366" t="s">
        <v>502</v>
      </c>
      <c r="B87" s="251" t="s">
        <v>501</v>
      </c>
      <c r="C87" s="189"/>
      <c r="D87" s="188"/>
      <c r="E87" s="188"/>
      <c r="F87" s="188"/>
      <c r="G87" s="188"/>
      <c r="H87" s="188"/>
      <c r="I87" s="188"/>
      <c r="J87" s="188"/>
      <c r="K87" s="188"/>
      <c r="L87" s="188"/>
      <c r="M87" s="367"/>
      <c r="N87" s="186"/>
    </row>
    <row r="88" spans="1:17" ht="107.25" customHeight="1" x14ac:dyDescent="0.25">
      <c r="A88" s="366"/>
      <c r="B88" s="507" t="s">
        <v>500</v>
      </c>
      <c r="C88" s="469"/>
      <c r="D88" s="469"/>
      <c r="E88" s="469"/>
      <c r="F88" s="188"/>
      <c r="G88" s="188"/>
      <c r="H88" s="188"/>
      <c r="I88" s="188"/>
      <c r="J88" s="188"/>
      <c r="K88" s="188"/>
      <c r="L88" s="188"/>
      <c r="M88" s="367"/>
      <c r="N88" s="186"/>
    </row>
    <row r="89" spans="1:17" ht="45.75" customHeight="1" x14ac:dyDescent="0.25">
      <c r="A89" s="368"/>
      <c r="B89" s="469" t="s">
        <v>499</v>
      </c>
      <c r="C89" s="469"/>
      <c r="D89" s="469"/>
      <c r="E89" s="469"/>
      <c r="F89" s="188"/>
      <c r="G89" s="188"/>
      <c r="H89" s="188"/>
      <c r="I89" s="188"/>
      <c r="J89" s="188"/>
      <c r="K89" s="188"/>
      <c r="L89" s="188"/>
      <c r="M89" s="367"/>
      <c r="N89" s="186"/>
      <c r="Q89" s="186"/>
    </row>
    <row r="90" spans="1:17" ht="66" customHeight="1" thickBot="1" x14ac:dyDescent="0.3">
      <c r="A90" s="368"/>
      <c r="B90" s="470" t="s">
        <v>498</v>
      </c>
      <c r="C90" s="470"/>
      <c r="D90" s="470"/>
      <c r="E90" s="470"/>
      <c r="F90" s="188"/>
      <c r="G90" s="188"/>
      <c r="H90" s="188"/>
      <c r="I90" s="188"/>
      <c r="J90" s="188"/>
      <c r="K90" s="188"/>
      <c r="L90" s="188"/>
      <c r="M90" s="367"/>
      <c r="N90" s="186"/>
      <c r="Q90" s="186"/>
    </row>
    <row r="91" spans="1:17" ht="24" customHeight="1" x14ac:dyDescent="0.25">
      <c r="A91" s="368"/>
      <c r="B91" s="196" t="s">
        <v>497</v>
      </c>
      <c r="C91" s="255" t="s">
        <v>0</v>
      </c>
      <c r="D91" s="255" t="s">
        <v>496</v>
      </c>
      <c r="E91" s="255" t="s">
        <v>495</v>
      </c>
      <c r="F91" s="255" t="s">
        <v>494</v>
      </c>
      <c r="G91" s="255" t="s">
        <v>493</v>
      </c>
      <c r="H91" s="255" t="s">
        <v>407</v>
      </c>
      <c r="I91" s="249" t="s">
        <v>9</v>
      </c>
      <c r="J91" s="234" t="s">
        <v>8</v>
      </c>
      <c r="K91" s="188"/>
      <c r="L91" s="188"/>
      <c r="M91" s="367"/>
      <c r="N91" s="186"/>
      <c r="Q91" s="186"/>
    </row>
    <row r="92" spans="1:17" ht="31.5" x14ac:dyDescent="0.35">
      <c r="A92" s="368"/>
      <c r="B92" s="204" t="s">
        <v>492</v>
      </c>
      <c r="C92" s="220" t="s">
        <v>621</v>
      </c>
      <c r="D92" s="220" t="s">
        <v>766</v>
      </c>
      <c r="E92" s="203">
        <f>SUM(H113:H114)</f>
        <v>47.050945821999989</v>
      </c>
      <c r="F92" s="203">
        <f>SUM(H137, H201, H202, H203, H204, H205, H206)</f>
        <v>22627.553339901999</v>
      </c>
      <c r="G92" s="203">
        <f>SUM(H115:H136)</f>
        <v>5485.8880254550531</v>
      </c>
      <c r="H92" s="203">
        <f t="shared" ref="H92:H107" si="0">SUM(E92:G92)</f>
        <v>28160.492311179052</v>
      </c>
      <c r="I92" s="220" t="s">
        <v>14</v>
      </c>
      <c r="J92" s="254" t="s">
        <v>1011</v>
      </c>
      <c r="K92" s="188"/>
      <c r="L92" s="188"/>
      <c r="M92" s="367"/>
      <c r="N92" s="186"/>
      <c r="Q92" s="186"/>
    </row>
    <row r="93" spans="1:17" ht="18" x14ac:dyDescent="0.35">
      <c r="A93" s="368"/>
      <c r="B93" s="204" t="s">
        <v>491</v>
      </c>
      <c r="C93" s="220"/>
      <c r="D93" s="220"/>
      <c r="E93" s="203"/>
      <c r="F93" s="203"/>
      <c r="G93" s="203"/>
      <c r="H93" s="203">
        <f t="shared" si="0"/>
        <v>0</v>
      </c>
      <c r="I93" s="220" t="s">
        <v>14</v>
      </c>
      <c r="J93" s="254"/>
      <c r="K93" s="188"/>
      <c r="L93" s="188"/>
      <c r="M93" s="367"/>
      <c r="N93" s="186"/>
      <c r="Q93" s="186"/>
    </row>
    <row r="94" spans="1:17" ht="18" x14ac:dyDescent="0.35">
      <c r="A94" s="368"/>
      <c r="B94" s="204" t="s">
        <v>490</v>
      </c>
      <c r="C94" s="220"/>
      <c r="D94" s="220"/>
      <c r="E94" s="203"/>
      <c r="F94" s="203"/>
      <c r="G94" s="203"/>
      <c r="H94" s="203">
        <f t="shared" si="0"/>
        <v>0</v>
      </c>
      <c r="I94" s="220" t="s">
        <v>14</v>
      </c>
      <c r="J94" s="254"/>
      <c r="K94" s="188"/>
      <c r="L94" s="188"/>
      <c r="M94" s="367"/>
      <c r="N94" s="186"/>
      <c r="Q94" s="186"/>
    </row>
    <row r="95" spans="1:17" ht="18" x14ac:dyDescent="0.35">
      <c r="A95" s="368"/>
      <c r="B95" s="204" t="s">
        <v>489</v>
      </c>
      <c r="C95" s="220"/>
      <c r="D95" s="220"/>
      <c r="E95" s="203"/>
      <c r="F95" s="203"/>
      <c r="G95" s="203"/>
      <c r="H95" s="203">
        <f t="shared" si="0"/>
        <v>0</v>
      </c>
      <c r="I95" s="220" t="s">
        <v>14</v>
      </c>
      <c r="J95" s="254"/>
      <c r="K95" s="188"/>
      <c r="L95" s="188"/>
      <c r="M95" s="367"/>
      <c r="N95" s="186"/>
      <c r="Q95" s="186"/>
    </row>
    <row r="96" spans="1:17" ht="18" x14ac:dyDescent="0.35">
      <c r="A96" s="368"/>
      <c r="B96" s="204" t="s">
        <v>488</v>
      </c>
      <c r="C96" s="220"/>
      <c r="D96" s="220"/>
      <c r="E96" s="203"/>
      <c r="F96" s="203"/>
      <c r="G96" s="203"/>
      <c r="H96" s="203">
        <f t="shared" si="0"/>
        <v>0</v>
      </c>
      <c r="I96" s="220" t="s">
        <v>14</v>
      </c>
      <c r="J96" s="254"/>
      <c r="K96" s="188"/>
      <c r="L96" s="188"/>
      <c r="M96" s="367"/>
      <c r="N96" s="186"/>
      <c r="Q96" s="186"/>
    </row>
    <row r="97" spans="1:17" ht="18" x14ac:dyDescent="0.35">
      <c r="A97" s="368"/>
      <c r="B97" s="204" t="s">
        <v>487</v>
      </c>
      <c r="C97" s="220"/>
      <c r="D97" s="220"/>
      <c r="E97" s="203"/>
      <c r="F97" s="203"/>
      <c r="G97" s="203"/>
      <c r="H97" s="203">
        <f t="shared" si="0"/>
        <v>0</v>
      </c>
      <c r="I97" s="220" t="s">
        <v>14</v>
      </c>
      <c r="J97" s="254"/>
      <c r="K97" s="188"/>
      <c r="L97" s="188"/>
      <c r="M97" s="367"/>
      <c r="N97" s="186"/>
      <c r="Q97" s="186"/>
    </row>
    <row r="98" spans="1:17" ht="18" x14ac:dyDescent="0.35">
      <c r="A98" s="368"/>
      <c r="B98" s="204" t="s">
        <v>486</v>
      </c>
      <c r="C98" s="220"/>
      <c r="D98" s="220"/>
      <c r="E98" s="203"/>
      <c r="F98" s="203"/>
      <c r="G98" s="203"/>
      <c r="H98" s="203">
        <f t="shared" si="0"/>
        <v>0</v>
      </c>
      <c r="I98" s="220" t="s">
        <v>14</v>
      </c>
      <c r="J98" s="254"/>
      <c r="K98" s="188"/>
      <c r="L98" s="188"/>
      <c r="M98" s="367"/>
      <c r="N98" s="186"/>
      <c r="Q98" s="186"/>
    </row>
    <row r="99" spans="1:17" ht="18" x14ac:dyDescent="0.35">
      <c r="A99" s="368"/>
      <c r="B99" s="204" t="s">
        <v>485</v>
      </c>
      <c r="C99" s="220"/>
      <c r="D99" s="220"/>
      <c r="E99" s="203"/>
      <c r="F99" s="203"/>
      <c r="G99" s="203"/>
      <c r="H99" s="203">
        <f t="shared" si="0"/>
        <v>0</v>
      </c>
      <c r="I99" s="220" t="s">
        <v>14</v>
      </c>
      <c r="J99" s="254"/>
      <c r="K99" s="188"/>
      <c r="L99" s="188"/>
      <c r="M99" s="367"/>
      <c r="N99" s="186"/>
      <c r="Q99" s="186"/>
    </row>
    <row r="100" spans="1:17" ht="18" x14ac:dyDescent="0.35">
      <c r="A100" s="368"/>
      <c r="B100" s="204" t="s">
        <v>484</v>
      </c>
      <c r="C100" s="220"/>
      <c r="D100" s="220"/>
      <c r="E100" s="203"/>
      <c r="F100" s="203"/>
      <c r="G100" s="203"/>
      <c r="H100" s="203">
        <f t="shared" si="0"/>
        <v>0</v>
      </c>
      <c r="I100" s="220" t="s">
        <v>14</v>
      </c>
      <c r="J100" s="254"/>
      <c r="K100" s="188"/>
      <c r="L100" s="188"/>
      <c r="M100" s="367"/>
      <c r="N100" s="186"/>
      <c r="Q100" s="186"/>
    </row>
    <row r="101" spans="1:17" ht="18" x14ac:dyDescent="0.35">
      <c r="A101" s="368"/>
      <c r="B101" s="204" t="s">
        <v>483</v>
      </c>
      <c r="C101" s="220"/>
      <c r="D101" s="220"/>
      <c r="E101" s="203"/>
      <c r="F101" s="203"/>
      <c r="G101" s="203"/>
      <c r="H101" s="203">
        <f t="shared" si="0"/>
        <v>0</v>
      </c>
      <c r="I101" s="220" t="s">
        <v>14</v>
      </c>
      <c r="J101" s="254"/>
      <c r="K101" s="188"/>
      <c r="L101" s="188"/>
      <c r="M101" s="367"/>
      <c r="N101" s="186"/>
      <c r="Q101" s="186"/>
    </row>
    <row r="102" spans="1:17" ht="18" x14ac:dyDescent="0.35">
      <c r="A102" s="368"/>
      <c r="B102" s="204" t="s">
        <v>482</v>
      </c>
      <c r="C102" s="220"/>
      <c r="D102" s="220"/>
      <c r="E102" s="203"/>
      <c r="F102" s="203"/>
      <c r="G102" s="203"/>
      <c r="H102" s="203">
        <f t="shared" si="0"/>
        <v>0</v>
      </c>
      <c r="I102" s="220" t="s">
        <v>14</v>
      </c>
      <c r="J102" s="254"/>
      <c r="K102" s="188"/>
      <c r="L102" s="188"/>
      <c r="M102" s="367"/>
      <c r="N102" s="186"/>
      <c r="Q102" s="186"/>
    </row>
    <row r="103" spans="1:17" ht="18" x14ac:dyDescent="0.35">
      <c r="A103" s="368"/>
      <c r="B103" s="204" t="s">
        <v>481</v>
      </c>
      <c r="C103" s="220"/>
      <c r="D103" s="220"/>
      <c r="E103" s="203"/>
      <c r="F103" s="203"/>
      <c r="G103" s="203"/>
      <c r="H103" s="203">
        <f t="shared" si="0"/>
        <v>0</v>
      </c>
      <c r="I103" s="220" t="s">
        <v>14</v>
      </c>
      <c r="J103" s="254"/>
      <c r="K103" s="188"/>
      <c r="L103" s="188"/>
      <c r="M103" s="367"/>
      <c r="N103" s="186"/>
      <c r="Q103" s="186"/>
    </row>
    <row r="104" spans="1:17" ht="18" x14ac:dyDescent="0.35">
      <c r="A104" s="368"/>
      <c r="B104" s="204" t="s">
        <v>480</v>
      </c>
      <c r="C104" s="220"/>
      <c r="D104" s="220"/>
      <c r="E104" s="203"/>
      <c r="F104" s="203"/>
      <c r="G104" s="203"/>
      <c r="H104" s="203">
        <f t="shared" si="0"/>
        <v>0</v>
      </c>
      <c r="I104" s="220" t="s">
        <v>14</v>
      </c>
      <c r="J104" s="254"/>
      <c r="K104" s="188"/>
      <c r="L104" s="188"/>
      <c r="M104" s="367"/>
      <c r="N104" s="186"/>
      <c r="Q104" s="186"/>
    </row>
    <row r="105" spans="1:17" ht="18" x14ac:dyDescent="0.35">
      <c r="A105" s="368"/>
      <c r="B105" s="204" t="s">
        <v>479</v>
      </c>
      <c r="C105" s="220"/>
      <c r="D105" s="220"/>
      <c r="E105" s="203"/>
      <c r="F105" s="203"/>
      <c r="G105" s="203"/>
      <c r="H105" s="203">
        <f t="shared" si="0"/>
        <v>0</v>
      </c>
      <c r="I105" s="220" t="s">
        <v>14</v>
      </c>
      <c r="J105" s="254"/>
      <c r="K105" s="188"/>
      <c r="L105" s="188"/>
      <c r="M105" s="367"/>
      <c r="N105" s="186"/>
      <c r="Q105" s="186"/>
    </row>
    <row r="106" spans="1:17" ht="18" x14ac:dyDescent="0.35">
      <c r="A106" s="368"/>
      <c r="B106" s="204" t="s">
        <v>478</v>
      </c>
      <c r="C106" s="220"/>
      <c r="D106" s="220"/>
      <c r="E106" s="203"/>
      <c r="F106" s="203"/>
      <c r="G106" s="203"/>
      <c r="H106" s="203">
        <f t="shared" si="0"/>
        <v>0</v>
      </c>
      <c r="I106" s="220" t="s">
        <v>14</v>
      </c>
      <c r="J106" s="254"/>
      <c r="K106" s="188"/>
      <c r="L106" s="188"/>
      <c r="M106" s="367"/>
      <c r="N106" s="186"/>
      <c r="Q106" s="186"/>
    </row>
    <row r="107" spans="1:17" ht="18.75" thickBot="1" x14ac:dyDescent="0.4">
      <c r="A107" s="368"/>
      <c r="B107" s="193" t="s">
        <v>477</v>
      </c>
      <c r="C107" s="216"/>
      <c r="D107" s="216"/>
      <c r="E107" s="192"/>
      <c r="F107" s="192"/>
      <c r="G107" s="192"/>
      <c r="H107" s="192">
        <f t="shared" si="0"/>
        <v>0</v>
      </c>
      <c r="I107" s="216" t="s">
        <v>14</v>
      </c>
      <c r="J107" s="253"/>
      <c r="K107" s="188"/>
      <c r="L107" s="188"/>
      <c r="M107" s="367"/>
      <c r="N107" s="186"/>
      <c r="Q107" s="186"/>
    </row>
    <row r="108" spans="1:17" x14ac:dyDescent="0.25">
      <c r="A108" s="366"/>
      <c r="B108" s="252"/>
      <c r="C108" s="211"/>
      <c r="D108" s="188"/>
      <c r="E108" s="188"/>
      <c r="F108" s="188"/>
      <c r="G108" s="188"/>
      <c r="H108" s="188"/>
      <c r="I108" s="188"/>
      <c r="J108" s="188"/>
      <c r="K108" s="188"/>
      <c r="L108" s="188"/>
      <c r="M108" s="367"/>
      <c r="N108" s="186"/>
    </row>
    <row r="109" spans="1:17" x14ac:dyDescent="0.25">
      <c r="A109" s="366" t="s">
        <v>476</v>
      </c>
      <c r="B109" s="251" t="s">
        <v>475</v>
      </c>
      <c r="C109" s="189"/>
      <c r="D109" s="188"/>
      <c r="E109" s="188"/>
      <c r="F109" s="188"/>
      <c r="G109" s="188"/>
      <c r="H109" s="188"/>
      <c r="I109" s="188"/>
      <c r="J109" s="188"/>
      <c r="K109" s="188"/>
      <c r="L109" s="188"/>
      <c r="M109" s="367"/>
      <c r="N109" s="186"/>
    </row>
    <row r="110" spans="1:17" ht="78.75" customHeight="1" x14ac:dyDescent="0.25">
      <c r="A110" s="366"/>
      <c r="B110" s="469" t="s">
        <v>474</v>
      </c>
      <c r="C110" s="469"/>
      <c r="D110" s="469"/>
      <c r="E110" s="469"/>
      <c r="F110" s="188"/>
      <c r="G110" s="188"/>
      <c r="H110" s="188"/>
      <c r="I110" s="188"/>
      <c r="J110" s="188"/>
      <c r="K110" s="188"/>
      <c r="L110" s="188"/>
      <c r="M110" s="367"/>
      <c r="N110" s="186"/>
    </row>
    <row r="111" spans="1:17" ht="34.5" customHeight="1" thickBot="1" x14ac:dyDescent="0.3">
      <c r="A111" s="368"/>
      <c r="B111" s="469" t="s">
        <v>473</v>
      </c>
      <c r="C111" s="469"/>
      <c r="D111" s="469"/>
      <c r="E111" s="469"/>
      <c r="F111" s="188"/>
      <c r="G111" s="188"/>
      <c r="H111" s="188"/>
      <c r="I111" s="188"/>
      <c r="J111" s="188"/>
      <c r="K111" s="188"/>
      <c r="L111" s="188"/>
      <c r="M111" s="367"/>
      <c r="N111" s="186"/>
      <c r="O111" s="186"/>
    </row>
    <row r="112" spans="1:17" ht="21.75" customHeight="1" x14ac:dyDescent="0.25">
      <c r="A112" s="368"/>
      <c r="B112" s="196" t="s">
        <v>472</v>
      </c>
      <c r="C112" s="250" t="s">
        <v>471</v>
      </c>
      <c r="D112" s="249" t="s">
        <v>470</v>
      </c>
      <c r="E112" s="249" t="s">
        <v>9</v>
      </c>
      <c r="F112" s="249" t="s">
        <v>469</v>
      </c>
      <c r="G112" s="249" t="s">
        <v>9</v>
      </c>
      <c r="H112" s="249" t="s">
        <v>468</v>
      </c>
      <c r="I112" s="234" t="s">
        <v>8</v>
      </c>
      <c r="J112" s="188"/>
      <c r="K112" s="188"/>
      <c r="L112" s="188"/>
      <c r="M112" s="367"/>
      <c r="N112" s="186"/>
      <c r="O112" s="186"/>
    </row>
    <row r="113" spans="1:15" x14ac:dyDescent="0.25">
      <c r="A113" s="368"/>
      <c r="B113" s="204" t="s">
        <v>732</v>
      </c>
      <c r="C113" s="247" t="s">
        <v>495</v>
      </c>
      <c r="D113" s="248">
        <v>15940.14</v>
      </c>
      <c r="E113" s="244" t="str">
        <f>VLOOKUP($B113,ListsReq!$AC$3:$AF$61,2,FALSE)</f>
        <v>litres</v>
      </c>
      <c r="F113" s="245">
        <f>VLOOKUP($B113,ListsReq!$AC$3:$AF$82,3,FALSE)</f>
        <v>2.6023999999999998</v>
      </c>
      <c r="G113" s="244" t="str">
        <f>VLOOKUP($B113,ListsReq!$AC$3:$AF$61,4,FALSE)</f>
        <v>kg CO2e/litre</v>
      </c>
      <c r="H113" s="243">
        <f t="shared" ref="H113:H176" si="1">(F113*D113)/1000</f>
        <v>41.482620335999989</v>
      </c>
      <c r="I113" s="202" t="s">
        <v>2</v>
      </c>
      <c r="J113" s="188"/>
      <c r="K113" s="188"/>
      <c r="L113" s="188"/>
      <c r="M113" s="367"/>
      <c r="N113" s="186"/>
      <c r="O113" s="186"/>
    </row>
    <row r="114" spans="1:15" x14ac:dyDescent="0.25">
      <c r="A114" s="368"/>
      <c r="B114" s="204" t="s">
        <v>719</v>
      </c>
      <c r="C114" s="247" t="s">
        <v>495</v>
      </c>
      <c r="D114" s="203">
        <v>2540.9899999999998</v>
      </c>
      <c r="E114" s="244" t="str">
        <f>VLOOKUP($B114,ListsReq!$AC$3:$AF$61,2,FALSE)</f>
        <v>litres</v>
      </c>
      <c r="F114" s="245">
        <f>VLOOKUP($B114,ListsReq!$AC$3:$AF$82,3,FALSE)</f>
        <v>2.1913999999999998</v>
      </c>
      <c r="G114" s="244" t="str">
        <f>VLOOKUP($B114,ListsReq!$AC$3:$AF$61,4,FALSE)</f>
        <v>kg CO2e/litre</v>
      </c>
      <c r="H114" s="243">
        <f t="shared" si="1"/>
        <v>5.5683254859999991</v>
      </c>
      <c r="I114" s="202" t="s">
        <v>2</v>
      </c>
      <c r="J114" s="188"/>
      <c r="K114" s="188"/>
      <c r="L114" s="188"/>
      <c r="M114" s="367"/>
      <c r="N114" s="186"/>
      <c r="O114" s="186"/>
    </row>
    <row r="115" spans="1:15" x14ac:dyDescent="0.25">
      <c r="A115" s="368"/>
      <c r="B115" s="204" t="s">
        <v>595</v>
      </c>
      <c r="C115" s="247" t="s">
        <v>493</v>
      </c>
      <c r="D115" s="203">
        <v>9694844.8599999994</v>
      </c>
      <c r="E115" s="244" t="str">
        <f>VLOOKUP($B115,ListsReq!$AC$3:$AF$61,2,FALSE)</f>
        <v>passenger km</v>
      </c>
      <c r="F115" s="245">
        <f>VLOOKUP($B115,ListsReq!$AC$3:$AF$82,3,FALSE)</f>
        <v>0.29315999999999998</v>
      </c>
      <c r="G115" s="244" t="str">
        <f>VLOOKUP($B115,ListsReq!$AC$3:$AF$61,4,FALSE)</f>
        <v>kg CO2e/passenger km</v>
      </c>
      <c r="H115" s="243">
        <f t="shared" si="1"/>
        <v>2842.1407191575995</v>
      </c>
      <c r="I115" s="202"/>
      <c r="J115" s="188"/>
      <c r="K115" s="188"/>
      <c r="L115" s="188"/>
      <c r="M115" s="367"/>
      <c r="N115" s="186"/>
      <c r="O115" s="186"/>
    </row>
    <row r="116" spans="1:15" x14ac:dyDescent="0.25">
      <c r="A116" s="368"/>
      <c r="B116" s="204" t="s">
        <v>594</v>
      </c>
      <c r="C116" s="247" t="s">
        <v>493</v>
      </c>
      <c r="D116" s="203">
        <v>2620956.15</v>
      </c>
      <c r="E116" s="244" t="str">
        <f>VLOOKUP($B116,ListsReq!$AC$3:$AF$61,2,FALSE)</f>
        <v>passenger km</v>
      </c>
      <c r="F116" s="245">
        <f>VLOOKUP($B116,ListsReq!$AC$3:$AF$82,3,FALSE)</f>
        <v>0.16625000000000001</v>
      </c>
      <c r="G116" s="244" t="str">
        <f>VLOOKUP($B116,ListsReq!$AC$3:$AF$61,4,FALSE)</f>
        <v>kg CO2e/passenger km</v>
      </c>
      <c r="H116" s="243">
        <f t="shared" si="1"/>
        <v>435.7339599375</v>
      </c>
      <c r="I116" s="202"/>
      <c r="J116" s="188"/>
      <c r="K116" s="188"/>
      <c r="L116" s="188"/>
      <c r="M116" s="367"/>
      <c r="N116" s="186"/>
      <c r="O116" s="186"/>
    </row>
    <row r="117" spans="1:15" x14ac:dyDescent="0.25">
      <c r="A117" s="368"/>
      <c r="B117" s="204" t="s">
        <v>593</v>
      </c>
      <c r="C117" s="247" t="s">
        <v>493</v>
      </c>
      <c r="D117" s="203">
        <v>6875044.7300000004</v>
      </c>
      <c r="E117" s="244" t="str">
        <f>VLOOKUP($B117,ListsReq!$AC$3:$AF$61,2,FALSE)</f>
        <v>passenger km</v>
      </c>
      <c r="F117" s="245">
        <f>VLOOKUP($B117,ListsReq!$AC$3:$AF$82,3,FALSE)</f>
        <v>0.21021999999999999</v>
      </c>
      <c r="G117" s="244" t="str">
        <f>VLOOKUP($B117,ListsReq!$AC$3:$AF$61,4,FALSE)</f>
        <v>kg CO2e/passenger km</v>
      </c>
      <c r="H117" s="243">
        <f t="shared" si="1"/>
        <v>1445.2719031406</v>
      </c>
      <c r="I117" s="202"/>
      <c r="J117" s="188"/>
      <c r="K117" s="188"/>
      <c r="L117" s="188"/>
      <c r="M117" s="367"/>
      <c r="N117" s="186"/>
      <c r="O117" s="186"/>
    </row>
    <row r="118" spans="1:15" x14ac:dyDescent="0.25">
      <c r="A118" s="368"/>
      <c r="B118" s="204" t="s">
        <v>592</v>
      </c>
      <c r="C118" s="247" t="s">
        <v>493</v>
      </c>
      <c r="D118" s="203">
        <v>1559258.67</v>
      </c>
      <c r="E118" s="244" t="str">
        <f>VLOOKUP($B118,ListsReq!$AC$3:$AF$61,2,FALSE)</f>
        <v>passenger km</v>
      </c>
      <c r="F118" s="245">
        <f>VLOOKUP($B118,ListsReq!$AC$3:$AF$82,3,FALSE)</f>
        <v>4.7379999999999999E-2</v>
      </c>
      <c r="G118" s="244" t="str">
        <f>VLOOKUP($B118,ListsReq!$AC$3:$AF$61,4,FALSE)</f>
        <v>kg CO2e/passenger km</v>
      </c>
      <c r="H118" s="243">
        <f t="shared" si="1"/>
        <v>73.877675784600001</v>
      </c>
      <c r="I118" s="202"/>
      <c r="J118" s="188"/>
      <c r="K118" s="188"/>
      <c r="L118" s="188"/>
      <c r="M118" s="367"/>
      <c r="N118" s="186"/>
      <c r="O118" s="186"/>
    </row>
    <row r="119" spans="1:15" x14ac:dyDescent="0.25">
      <c r="A119" s="368"/>
      <c r="B119" s="204" t="s">
        <v>579</v>
      </c>
      <c r="C119" s="247" t="s">
        <v>493</v>
      </c>
      <c r="D119" s="203">
        <v>158126.76</v>
      </c>
      <c r="E119" s="244" t="str">
        <f>VLOOKUP($B119,ListsReq!$AC$3:$AF$61,2,FALSE)</f>
        <v>passenger km</v>
      </c>
      <c r="F119" s="245">
        <f>VLOOKUP($B119,ListsReq!$AC$3:$AF$82,3,FALSE)</f>
        <v>0.10946</v>
      </c>
      <c r="G119" s="244" t="str">
        <f>VLOOKUP($B119,ListsReq!$AC$3:$AF$61,4,FALSE)</f>
        <v>kg CO2e/passenger km</v>
      </c>
      <c r="H119" s="243">
        <f t="shared" si="1"/>
        <v>17.3085551496</v>
      </c>
      <c r="I119" s="202"/>
      <c r="J119" s="188"/>
      <c r="K119" s="188"/>
      <c r="L119" s="188"/>
      <c r="M119" s="367"/>
      <c r="N119" s="186"/>
      <c r="O119" s="186"/>
    </row>
    <row r="120" spans="1:15" x14ac:dyDescent="0.25">
      <c r="A120" s="368"/>
      <c r="B120" s="204" t="s">
        <v>573</v>
      </c>
      <c r="C120" s="247" t="s">
        <v>493</v>
      </c>
      <c r="D120" s="203">
        <v>805061.54</v>
      </c>
      <c r="E120" s="244" t="s">
        <v>575</v>
      </c>
      <c r="F120" s="245">
        <v>0.18546000000000001</v>
      </c>
      <c r="G120" s="244" t="s">
        <v>574</v>
      </c>
      <c r="H120" s="243">
        <f t="shared" si="1"/>
        <v>149.3067132084</v>
      </c>
      <c r="I120" s="202"/>
      <c r="J120" s="188"/>
      <c r="K120" s="188"/>
      <c r="L120" s="188"/>
      <c r="M120" s="367"/>
      <c r="N120" s="186"/>
      <c r="O120" s="186"/>
    </row>
    <row r="121" spans="1:15" x14ac:dyDescent="0.25">
      <c r="A121" s="368"/>
      <c r="B121" s="204" t="s">
        <v>576</v>
      </c>
      <c r="C121" s="247" t="s">
        <v>493</v>
      </c>
      <c r="D121" s="203">
        <v>28697.35</v>
      </c>
      <c r="E121" s="244" t="str">
        <f>VLOOKUP($B121,ListsReq!$AC$3:$AF$61,2,FALSE)</f>
        <v>passenger km</v>
      </c>
      <c r="F121" s="245">
        <f>VLOOKUP($B121,ListsReq!$AC$3:$AF$82,3,FALSE)</f>
        <v>0.116082</v>
      </c>
      <c r="G121" s="244" t="str">
        <f>VLOOKUP($B121,ListsReq!$AC$3:$AF$61,4,FALSE)</f>
        <v>kg CO2e/passenger km</v>
      </c>
      <c r="H121" s="243">
        <f t="shared" si="1"/>
        <v>3.3312457826999999</v>
      </c>
      <c r="I121" s="202"/>
      <c r="J121" s="188"/>
      <c r="K121" s="188"/>
      <c r="L121" s="188"/>
      <c r="M121" s="367"/>
      <c r="N121" s="186"/>
      <c r="O121" s="186"/>
    </row>
    <row r="122" spans="1:15" x14ac:dyDescent="0.25">
      <c r="A122" s="368"/>
      <c r="B122" s="204" t="s">
        <v>577</v>
      </c>
      <c r="C122" s="247" t="s">
        <v>493</v>
      </c>
      <c r="D122" s="203">
        <v>139767.35999999999</v>
      </c>
      <c r="E122" s="244" t="str">
        <f>VLOOKUP($B122,ListsReq!$AC$3:$AF$61,2,FALSE)</f>
        <v>passenger km</v>
      </c>
      <c r="F122" s="245">
        <f>VLOOKUP($B122,ListsReq!$AC$3:$AF$82,3,FALSE)</f>
        <v>0.17755000000000001</v>
      </c>
      <c r="G122" s="244" t="str">
        <f>VLOOKUP($B122,ListsReq!$AC$3:$AF$61,4,FALSE)</f>
        <v>kg CO2e/passenger km</v>
      </c>
      <c r="H122" s="243">
        <f t="shared" si="1"/>
        <v>24.815694768</v>
      </c>
      <c r="I122" s="202"/>
      <c r="J122" s="188"/>
      <c r="K122" s="188"/>
      <c r="L122" s="188"/>
      <c r="M122" s="367"/>
      <c r="N122" s="186"/>
      <c r="O122" s="186"/>
    </row>
    <row r="123" spans="1:15" x14ac:dyDescent="0.25">
      <c r="A123" s="368"/>
      <c r="B123" s="204" t="s">
        <v>570</v>
      </c>
      <c r="C123" s="247" t="s">
        <v>493</v>
      </c>
      <c r="D123" s="203">
        <v>20443.73</v>
      </c>
      <c r="E123" s="244" t="s">
        <v>575</v>
      </c>
      <c r="F123" s="245">
        <v>6.3119999999999996E-2</v>
      </c>
      <c r="G123" s="244" t="s">
        <v>574</v>
      </c>
      <c r="H123" s="243">
        <f t="shared" si="1"/>
        <v>1.2904082375999999</v>
      </c>
      <c r="I123" s="202" t="s">
        <v>963</v>
      </c>
      <c r="J123" s="188"/>
      <c r="K123" s="188"/>
      <c r="L123" s="188"/>
      <c r="M123" s="367"/>
      <c r="N123" s="186"/>
      <c r="O123" s="186"/>
    </row>
    <row r="124" spans="1:15" x14ac:dyDescent="0.25">
      <c r="A124" s="368"/>
      <c r="B124" s="204" t="s">
        <v>732</v>
      </c>
      <c r="C124" s="247" t="s">
        <v>493</v>
      </c>
      <c r="D124" s="203">
        <v>101324.55</v>
      </c>
      <c r="E124" s="244" t="str">
        <f>VLOOKUP($B124,ListsReq!$AC$3:$AF$61,2,FALSE)</f>
        <v>litres</v>
      </c>
      <c r="F124" s="245">
        <f>VLOOKUP($B124,ListsReq!$AC$3:$AF$82,3,FALSE)</f>
        <v>2.6023999999999998</v>
      </c>
      <c r="G124" s="244" t="str">
        <f>VLOOKUP($B124,ListsReq!$AC$3:$AF$61,4,FALSE)</f>
        <v>kg CO2e/litre</v>
      </c>
      <c r="H124" s="243">
        <f t="shared" si="1"/>
        <v>263.68700891999998</v>
      </c>
      <c r="I124" s="202"/>
      <c r="J124" s="188"/>
      <c r="K124" s="188"/>
      <c r="L124" s="188"/>
      <c r="M124" s="367"/>
      <c r="N124" s="186"/>
      <c r="O124" s="186"/>
    </row>
    <row r="125" spans="1:15" x14ac:dyDescent="0.25">
      <c r="A125" s="368"/>
      <c r="B125" s="204" t="s">
        <v>719</v>
      </c>
      <c r="C125" s="247" t="s">
        <v>493</v>
      </c>
      <c r="D125" s="203">
        <v>495.19</v>
      </c>
      <c r="E125" s="244" t="str">
        <f>VLOOKUP($B125,ListsReq!$AC$3:$AF$61,2,FALSE)</f>
        <v>litres</v>
      </c>
      <c r="F125" s="245">
        <f>VLOOKUP($B125,ListsReq!$AC$3:$AF$82,3,FALSE)</f>
        <v>2.1913999999999998</v>
      </c>
      <c r="G125" s="244" t="str">
        <f>VLOOKUP($B125,ListsReq!$AC$3:$AF$61,4,FALSE)</f>
        <v>kg CO2e/litre</v>
      </c>
      <c r="H125" s="243">
        <f t="shared" si="1"/>
        <v>1.0851593659999998</v>
      </c>
      <c r="I125" s="202"/>
      <c r="J125" s="188"/>
      <c r="K125" s="188"/>
      <c r="L125" s="188"/>
      <c r="M125" s="367"/>
      <c r="N125" s="186"/>
      <c r="O125" s="186"/>
    </row>
    <row r="126" spans="1:15" x14ac:dyDescent="0.25">
      <c r="A126" s="368"/>
      <c r="B126" s="204" t="s">
        <v>570</v>
      </c>
      <c r="C126" s="247" t="s">
        <v>493</v>
      </c>
      <c r="D126" s="203">
        <v>20411.75</v>
      </c>
      <c r="E126" s="244" t="s">
        <v>673</v>
      </c>
      <c r="F126" s="245">
        <v>1.5022500000000001</v>
      </c>
      <c r="G126" s="244" t="s">
        <v>672</v>
      </c>
      <c r="H126" s="243">
        <f t="shared" si="1"/>
        <v>30.663551437500001</v>
      </c>
      <c r="I126" s="202" t="s">
        <v>964</v>
      </c>
      <c r="J126" s="188"/>
      <c r="K126" s="188"/>
      <c r="L126" s="188"/>
      <c r="M126" s="367"/>
      <c r="N126" s="186"/>
      <c r="O126" s="186"/>
    </row>
    <row r="127" spans="1:15" x14ac:dyDescent="0.25">
      <c r="A127" s="368"/>
      <c r="B127" s="204" t="s">
        <v>622</v>
      </c>
      <c r="C127" s="247" t="s">
        <v>493</v>
      </c>
      <c r="D127" s="203">
        <v>574.31600000000003</v>
      </c>
      <c r="E127" s="244" t="str">
        <f>VLOOKUP($B127,ListsReq!$AC$3:$AF$61,2,FALSE)</f>
        <v>tonnes</v>
      </c>
      <c r="F127" s="245">
        <f>VLOOKUP($B127,ListsReq!$AC$3:$AF$82,3,FALSE)</f>
        <v>289.83554099999998</v>
      </c>
      <c r="G127" s="244" t="str">
        <f>VLOOKUP($B127,ListsReq!$AC$3:$AF$61,4,FALSE)</f>
        <v>kgCO2e/tonne</v>
      </c>
      <c r="H127" s="243">
        <f t="shared" si="1"/>
        <v>166.45718856495597</v>
      </c>
      <c r="I127" s="202"/>
      <c r="J127" s="188"/>
      <c r="K127" s="188"/>
      <c r="L127" s="188"/>
      <c r="M127" s="367"/>
      <c r="N127" s="186"/>
      <c r="O127" s="186"/>
    </row>
    <row r="128" spans="1:15" x14ac:dyDescent="0.25">
      <c r="A128" s="368"/>
      <c r="B128" s="204" t="s">
        <v>618</v>
      </c>
      <c r="C128" s="247" t="s">
        <v>493</v>
      </c>
      <c r="D128" s="203">
        <v>205.54</v>
      </c>
      <c r="E128" s="244" t="str">
        <f>VLOOKUP($B128,ListsReq!$AC$3:$AF$61,2,FALSE)</f>
        <v>tonnes</v>
      </c>
      <c r="F128" s="245">
        <f>VLOOKUP($B128,ListsReq!$AC$3:$AF$82,3,FALSE)</f>
        <v>6</v>
      </c>
      <c r="G128" s="244" t="str">
        <f>VLOOKUP($B128,ListsReq!$AC$3:$AF$61,4,FALSE)</f>
        <v>kgCO2e/tonne</v>
      </c>
      <c r="H128" s="243">
        <f t="shared" si="1"/>
        <v>1.2332400000000001</v>
      </c>
      <c r="I128" s="202"/>
      <c r="J128" s="188"/>
      <c r="K128" s="188"/>
      <c r="L128" s="188"/>
      <c r="M128" s="367"/>
      <c r="N128" s="186"/>
      <c r="O128" s="186"/>
    </row>
    <row r="129" spans="1:15" x14ac:dyDescent="0.25">
      <c r="A129" s="368"/>
      <c r="B129" s="204" t="s">
        <v>612</v>
      </c>
      <c r="C129" s="247" t="s">
        <v>493</v>
      </c>
      <c r="D129" s="203">
        <v>248.804</v>
      </c>
      <c r="E129" s="244" t="str">
        <f>VLOOKUP($B129,ListsReq!$AC$3:$AF$61,2,FALSE)</f>
        <v>tonnes</v>
      </c>
      <c r="F129" s="245">
        <f>VLOOKUP($B129,ListsReq!$AC$3:$AF$82,3,FALSE)</f>
        <v>21</v>
      </c>
      <c r="G129" s="244" t="str">
        <f>VLOOKUP($B129,ListsReq!$AC$3:$AF$61,4,FALSE)</f>
        <v>kgCO2e/tonne</v>
      </c>
      <c r="H129" s="243">
        <f t="shared" si="1"/>
        <v>5.2248840000000003</v>
      </c>
      <c r="I129" s="202"/>
      <c r="J129" s="188"/>
      <c r="K129" s="188"/>
      <c r="L129" s="188"/>
      <c r="M129" s="367"/>
      <c r="N129" s="186"/>
      <c r="O129" s="186"/>
    </row>
    <row r="130" spans="1:15" x14ac:dyDescent="0.25">
      <c r="A130" s="368"/>
      <c r="B130" s="204" t="s">
        <v>610</v>
      </c>
      <c r="C130" s="247" t="s">
        <v>493</v>
      </c>
      <c r="D130" s="203">
        <v>3.2530000000000001</v>
      </c>
      <c r="E130" s="244" t="str">
        <f>VLOOKUP($B130,ListsReq!$AC$3:$AF$61,2,FALSE)</f>
        <v>tonnes</v>
      </c>
      <c r="F130" s="245">
        <f>VLOOKUP($B130,ListsReq!$AC$3:$AF$82,3,FALSE)</f>
        <v>21</v>
      </c>
      <c r="G130" s="244" t="str">
        <f>VLOOKUP($B130,ListsReq!$AC$3:$AF$61,4,FALSE)</f>
        <v>kgCO2e/tonne</v>
      </c>
      <c r="H130" s="243">
        <f t="shared" si="1"/>
        <v>6.8312999999999999E-2</v>
      </c>
      <c r="I130" s="202"/>
      <c r="J130" s="188"/>
      <c r="K130" s="188"/>
      <c r="L130" s="188"/>
      <c r="M130" s="367"/>
      <c r="N130" s="186"/>
      <c r="O130" s="186"/>
    </row>
    <row r="131" spans="1:15" x14ac:dyDescent="0.25">
      <c r="A131" s="368"/>
      <c r="B131" s="204" t="s">
        <v>609</v>
      </c>
      <c r="C131" s="247" t="s">
        <v>493</v>
      </c>
      <c r="D131" s="203">
        <v>1.038</v>
      </c>
      <c r="E131" s="244" t="str">
        <f>VLOOKUP($B131,ListsReq!$AC$3:$AF$61,2,FALSE)</f>
        <v>tonnes</v>
      </c>
      <c r="F131" s="245">
        <f>VLOOKUP($B131,ListsReq!$AC$3:$AF$82,3,FALSE)</f>
        <v>21</v>
      </c>
      <c r="G131" s="244" t="str">
        <f>VLOOKUP($B131,ListsReq!$AC$3:$AF$61,4,FALSE)</f>
        <v>kgCO2e/tonne</v>
      </c>
      <c r="H131" s="243">
        <f t="shared" si="1"/>
        <v>2.1798000000000001E-2</v>
      </c>
      <c r="I131" s="202"/>
      <c r="J131" s="188"/>
      <c r="K131" s="188"/>
      <c r="L131" s="188"/>
      <c r="M131" s="367"/>
      <c r="N131" s="186"/>
      <c r="O131" s="186"/>
    </row>
    <row r="132" spans="1:15" x14ac:dyDescent="0.25">
      <c r="A132" s="368"/>
      <c r="B132" s="204" t="s">
        <v>608</v>
      </c>
      <c r="C132" s="247" t="s">
        <v>493</v>
      </c>
      <c r="D132" s="203">
        <v>3.6240000000000001</v>
      </c>
      <c r="E132" s="244" t="str">
        <f>VLOOKUP($B132,ListsReq!$AC$3:$AF$61,2,FALSE)</f>
        <v>tonnes</v>
      </c>
      <c r="F132" s="245">
        <f>VLOOKUP($B132,ListsReq!$AC$3:$AF$82,3,FALSE)</f>
        <v>21</v>
      </c>
      <c r="G132" s="244" t="str">
        <f>VLOOKUP($B132,ListsReq!$AC$3:$AF$61,4,FALSE)</f>
        <v>kgCO2e/tonne</v>
      </c>
      <c r="H132" s="243">
        <f t="shared" si="1"/>
        <v>7.6104000000000005E-2</v>
      </c>
      <c r="I132" s="202"/>
      <c r="J132" s="188"/>
      <c r="K132" s="188"/>
      <c r="L132" s="188"/>
      <c r="M132" s="367"/>
      <c r="N132" s="186"/>
      <c r="O132" s="186"/>
    </row>
    <row r="133" spans="1:15" x14ac:dyDescent="0.25">
      <c r="A133" s="368"/>
      <c r="B133" s="204" t="s">
        <v>607</v>
      </c>
      <c r="C133" s="247" t="s">
        <v>493</v>
      </c>
      <c r="D133" s="203">
        <v>49.902999999999999</v>
      </c>
      <c r="E133" s="244" t="str">
        <f>VLOOKUP($B133,ListsReq!$AC$3:$AF$61,2,FALSE)</f>
        <v>tonnes</v>
      </c>
      <c r="F133" s="245">
        <f>VLOOKUP($B133,ListsReq!$AC$3:$AF$82,3,FALSE)</f>
        <v>21</v>
      </c>
      <c r="G133" s="244" t="str">
        <f>VLOOKUP($B133,ListsReq!$AC$3:$AF$61,4,FALSE)</f>
        <v>kgCO2e/tonne</v>
      </c>
      <c r="H133" s="243">
        <f t="shared" si="1"/>
        <v>1.047963</v>
      </c>
      <c r="I133" s="202"/>
      <c r="J133" s="188"/>
      <c r="K133" s="188"/>
      <c r="L133" s="188"/>
      <c r="M133" s="367"/>
      <c r="N133" s="186"/>
      <c r="O133" s="186"/>
    </row>
    <row r="134" spans="1:15" x14ac:dyDescent="0.25">
      <c r="A134" s="368"/>
      <c r="B134" s="204" t="s">
        <v>606</v>
      </c>
      <c r="C134" s="247" t="s">
        <v>493</v>
      </c>
      <c r="D134" s="203">
        <v>10.590999999999999</v>
      </c>
      <c r="E134" s="244" t="str">
        <f>VLOOKUP($B134,ListsReq!$AC$3:$AF$61,2,FALSE)</f>
        <v>tonnes</v>
      </c>
      <c r="F134" s="245">
        <f>VLOOKUP($B134,ListsReq!$AC$3:$AF$82,3,FALSE)</f>
        <v>21</v>
      </c>
      <c r="G134" s="244" t="str">
        <f>VLOOKUP($B134,ListsReq!$AC$3:$AF$61,4,FALSE)</f>
        <v>kgCO2e/tonne</v>
      </c>
      <c r="H134" s="243">
        <f t="shared" si="1"/>
        <v>0.22241099999999997</v>
      </c>
      <c r="I134" s="202"/>
      <c r="J134" s="188"/>
      <c r="K134" s="188"/>
      <c r="L134" s="188"/>
      <c r="M134" s="367"/>
      <c r="N134" s="186"/>
      <c r="O134" s="186"/>
    </row>
    <row r="135" spans="1:15" x14ac:dyDescent="0.25">
      <c r="A135" s="368"/>
      <c r="B135" s="204" t="s">
        <v>604</v>
      </c>
      <c r="C135" s="247" t="s">
        <v>493</v>
      </c>
      <c r="D135" s="203">
        <v>113.651</v>
      </c>
      <c r="E135" s="244" t="str">
        <f>VLOOKUP($B135,ListsReq!$AC$3:$AF$61,2,FALSE)</f>
        <v>tonnes</v>
      </c>
      <c r="F135" s="245">
        <v>199</v>
      </c>
      <c r="G135" s="244" t="str">
        <f>VLOOKUP($B135,ListsReq!$AC$3:$AF$61,4,FALSE)</f>
        <v>kgCO2e/tonne</v>
      </c>
      <c r="H135" s="243">
        <f t="shared" si="1"/>
        <v>22.616548999999999</v>
      </c>
      <c r="I135" s="202"/>
      <c r="J135" s="188"/>
      <c r="K135" s="188"/>
      <c r="L135" s="188"/>
      <c r="M135" s="367"/>
      <c r="N135" s="186"/>
      <c r="O135" s="186"/>
    </row>
    <row r="136" spans="1:15" x14ac:dyDescent="0.25">
      <c r="A136" s="368"/>
      <c r="B136" s="204" t="s">
        <v>599</v>
      </c>
      <c r="C136" s="247" t="s">
        <v>493</v>
      </c>
      <c r="D136" s="203">
        <v>19.38</v>
      </c>
      <c r="E136" s="244" t="str">
        <f>VLOOKUP($B136,ListsReq!$AC$3:$AF$61,2,FALSE)</f>
        <v>tonnes</v>
      </c>
      <c r="F136" s="245">
        <f>VLOOKUP($B136,ListsReq!$AC$3:$AF$82,3,FALSE)</f>
        <v>21</v>
      </c>
      <c r="G136" s="244" t="str">
        <f>VLOOKUP($B136,ListsReq!$AC$3:$AF$61,4,FALSE)</f>
        <v>kg CO2e/tonne</v>
      </c>
      <c r="H136" s="243">
        <f t="shared" si="1"/>
        <v>0.40697999999999995</v>
      </c>
      <c r="I136" s="202"/>
      <c r="J136" s="188"/>
      <c r="K136" s="188"/>
      <c r="L136" s="188"/>
      <c r="M136" s="367"/>
      <c r="N136" s="186"/>
      <c r="O136" s="186"/>
    </row>
    <row r="137" spans="1:15" x14ac:dyDescent="0.25">
      <c r="A137" s="368"/>
      <c r="B137" s="204" t="s">
        <v>919</v>
      </c>
      <c r="C137" s="247" t="s">
        <v>494</v>
      </c>
      <c r="D137" s="431">
        <v>17945341.100000001</v>
      </c>
      <c r="E137" s="244" t="str">
        <f>VLOOKUP($B137,[1]ListsReq!$AC$3:$AF$61,2,FALSE)</f>
        <v>kWh</v>
      </c>
      <c r="F137" s="245">
        <f>VLOOKUP($B137,[1]ListsReq!$AC$3:$AF$82,3,FALSE)</f>
        <v>0.49425999999999998</v>
      </c>
      <c r="G137" s="244" t="str">
        <f>VLOOKUP($B137,[1]ListsReq!$AC$3:$AF$61,4,FALSE)</f>
        <v>kg CO2e/kWh</v>
      </c>
      <c r="H137" s="243">
        <f t="shared" si="1"/>
        <v>8869.6642920859995</v>
      </c>
      <c r="I137" s="202"/>
      <c r="J137" s="188"/>
      <c r="K137" s="188"/>
      <c r="L137" s="188"/>
      <c r="M137" s="367"/>
      <c r="N137" s="186"/>
      <c r="O137" s="186"/>
    </row>
    <row r="138" spans="1:15" hidden="1" x14ac:dyDescent="0.25">
      <c r="A138" s="368"/>
      <c r="B138" s="204"/>
      <c r="C138" s="247"/>
      <c r="D138" s="203"/>
      <c r="E138" s="244" t="e">
        <f>VLOOKUP($B138,[1]ListsReq!$AC$3:$AF$61,2,FALSE)</f>
        <v>#N/A</v>
      </c>
      <c r="F138" s="245" t="e">
        <f>VLOOKUP($B138,[1]ListsReq!$AC$3:$AF$82,3,FALSE)</f>
        <v>#N/A</v>
      </c>
      <c r="G138" s="244" t="e">
        <f>VLOOKUP($B138,[1]ListsReq!$AC$3:$AF$61,4,FALSE)</f>
        <v>#N/A</v>
      </c>
      <c r="H138" s="243" t="e">
        <f t="shared" si="1"/>
        <v>#N/A</v>
      </c>
      <c r="I138" s="202"/>
      <c r="J138" s="188"/>
      <c r="K138" s="188"/>
      <c r="L138" s="188"/>
      <c r="M138" s="367"/>
      <c r="N138" s="186"/>
      <c r="O138" s="186"/>
    </row>
    <row r="139" spans="1:15" hidden="1" x14ac:dyDescent="0.25">
      <c r="A139" s="368"/>
      <c r="B139" s="204"/>
      <c r="C139" s="247"/>
      <c r="D139" s="203"/>
      <c r="E139" s="244" t="e">
        <f>VLOOKUP($B139,[1]ListsReq!$AC$3:$AF$61,2,FALSE)</f>
        <v>#N/A</v>
      </c>
      <c r="F139" s="245" t="e">
        <f>VLOOKUP($B139,[1]ListsReq!$AC$3:$AF$82,3,FALSE)</f>
        <v>#N/A</v>
      </c>
      <c r="G139" s="244" t="e">
        <f>VLOOKUP($B139,[1]ListsReq!$AC$3:$AF$61,4,FALSE)</f>
        <v>#N/A</v>
      </c>
      <c r="H139" s="243" t="e">
        <f t="shared" si="1"/>
        <v>#N/A</v>
      </c>
      <c r="I139" s="202"/>
      <c r="J139" s="188"/>
      <c r="K139" s="188"/>
      <c r="L139" s="188"/>
      <c r="M139" s="367"/>
      <c r="N139" s="186"/>
      <c r="O139" s="186"/>
    </row>
    <row r="140" spans="1:15" hidden="1" x14ac:dyDescent="0.25">
      <c r="A140" s="368"/>
      <c r="B140" s="204"/>
      <c r="C140" s="247"/>
      <c r="D140" s="203"/>
      <c r="E140" s="244" t="e">
        <f>VLOOKUP($B140,[1]ListsReq!$AC$3:$AF$61,2,FALSE)</f>
        <v>#N/A</v>
      </c>
      <c r="F140" s="245" t="e">
        <f>VLOOKUP($B140,[1]ListsReq!$AC$3:$AF$82,3,FALSE)</f>
        <v>#N/A</v>
      </c>
      <c r="G140" s="244" t="e">
        <f>VLOOKUP($B140,[1]ListsReq!$AC$3:$AF$61,4,FALSE)</f>
        <v>#N/A</v>
      </c>
      <c r="H140" s="243" t="e">
        <f t="shared" si="1"/>
        <v>#N/A</v>
      </c>
      <c r="I140" s="202"/>
      <c r="J140" s="188"/>
      <c r="K140" s="188"/>
      <c r="L140" s="188"/>
      <c r="M140" s="367"/>
      <c r="N140" s="186"/>
      <c r="O140" s="186"/>
    </row>
    <row r="141" spans="1:15" hidden="1" x14ac:dyDescent="0.25">
      <c r="A141" s="368"/>
      <c r="B141" s="204"/>
      <c r="C141" s="247"/>
      <c r="D141" s="203"/>
      <c r="E141" s="244" t="e">
        <f>VLOOKUP($B141,[1]ListsReq!$AC$3:$AF$61,2,FALSE)</f>
        <v>#N/A</v>
      </c>
      <c r="F141" s="245" t="e">
        <f>VLOOKUP($B141,[1]ListsReq!$AC$3:$AF$82,3,FALSE)</f>
        <v>#N/A</v>
      </c>
      <c r="G141" s="244" t="e">
        <f>VLOOKUP($B141,[1]ListsReq!$AC$3:$AF$61,4,FALSE)</f>
        <v>#N/A</v>
      </c>
      <c r="H141" s="243" t="e">
        <f t="shared" si="1"/>
        <v>#N/A</v>
      </c>
      <c r="I141" s="202"/>
      <c r="J141" s="188"/>
      <c r="K141" s="188"/>
      <c r="L141" s="188"/>
      <c r="M141" s="367"/>
      <c r="N141" s="186"/>
      <c r="O141" s="186"/>
    </row>
    <row r="142" spans="1:15" hidden="1" x14ac:dyDescent="0.25">
      <c r="A142" s="368"/>
      <c r="B142" s="204"/>
      <c r="C142" s="247"/>
      <c r="D142" s="203"/>
      <c r="E142" s="244" t="e">
        <f>VLOOKUP($B142,[1]ListsReq!$AC$3:$AF$61,2,FALSE)</f>
        <v>#N/A</v>
      </c>
      <c r="F142" s="245" t="e">
        <f>VLOOKUP($B142,[1]ListsReq!$AC$3:$AF$82,3,FALSE)</f>
        <v>#N/A</v>
      </c>
      <c r="G142" s="244" t="e">
        <f>VLOOKUP($B142,[1]ListsReq!$AC$3:$AF$61,4,FALSE)</f>
        <v>#N/A</v>
      </c>
      <c r="H142" s="243" t="e">
        <f t="shared" si="1"/>
        <v>#N/A</v>
      </c>
      <c r="I142" s="202"/>
      <c r="J142" s="188"/>
      <c r="K142" s="188"/>
      <c r="L142" s="188"/>
      <c r="M142" s="367"/>
      <c r="N142" s="186"/>
      <c r="O142" s="186"/>
    </row>
    <row r="143" spans="1:15" hidden="1" x14ac:dyDescent="0.25">
      <c r="A143" s="368"/>
      <c r="B143" s="204"/>
      <c r="C143" s="247"/>
      <c r="D143" s="203"/>
      <c r="E143" s="244" t="e">
        <f>VLOOKUP($B143,[1]ListsReq!$AC$3:$AF$61,2,FALSE)</f>
        <v>#N/A</v>
      </c>
      <c r="F143" s="245" t="e">
        <f>VLOOKUP($B143,[1]ListsReq!$AC$3:$AF$82,3,FALSE)</f>
        <v>#N/A</v>
      </c>
      <c r="G143" s="244" t="e">
        <f>VLOOKUP($B143,[1]ListsReq!$AC$3:$AF$61,4,FALSE)</f>
        <v>#N/A</v>
      </c>
      <c r="H143" s="243" t="e">
        <f t="shared" si="1"/>
        <v>#N/A</v>
      </c>
      <c r="I143" s="202"/>
      <c r="J143" s="188"/>
      <c r="K143" s="188"/>
      <c r="L143" s="188"/>
      <c r="M143" s="367"/>
      <c r="N143" s="186"/>
      <c r="O143" s="186"/>
    </row>
    <row r="144" spans="1:15" hidden="1" x14ac:dyDescent="0.25">
      <c r="A144" s="368"/>
      <c r="B144" s="204"/>
      <c r="C144" s="247"/>
      <c r="D144" s="203"/>
      <c r="E144" s="244" t="e">
        <f>VLOOKUP($B144,[1]ListsReq!$AC$3:$AF$61,2,FALSE)</f>
        <v>#N/A</v>
      </c>
      <c r="F144" s="245" t="e">
        <f>VLOOKUP($B144,[1]ListsReq!$AC$3:$AF$82,3,FALSE)</f>
        <v>#N/A</v>
      </c>
      <c r="G144" s="244" t="e">
        <f>VLOOKUP($B144,[1]ListsReq!$AC$3:$AF$61,4,FALSE)</f>
        <v>#N/A</v>
      </c>
      <c r="H144" s="243" t="e">
        <f t="shared" si="1"/>
        <v>#N/A</v>
      </c>
      <c r="I144" s="202"/>
      <c r="J144" s="188"/>
      <c r="K144" s="188"/>
      <c r="L144" s="188"/>
      <c r="M144" s="367"/>
      <c r="N144" s="186"/>
      <c r="O144" s="186"/>
    </row>
    <row r="145" spans="1:15" hidden="1" x14ac:dyDescent="0.25">
      <c r="A145" s="368"/>
      <c r="B145" s="204"/>
      <c r="C145" s="247"/>
      <c r="D145" s="203"/>
      <c r="E145" s="244" t="e">
        <f>VLOOKUP($B145,[1]ListsReq!$AC$3:$AF$61,2,FALSE)</f>
        <v>#N/A</v>
      </c>
      <c r="F145" s="245" t="e">
        <f>VLOOKUP($B145,[1]ListsReq!$AC$3:$AF$82,3,FALSE)</f>
        <v>#N/A</v>
      </c>
      <c r="G145" s="244" t="e">
        <f>VLOOKUP($B145,[1]ListsReq!$AC$3:$AF$61,4,FALSE)</f>
        <v>#N/A</v>
      </c>
      <c r="H145" s="243" t="e">
        <f t="shared" si="1"/>
        <v>#N/A</v>
      </c>
      <c r="I145" s="202"/>
      <c r="J145" s="188"/>
      <c r="K145" s="188"/>
      <c r="L145" s="188"/>
      <c r="M145" s="367"/>
      <c r="N145" s="186"/>
      <c r="O145" s="186"/>
    </row>
    <row r="146" spans="1:15" hidden="1" x14ac:dyDescent="0.25">
      <c r="A146" s="368"/>
      <c r="B146" s="204"/>
      <c r="C146" s="247"/>
      <c r="D146" s="203"/>
      <c r="E146" s="244" t="e">
        <f>VLOOKUP($B146,[1]ListsReq!$AC$3:$AF$61,2,FALSE)</f>
        <v>#N/A</v>
      </c>
      <c r="F146" s="245" t="e">
        <f>VLOOKUP($B146,[1]ListsReq!$AC$3:$AF$82,3,FALSE)</f>
        <v>#N/A</v>
      </c>
      <c r="G146" s="244" t="e">
        <f>VLOOKUP($B146,[1]ListsReq!$AC$3:$AF$61,4,FALSE)</f>
        <v>#N/A</v>
      </c>
      <c r="H146" s="243" t="e">
        <f t="shared" si="1"/>
        <v>#N/A</v>
      </c>
      <c r="I146" s="202"/>
      <c r="J146" s="188"/>
      <c r="K146" s="188"/>
      <c r="L146" s="188"/>
      <c r="M146" s="367"/>
      <c r="N146" s="186"/>
      <c r="O146" s="186"/>
    </row>
    <row r="147" spans="1:15" hidden="1" x14ac:dyDescent="0.25">
      <c r="A147" s="368"/>
      <c r="B147" s="204"/>
      <c r="C147" s="247"/>
      <c r="D147" s="203"/>
      <c r="E147" s="244" t="e">
        <f>VLOOKUP($B147,[1]ListsReq!$AC$3:$AF$61,2,FALSE)</f>
        <v>#N/A</v>
      </c>
      <c r="F147" s="245" t="e">
        <f>VLOOKUP($B147,[1]ListsReq!$AC$3:$AF$82,3,FALSE)</f>
        <v>#N/A</v>
      </c>
      <c r="G147" s="244" t="e">
        <f>VLOOKUP($B147,[1]ListsReq!$AC$3:$AF$61,4,FALSE)</f>
        <v>#N/A</v>
      </c>
      <c r="H147" s="243" t="e">
        <f t="shared" si="1"/>
        <v>#N/A</v>
      </c>
      <c r="I147" s="202"/>
      <c r="J147" s="188"/>
      <c r="K147" s="188"/>
      <c r="L147" s="188"/>
      <c r="M147" s="367"/>
      <c r="N147" s="186"/>
      <c r="O147" s="186"/>
    </row>
    <row r="148" spans="1:15" hidden="1" x14ac:dyDescent="0.25">
      <c r="A148" s="368"/>
      <c r="B148" s="204"/>
      <c r="C148" s="247"/>
      <c r="D148" s="203"/>
      <c r="E148" s="244" t="e">
        <f>VLOOKUP($B148,[1]ListsReq!$AC$3:$AF$61,2,FALSE)</f>
        <v>#N/A</v>
      </c>
      <c r="F148" s="245" t="e">
        <f>VLOOKUP($B148,[1]ListsReq!$AC$3:$AF$82,3,FALSE)</f>
        <v>#N/A</v>
      </c>
      <c r="G148" s="244" t="e">
        <f>VLOOKUP($B148,[1]ListsReq!$AC$3:$AF$61,4,FALSE)</f>
        <v>#N/A</v>
      </c>
      <c r="H148" s="243" t="e">
        <f t="shared" si="1"/>
        <v>#N/A</v>
      </c>
      <c r="I148" s="202"/>
      <c r="J148" s="188"/>
      <c r="K148" s="188"/>
      <c r="L148" s="188"/>
      <c r="M148" s="367"/>
      <c r="N148" s="186"/>
      <c r="O148" s="186"/>
    </row>
    <row r="149" spans="1:15" hidden="1" x14ac:dyDescent="0.25">
      <c r="A149" s="368"/>
      <c r="B149" s="204"/>
      <c r="C149" s="247"/>
      <c r="D149" s="203"/>
      <c r="E149" s="244" t="e">
        <f>VLOOKUP($B149,[1]ListsReq!$AC$3:$AF$61,2,FALSE)</f>
        <v>#N/A</v>
      </c>
      <c r="F149" s="245" t="e">
        <f>VLOOKUP($B149,[1]ListsReq!$AC$3:$AF$82,3,FALSE)</f>
        <v>#N/A</v>
      </c>
      <c r="G149" s="244" t="e">
        <f>VLOOKUP($B149,[1]ListsReq!$AC$3:$AF$61,4,FALSE)</f>
        <v>#N/A</v>
      </c>
      <c r="H149" s="243" t="e">
        <f t="shared" si="1"/>
        <v>#N/A</v>
      </c>
      <c r="I149" s="202"/>
      <c r="J149" s="188"/>
      <c r="K149" s="188"/>
      <c r="L149" s="188"/>
      <c r="M149" s="367"/>
      <c r="N149" s="186"/>
      <c r="O149" s="186"/>
    </row>
    <row r="150" spans="1:15" hidden="1" x14ac:dyDescent="0.25">
      <c r="A150" s="368"/>
      <c r="B150" s="204"/>
      <c r="C150" s="247"/>
      <c r="D150" s="203"/>
      <c r="E150" s="244" t="e">
        <f>VLOOKUP($B150,[1]ListsReq!$AC$3:$AF$61,2,FALSE)</f>
        <v>#N/A</v>
      </c>
      <c r="F150" s="245" t="e">
        <f>VLOOKUP($B150,[1]ListsReq!$AC$3:$AF$82,3,FALSE)</f>
        <v>#N/A</v>
      </c>
      <c r="G150" s="244" t="e">
        <f>VLOOKUP($B150,[1]ListsReq!$AC$3:$AF$61,4,FALSE)</f>
        <v>#N/A</v>
      </c>
      <c r="H150" s="243" t="e">
        <f t="shared" si="1"/>
        <v>#N/A</v>
      </c>
      <c r="I150" s="202"/>
      <c r="J150" s="188"/>
      <c r="K150" s="188"/>
      <c r="L150" s="188"/>
      <c r="M150" s="367"/>
      <c r="N150" s="186"/>
      <c r="O150" s="186"/>
    </row>
    <row r="151" spans="1:15" hidden="1" x14ac:dyDescent="0.25">
      <c r="A151" s="368"/>
      <c r="B151" s="204"/>
      <c r="C151" s="247"/>
      <c r="D151" s="203"/>
      <c r="E151" s="244" t="e">
        <f>VLOOKUP($B151,[1]ListsReq!$AC$3:$AF$61,2,FALSE)</f>
        <v>#N/A</v>
      </c>
      <c r="F151" s="245" t="e">
        <f>VLOOKUP($B151,[1]ListsReq!$AC$3:$AF$82,3,FALSE)</f>
        <v>#N/A</v>
      </c>
      <c r="G151" s="244" t="e">
        <f>VLOOKUP($B151,[1]ListsReq!$AC$3:$AF$61,4,FALSE)</f>
        <v>#N/A</v>
      </c>
      <c r="H151" s="243" t="e">
        <f t="shared" si="1"/>
        <v>#N/A</v>
      </c>
      <c r="I151" s="202"/>
      <c r="J151" s="188"/>
      <c r="K151" s="188"/>
      <c r="L151" s="188"/>
      <c r="M151" s="367"/>
      <c r="N151" s="186"/>
      <c r="O151" s="186"/>
    </row>
    <row r="152" spans="1:15" hidden="1" x14ac:dyDescent="0.25">
      <c r="A152" s="368"/>
      <c r="B152" s="204"/>
      <c r="C152" s="247"/>
      <c r="D152" s="203"/>
      <c r="E152" s="244" t="e">
        <f>VLOOKUP($B152,[1]ListsReq!$AC$3:$AF$61,2,FALSE)</f>
        <v>#N/A</v>
      </c>
      <c r="F152" s="245" t="e">
        <f>VLOOKUP($B152,[1]ListsReq!$AC$3:$AF$82,3,FALSE)</f>
        <v>#N/A</v>
      </c>
      <c r="G152" s="244" t="e">
        <f>VLOOKUP($B152,[1]ListsReq!$AC$3:$AF$61,4,FALSE)</f>
        <v>#N/A</v>
      </c>
      <c r="H152" s="243" t="e">
        <f t="shared" si="1"/>
        <v>#N/A</v>
      </c>
      <c r="I152" s="202"/>
      <c r="J152" s="188"/>
      <c r="K152" s="188"/>
      <c r="L152" s="188"/>
      <c r="M152" s="367"/>
      <c r="N152" s="186"/>
      <c r="O152" s="186"/>
    </row>
    <row r="153" spans="1:15" hidden="1" x14ac:dyDescent="0.25">
      <c r="A153" s="368"/>
      <c r="B153" s="204"/>
      <c r="C153" s="247"/>
      <c r="D153" s="203"/>
      <c r="E153" s="244" t="e">
        <f>VLOOKUP($B153,[1]ListsReq!$AC$3:$AF$61,2,FALSE)</f>
        <v>#N/A</v>
      </c>
      <c r="F153" s="245" t="e">
        <f>VLOOKUP($B153,[1]ListsReq!$AC$3:$AF$82,3,FALSE)</f>
        <v>#N/A</v>
      </c>
      <c r="G153" s="244" t="e">
        <f>VLOOKUP($B153,[1]ListsReq!$AC$3:$AF$61,4,FALSE)</f>
        <v>#N/A</v>
      </c>
      <c r="H153" s="243" t="e">
        <f t="shared" si="1"/>
        <v>#N/A</v>
      </c>
      <c r="I153" s="202"/>
      <c r="J153" s="188"/>
      <c r="K153" s="188"/>
      <c r="L153" s="188"/>
      <c r="M153" s="367"/>
      <c r="N153" s="186"/>
      <c r="O153" s="186"/>
    </row>
    <row r="154" spans="1:15" hidden="1" x14ac:dyDescent="0.25">
      <c r="A154" s="368"/>
      <c r="B154" s="204"/>
      <c r="C154" s="247"/>
      <c r="D154" s="203"/>
      <c r="E154" s="244" t="e">
        <f>VLOOKUP($B154,[1]ListsReq!$AC$3:$AF$61,2,FALSE)</f>
        <v>#N/A</v>
      </c>
      <c r="F154" s="245" t="e">
        <f>VLOOKUP($B154,[1]ListsReq!$AC$3:$AF$82,3,FALSE)</f>
        <v>#N/A</v>
      </c>
      <c r="G154" s="244" t="e">
        <f>VLOOKUP($B154,[1]ListsReq!$AC$3:$AF$61,4,FALSE)</f>
        <v>#N/A</v>
      </c>
      <c r="H154" s="243" t="e">
        <f t="shared" si="1"/>
        <v>#N/A</v>
      </c>
      <c r="I154" s="202"/>
      <c r="J154" s="188"/>
      <c r="K154" s="188"/>
      <c r="L154" s="188"/>
      <c r="M154" s="367"/>
      <c r="N154" s="186"/>
      <c r="O154" s="186"/>
    </row>
    <row r="155" spans="1:15" hidden="1" x14ac:dyDescent="0.25">
      <c r="A155" s="368"/>
      <c r="B155" s="204"/>
      <c r="C155" s="247"/>
      <c r="D155" s="203"/>
      <c r="E155" s="244" t="e">
        <f>VLOOKUP($B155,[1]ListsReq!$AC$3:$AF$61,2,FALSE)</f>
        <v>#N/A</v>
      </c>
      <c r="F155" s="245" t="e">
        <f>VLOOKUP($B155,[1]ListsReq!$AC$3:$AF$82,3,FALSE)</f>
        <v>#N/A</v>
      </c>
      <c r="G155" s="244" t="e">
        <f>VLOOKUP($B155,[1]ListsReq!$AC$3:$AF$61,4,FALSE)</f>
        <v>#N/A</v>
      </c>
      <c r="H155" s="243" t="e">
        <f t="shared" si="1"/>
        <v>#N/A</v>
      </c>
      <c r="I155" s="202"/>
      <c r="J155" s="188"/>
      <c r="K155" s="188"/>
      <c r="L155" s="188"/>
      <c r="M155" s="367"/>
      <c r="N155" s="186"/>
      <c r="O155" s="186"/>
    </row>
    <row r="156" spans="1:15" hidden="1" x14ac:dyDescent="0.25">
      <c r="A156" s="368"/>
      <c r="B156" s="204"/>
      <c r="C156" s="247"/>
      <c r="D156" s="203"/>
      <c r="E156" s="244" t="e">
        <f>VLOOKUP($B156,[1]ListsReq!$AC$3:$AF$61,2,FALSE)</f>
        <v>#N/A</v>
      </c>
      <c r="F156" s="245" t="e">
        <f>VLOOKUP($B156,[1]ListsReq!$AC$3:$AF$82,3,FALSE)</f>
        <v>#N/A</v>
      </c>
      <c r="G156" s="244" t="e">
        <f>VLOOKUP($B156,[1]ListsReq!$AC$3:$AF$61,4,FALSE)</f>
        <v>#N/A</v>
      </c>
      <c r="H156" s="243" t="e">
        <f t="shared" si="1"/>
        <v>#N/A</v>
      </c>
      <c r="I156" s="202"/>
      <c r="J156" s="188"/>
      <c r="K156" s="188"/>
      <c r="L156" s="188"/>
      <c r="M156" s="367"/>
      <c r="N156" s="186"/>
      <c r="O156" s="186"/>
    </row>
    <row r="157" spans="1:15" hidden="1" x14ac:dyDescent="0.25">
      <c r="A157" s="368"/>
      <c r="B157" s="204"/>
      <c r="C157" s="247"/>
      <c r="D157" s="203"/>
      <c r="E157" s="244" t="e">
        <f>VLOOKUP($B157,[1]ListsReq!$AC$3:$AF$61,2,FALSE)</f>
        <v>#N/A</v>
      </c>
      <c r="F157" s="245" t="e">
        <f>VLOOKUP($B157,[1]ListsReq!$AC$3:$AF$82,3,FALSE)</f>
        <v>#N/A</v>
      </c>
      <c r="G157" s="244" t="e">
        <f>VLOOKUP($B157,[1]ListsReq!$AC$3:$AF$61,4,FALSE)</f>
        <v>#N/A</v>
      </c>
      <c r="H157" s="243" t="e">
        <f t="shared" si="1"/>
        <v>#N/A</v>
      </c>
      <c r="I157" s="202"/>
      <c r="J157" s="188"/>
      <c r="K157" s="188"/>
      <c r="L157" s="188"/>
      <c r="M157" s="367"/>
      <c r="N157" s="186"/>
      <c r="O157" s="186"/>
    </row>
    <row r="158" spans="1:15" hidden="1" x14ac:dyDescent="0.25">
      <c r="A158" s="368"/>
      <c r="B158" s="204"/>
      <c r="C158" s="247"/>
      <c r="D158" s="203"/>
      <c r="E158" s="244" t="e">
        <f>VLOOKUP($B158,[1]ListsReq!$AC$3:$AF$61,2,FALSE)</f>
        <v>#N/A</v>
      </c>
      <c r="F158" s="245" t="e">
        <f>VLOOKUP($B158,[1]ListsReq!$AC$3:$AF$82,3,FALSE)</f>
        <v>#N/A</v>
      </c>
      <c r="G158" s="244" t="e">
        <f>VLOOKUP($B158,[1]ListsReq!$AC$3:$AF$61,4,FALSE)</f>
        <v>#N/A</v>
      </c>
      <c r="H158" s="243" t="e">
        <f t="shared" si="1"/>
        <v>#N/A</v>
      </c>
      <c r="I158" s="202"/>
      <c r="J158" s="188"/>
      <c r="K158" s="188"/>
      <c r="L158" s="188"/>
      <c r="M158" s="367"/>
      <c r="N158" s="186"/>
      <c r="O158" s="186"/>
    </row>
    <row r="159" spans="1:15" hidden="1" x14ac:dyDescent="0.25">
      <c r="A159" s="368"/>
      <c r="B159" s="204"/>
      <c r="C159" s="247"/>
      <c r="D159" s="203"/>
      <c r="E159" s="244" t="e">
        <f>VLOOKUP($B159,[1]ListsReq!$AC$3:$AF$61,2,FALSE)</f>
        <v>#N/A</v>
      </c>
      <c r="F159" s="245" t="e">
        <f>VLOOKUP($B159,[1]ListsReq!$AC$3:$AF$82,3,FALSE)</f>
        <v>#N/A</v>
      </c>
      <c r="G159" s="244" t="e">
        <f>VLOOKUP($B159,[1]ListsReq!$AC$3:$AF$61,4,FALSE)</f>
        <v>#N/A</v>
      </c>
      <c r="H159" s="243" t="e">
        <f t="shared" si="1"/>
        <v>#N/A</v>
      </c>
      <c r="I159" s="202"/>
      <c r="J159" s="188"/>
      <c r="K159" s="188"/>
      <c r="L159" s="188"/>
      <c r="M159" s="367"/>
      <c r="N159" s="186"/>
      <c r="O159" s="186"/>
    </row>
    <row r="160" spans="1:15" hidden="1" x14ac:dyDescent="0.25">
      <c r="A160" s="368"/>
      <c r="B160" s="204"/>
      <c r="C160" s="247"/>
      <c r="D160" s="203"/>
      <c r="E160" s="244" t="e">
        <f>VLOOKUP($B160,[1]ListsReq!$AC$3:$AF$61,2,FALSE)</f>
        <v>#N/A</v>
      </c>
      <c r="F160" s="245" t="e">
        <f>VLOOKUP($B160,[1]ListsReq!$AC$3:$AF$82,3,FALSE)</f>
        <v>#N/A</v>
      </c>
      <c r="G160" s="244" t="e">
        <f>VLOOKUP($B160,[1]ListsReq!$AC$3:$AF$61,4,FALSE)</f>
        <v>#N/A</v>
      </c>
      <c r="H160" s="243" t="e">
        <f t="shared" si="1"/>
        <v>#N/A</v>
      </c>
      <c r="I160" s="202"/>
      <c r="J160" s="188"/>
      <c r="K160" s="188"/>
      <c r="L160" s="188"/>
      <c r="M160" s="367"/>
      <c r="N160" s="186"/>
      <c r="O160" s="186"/>
    </row>
    <row r="161" spans="1:15" hidden="1" x14ac:dyDescent="0.25">
      <c r="A161" s="368"/>
      <c r="B161" s="204"/>
      <c r="C161" s="247"/>
      <c r="D161" s="203"/>
      <c r="E161" s="244" t="e">
        <f>VLOOKUP($B161,[1]ListsReq!$AC$3:$AF$61,2,FALSE)</f>
        <v>#N/A</v>
      </c>
      <c r="F161" s="245" t="e">
        <f>VLOOKUP($B161,[1]ListsReq!$AC$3:$AF$82,3,FALSE)</f>
        <v>#N/A</v>
      </c>
      <c r="G161" s="244" t="e">
        <f>VLOOKUP($B161,[1]ListsReq!$AC$3:$AF$61,4,FALSE)</f>
        <v>#N/A</v>
      </c>
      <c r="H161" s="243" t="e">
        <f t="shared" si="1"/>
        <v>#N/A</v>
      </c>
      <c r="I161" s="202"/>
      <c r="J161" s="188"/>
      <c r="K161" s="188"/>
      <c r="L161" s="188"/>
      <c r="M161" s="367"/>
      <c r="N161" s="186"/>
      <c r="O161" s="186"/>
    </row>
    <row r="162" spans="1:15" hidden="1" x14ac:dyDescent="0.25">
      <c r="A162" s="368"/>
      <c r="B162" s="204"/>
      <c r="C162" s="247"/>
      <c r="D162" s="203"/>
      <c r="E162" s="244" t="e">
        <f>VLOOKUP($B162,[1]ListsReq!$AC$3:$AF$61,2,FALSE)</f>
        <v>#N/A</v>
      </c>
      <c r="F162" s="245" t="e">
        <f>VLOOKUP($B162,[1]ListsReq!$AC$3:$AF$82,3,FALSE)</f>
        <v>#N/A</v>
      </c>
      <c r="G162" s="244" t="e">
        <f>VLOOKUP($B162,[1]ListsReq!$AC$3:$AF$61,4,FALSE)</f>
        <v>#N/A</v>
      </c>
      <c r="H162" s="243" t="e">
        <f t="shared" si="1"/>
        <v>#N/A</v>
      </c>
      <c r="I162" s="202"/>
      <c r="J162" s="188"/>
      <c r="K162" s="188"/>
      <c r="L162" s="188"/>
      <c r="M162" s="367"/>
      <c r="N162" s="186"/>
      <c r="O162" s="186"/>
    </row>
    <row r="163" spans="1:15" hidden="1" x14ac:dyDescent="0.25">
      <c r="A163" s="368"/>
      <c r="B163" s="204"/>
      <c r="C163" s="247"/>
      <c r="D163" s="203"/>
      <c r="E163" s="244" t="e">
        <f>VLOOKUP($B163,[1]ListsReq!$AC$3:$AF$61,2,FALSE)</f>
        <v>#N/A</v>
      </c>
      <c r="F163" s="245" t="e">
        <f>VLOOKUP($B163,[1]ListsReq!$AC$3:$AF$82,3,FALSE)</f>
        <v>#N/A</v>
      </c>
      <c r="G163" s="244" t="e">
        <f>VLOOKUP($B163,[1]ListsReq!$AC$3:$AF$61,4,FALSE)</f>
        <v>#N/A</v>
      </c>
      <c r="H163" s="243" t="e">
        <f t="shared" si="1"/>
        <v>#N/A</v>
      </c>
      <c r="I163" s="202"/>
      <c r="J163" s="188"/>
      <c r="K163" s="188"/>
      <c r="L163" s="188"/>
      <c r="M163" s="367"/>
      <c r="N163" s="186"/>
      <c r="O163" s="186"/>
    </row>
    <row r="164" spans="1:15" hidden="1" x14ac:dyDescent="0.25">
      <c r="A164" s="368"/>
      <c r="B164" s="204"/>
      <c r="C164" s="247"/>
      <c r="D164" s="203"/>
      <c r="E164" s="244" t="e">
        <f>VLOOKUP($B164,[1]ListsReq!$AC$3:$AF$61,2,FALSE)</f>
        <v>#N/A</v>
      </c>
      <c r="F164" s="245" t="e">
        <f>VLOOKUP($B164,[1]ListsReq!$AC$3:$AF$82,3,FALSE)</f>
        <v>#N/A</v>
      </c>
      <c r="G164" s="244" t="e">
        <f>VLOOKUP($B164,[1]ListsReq!$AC$3:$AF$61,4,FALSE)</f>
        <v>#N/A</v>
      </c>
      <c r="H164" s="243" t="e">
        <f t="shared" si="1"/>
        <v>#N/A</v>
      </c>
      <c r="I164" s="202"/>
      <c r="J164" s="188"/>
      <c r="K164" s="188"/>
      <c r="L164" s="188"/>
      <c r="M164" s="367"/>
      <c r="N164" s="186"/>
      <c r="O164" s="186"/>
    </row>
    <row r="165" spans="1:15" hidden="1" x14ac:dyDescent="0.25">
      <c r="A165" s="368"/>
      <c r="B165" s="204"/>
      <c r="C165" s="247"/>
      <c r="D165" s="203"/>
      <c r="E165" s="244" t="e">
        <f>VLOOKUP($B165,[1]ListsReq!$AC$3:$AF$61,2,FALSE)</f>
        <v>#N/A</v>
      </c>
      <c r="F165" s="245" t="e">
        <f>VLOOKUP($B165,[1]ListsReq!$AC$3:$AF$82,3,FALSE)</f>
        <v>#N/A</v>
      </c>
      <c r="G165" s="244" t="e">
        <f>VLOOKUP($B165,[1]ListsReq!$AC$3:$AF$61,4,FALSE)</f>
        <v>#N/A</v>
      </c>
      <c r="H165" s="243" t="e">
        <f t="shared" si="1"/>
        <v>#N/A</v>
      </c>
      <c r="I165" s="202"/>
      <c r="J165" s="188"/>
      <c r="K165" s="188"/>
      <c r="L165" s="188"/>
      <c r="M165" s="367"/>
      <c r="N165" s="186"/>
      <c r="O165" s="186"/>
    </row>
    <row r="166" spans="1:15" hidden="1" x14ac:dyDescent="0.25">
      <c r="A166" s="368"/>
      <c r="B166" s="204"/>
      <c r="C166" s="247"/>
      <c r="D166" s="203"/>
      <c r="E166" s="244" t="e">
        <f>VLOOKUP($B166,[1]ListsReq!$AC$3:$AF$61,2,FALSE)</f>
        <v>#N/A</v>
      </c>
      <c r="F166" s="245" t="e">
        <f>VLOOKUP($B166,[1]ListsReq!$AC$3:$AF$82,3,FALSE)</f>
        <v>#N/A</v>
      </c>
      <c r="G166" s="244" t="e">
        <f>VLOOKUP($B166,[1]ListsReq!$AC$3:$AF$61,4,FALSE)</f>
        <v>#N/A</v>
      </c>
      <c r="H166" s="243" t="e">
        <f t="shared" si="1"/>
        <v>#N/A</v>
      </c>
      <c r="I166" s="202"/>
      <c r="J166" s="188"/>
      <c r="K166" s="188"/>
      <c r="L166" s="188"/>
      <c r="M166" s="367"/>
      <c r="N166" s="186"/>
      <c r="O166" s="186"/>
    </row>
    <row r="167" spans="1:15" hidden="1" x14ac:dyDescent="0.25">
      <c r="A167" s="368"/>
      <c r="B167" s="204"/>
      <c r="C167" s="247"/>
      <c r="D167" s="203"/>
      <c r="E167" s="244" t="e">
        <f>VLOOKUP($B167,[1]ListsReq!$AC$3:$AF$61,2,FALSE)</f>
        <v>#N/A</v>
      </c>
      <c r="F167" s="245" t="e">
        <f>VLOOKUP($B167,[1]ListsReq!$AC$3:$AF$82,3,FALSE)</f>
        <v>#N/A</v>
      </c>
      <c r="G167" s="244" t="e">
        <f>VLOOKUP($B167,[1]ListsReq!$AC$3:$AF$61,4,FALSE)</f>
        <v>#N/A</v>
      </c>
      <c r="H167" s="243" t="e">
        <f t="shared" si="1"/>
        <v>#N/A</v>
      </c>
      <c r="I167" s="202"/>
      <c r="J167" s="188"/>
      <c r="K167" s="188"/>
      <c r="L167" s="188"/>
      <c r="M167" s="367"/>
      <c r="N167" s="186"/>
      <c r="O167" s="186"/>
    </row>
    <row r="168" spans="1:15" hidden="1" x14ac:dyDescent="0.25">
      <c r="A168" s="368"/>
      <c r="B168" s="204"/>
      <c r="C168" s="247"/>
      <c r="D168" s="203"/>
      <c r="E168" s="244" t="e">
        <f>VLOOKUP($B168,[1]ListsReq!$AC$3:$AF$61,2,FALSE)</f>
        <v>#N/A</v>
      </c>
      <c r="F168" s="245" t="e">
        <f>VLOOKUP($B168,[1]ListsReq!$AC$3:$AF$82,3,FALSE)</f>
        <v>#N/A</v>
      </c>
      <c r="G168" s="244" t="e">
        <f>VLOOKUP($B168,[1]ListsReq!$AC$3:$AF$61,4,FALSE)</f>
        <v>#N/A</v>
      </c>
      <c r="H168" s="243" t="e">
        <f t="shared" si="1"/>
        <v>#N/A</v>
      </c>
      <c r="I168" s="202"/>
      <c r="J168" s="188"/>
      <c r="K168" s="188"/>
      <c r="L168" s="188"/>
      <c r="M168" s="367"/>
      <c r="N168" s="186"/>
      <c r="O168" s="186"/>
    </row>
    <row r="169" spans="1:15" hidden="1" x14ac:dyDescent="0.25">
      <c r="A169" s="368"/>
      <c r="B169" s="204"/>
      <c r="C169" s="247"/>
      <c r="D169" s="203"/>
      <c r="E169" s="244" t="e">
        <f>VLOOKUP($B169,[1]ListsReq!$AC$3:$AF$61,2,FALSE)</f>
        <v>#N/A</v>
      </c>
      <c r="F169" s="245" t="e">
        <f>VLOOKUP($B169,[1]ListsReq!$AC$3:$AF$82,3,FALSE)</f>
        <v>#N/A</v>
      </c>
      <c r="G169" s="244" t="e">
        <f>VLOOKUP($B169,[1]ListsReq!$AC$3:$AF$61,4,FALSE)</f>
        <v>#N/A</v>
      </c>
      <c r="H169" s="243" t="e">
        <f t="shared" si="1"/>
        <v>#N/A</v>
      </c>
      <c r="I169" s="202"/>
      <c r="J169" s="188"/>
      <c r="K169" s="188"/>
      <c r="L169" s="188"/>
      <c r="M169" s="367"/>
      <c r="N169" s="186"/>
      <c r="O169" s="186"/>
    </row>
    <row r="170" spans="1:15" hidden="1" x14ac:dyDescent="0.25">
      <c r="A170" s="368"/>
      <c r="B170" s="204"/>
      <c r="C170" s="247"/>
      <c r="D170" s="203"/>
      <c r="E170" s="244" t="e">
        <f>VLOOKUP($B170,[1]ListsReq!$AC$3:$AF$61,2,FALSE)</f>
        <v>#N/A</v>
      </c>
      <c r="F170" s="245" t="e">
        <f>VLOOKUP($B170,[1]ListsReq!$AC$3:$AF$82,3,FALSE)</f>
        <v>#N/A</v>
      </c>
      <c r="G170" s="244" t="e">
        <f>VLOOKUP($B170,[1]ListsReq!$AC$3:$AF$61,4,FALSE)</f>
        <v>#N/A</v>
      </c>
      <c r="H170" s="243" t="e">
        <f t="shared" si="1"/>
        <v>#N/A</v>
      </c>
      <c r="I170" s="202"/>
      <c r="J170" s="188"/>
      <c r="K170" s="188"/>
      <c r="L170" s="188"/>
      <c r="M170" s="367"/>
      <c r="N170" s="186"/>
      <c r="O170" s="186"/>
    </row>
    <row r="171" spans="1:15" hidden="1" x14ac:dyDescent="0.25">
      <c r="A171" s="368"/>
      <c r="B171" s="204"/>
      <c r="C171" s="247"/>
      <c r="D171" s="203"/>
      <c r="E171" s="244" t="e">
        <f>VLOOKUP($B171,[1]ListsReq!$AC$3:$AF$61,2,FALSE)</f>
        <v>#N/A</v>
      </c>
      <c r="F171" s="245" t="e">
        <f>VLOOKUP($B171,[1]ListsReq!$AC$3:$AF$82,3,FALSE)</f>
        <v>#N/A</v>
      </c>
      <c r="G171" s="244" t="e">
        <f>VLOOKUP($B171,[1]ListsReq!$AC$3:$AF$61,4,FALSE)</f>
        <v>#N/A</v>
      </c>
      <c r="H171" s="243" t="e">
        <f t="shared" si="1"/>
        <v>#N/A</v>
      </c>
      <c r="I171" s="202"/>
      <c r="J171" s="188"/>
      <c r="K171" s="188"/>
      <c r="L171" s="188"/>
      <c r="M171" s="367"/>
      <c r="N171" s="186"/>
      <c r="O171" s="186"/>
    </row>
    <row r="172" spans="1:15" hidden="1" x14ac:dyDescent="0.25">
      <c r="A172" s="368"/>
      <c r="B172" s="204"/>
      <c r="C172" s="247"/>
      <c r="D172" s="203"/>
      <c r="E172" s="244" t="e">
        <f>VLOOKUP($B172,[1]ListsReq!$AC$3:$AF$61,2,FALSE)</f>
        <v>#N/A</v>
      </c>
      <c r="F172" s="245" t="e">
        <f>VLOOKUP($B172,[1]ListsReq!$AC$3:$AF$82,3,FALSE)</f>
        <v>#N/A</v>
      </c>
      <c r="G172" s="244" t="e">
        <f>VLOOKUP($B172,[1]ListsReq!$AC$3:$AF$61,4,FALSE)</f>
        <v>#N/A</v>
      </c>
      <c r="H172" s="243" t="e">
        <f t="shared" si="1"/>
        <v>#N/A</v>
      </c>
      <c r="I172" s="202"/>
      <c r="J172" s="188"/>
      <c r="K172" s="188"/>
      <c r="L172" s="188"/>
      <c r="M172" s="367"/>
      <c r="N172" s="186"/>
      <c r="O172" s="186"/>
    </row>
    <row r="173" spans="1:15" hidden="1" x14ac:dyDescent="0.25">
      <c r="A173" s="368"/>
      <c r="B173" s="204"/>
      <c r="C173" s="247"/>
      <c r="D173" s="203"/>
      <c r="E173" s="244" t="e">
        <f>VLOOKUP($B173,[1]ListsReq!$AC$3:$AF$61,2,FALSE)</f>
        <v>#N/A</v>
      </c>
      <c r="F173" s="245" t="e">
        <f>VLOOKUP($B173,[1]ListsReq!$AC$3:$AF$82,3,FALSE)</f>
        <v>#N/A</v>
      </c>
      <c r="G173" s="244" t="e">
        <f>VLOOKUP($B173,[1]ListsReq!$AC$3:$AF$61,4,FALSE)</f>
        <v>#N/A</v>
      </c>
      <c r="H173" s="243" t="e">
        <f t="shared" si="1"/>
        <v>#N/A</v>
      </c>
      <c r="I173" s="202"/>
      <c r="J173" s="188"/>
      <c r="K173" s="188"/>
      <c r="L173" s="188"/>
      <c r="M173" s="367"/>
      <c r="N173" s="186"/>
      <c r="O173" s="186"/>
    </row>
    <row r="174" spans="1:15" hidden="1" x14ac:dyDescent="0.25">
      <c r="A174" s="368"/>
      <c r="B174" s="204"/>
      <c r="C174" s="247"/>
      <c r="D174" s="203"/>
      <c r="E174" s="244" t="e">
        <f>VLOOKUP($B174,[1]ListsReq!$AC$3:$AF$61,2,FALSE)</f>
        <v>#N/A</v>
      </c>
      <c r="F174" s="245" t="e">
        <f>VLOOKUP($B174,[1]ListsReq!$AC$3:$AF$82,3,FALSE)</f>
        <v>#N/A</v>
      </c>
      <c r="G174" s="244" t="e">
        <f>VLOOKUP($B174,[1]ListsReq!$AC$3:$AF$61,4,FALSE)</f>
        <v>#N/A</v>
      </c>
      <c r="H174" s="243" t="e">
        <f t="shared" si="1"/>
        <v>#N/A</v>
      </c>
      <c r="I174" s="202"/>
      <c r="J174" s="188"/>
      <c r="K174" s="188"/>
      <c r="L174" s="188"/>
      <c r="M174" s="367"/>
      <c r="N174" s="186"/>
      <c r="O174" s="186"/>
    </row>
    <row r="175" spans="1:15" hidden="1" x14ac:dyDescent="0.25">
      <c r="A175" s="368"/>
      <c r="B175" s="204"/>
      <c r="C175" s="247"/>
      <c r="D175" s="203"/>
      <c r="E175" s="244" t="e">
        <f>VLOOKUP($B175,[1]ListsReq!$AC$3:$AF$61,2,FALSE)</f>
        <v>#N/A</v>
      </c>
      <c r="F175" s="245" t="e">
        <f>VLOOKUP($B175,[1]ListsReq!$AC$3:$AF$82,3,FALSE)</f>
        <v>#N/A</v>
      </c>
      <c r="G175" s="244" t="e">
        <f>VLOOKUP($B175,[1]ListsReq!$AC$3:$AF$61,4,FALSE)</f>
        <v>#N/A</v>
      </c>
      <c r="H175" s="243" t="e">
        <f t="shared" si="1"/>
        <v>#N/A</v>
      </c>
      <c r="I175" s="202"/>
      <c r="J175" s="188"/>
      <c r="K175" s="188"/>
      <c r="L175" s="188"/>
      <c r="M175" s="367"/>
      <c r="N175" s="186"/>
      <c r="O175" s="186"/>
    </row>
    <row r="176" spans="1:15" hidden="1" x14ac:dyDescent="0.25">
      <c r="A176" s="368"/>
      <c r="B176" s="204"/>
      <c r="C176" s="247"/>
      <c r="D176" s="203"/>
      <c r="E176" s="244" t="e">
        <f>VLOOKUP($B176,[1]ListsReq!$AC$3:$AF$61,2,FALSE)</f>
        <v>#N/A</v>
      </c>
      <c r="F176" s="245" t="e">
        <f>VLOOKUP($B176,[1]ListsReq!$AC$3:$AF$82,3,FALSE)</f>
        <v>#N/A</v>
      </c>
      <c r="G176" s="244" t="e">
        <f>VLOOKUP($B176,[1]ListsReq!$AC$3:$AF$61,4,FALSE)</f>
        <v>#N/A</v>
      </c>
      <c r="H176" s="243" t="e">
        <f t="shared" si="1"/>
        <v>#N/A</v>
      </c>
      <c r="I176" s="202"/>
      <c r="J176" s="188"/>
      <c r="K176" s="188"/>
      <c r="L176" s="188"/>
      <c r="M176" s="367"/>
      <c r="N176" s="186"/>
      <c r="O176" s="186"/>
    </row>
    <row r="177" spans="1:15" hidden="1" x14ac:dyDescent="0.25">
      <c r="A177" s="368"/>
      <c r="B177" s="204"/>
      <c r="C177" s="247"/>
      <c r="D177" s="203"/>
      <c r="E177" s="244" t="e">
        <f>VLOOKUP($B177,[1]ListsReq!$AC$3:$AF$61,2,FALSE)</f>
        <v>#N/A</v>
      </c>
      <c r="F177" s="245" t="e">
        <f>VLOOKUP($B177,[1]ListsReq!$AC$3:$AF$82,3,FALSE)</f>
        <v>#N/A</v>
      </c>
      <c r="G177" s="244" t="e">
        <f>VLOOKUP($B177,[1]ListsReq!$AC$3:$AF$61,4,FALSE)</f>
        <v>#N/A</v>
      </c>
      <c r="H177" s="243" t="e">
        <f t="shared" ref="H177:H206" si="2">(F177*D177)/1000</f>
        <v>#N/A</v>
      </c>
      <c r="I177" s="202"/>
      <c r="J177" s="188"/>
      <c r="K177" s="188"/>
      <c r="L177" s="188"/>
      <c r="M177" s="367"/>
      <c r="N177" s="186"/>
      <c r="O177" s="186"/>
    </row>
    <row r="178" spans="1:15" hidden="1" x14ac:dyDescent="0.25">
      <c r="A178" s="368"/>
      <c r="B178" s="204"/>
      <c r="C178" s="247"/>
      <c r="D178" s="203"/>
      <c r="E178" s="244" t="e">
        <f>VLOOKUP($B178,[1]ListsReq!$AC$3:$AF$61,2,FALSE)</f>
        <v>#N/A</v>
      </c>
      <c r="F178" s="245" t="e">
        <f>VLOOKUP($B178,[1]ListsReq!$AC$3:$AF$82,3,FALSE)</f>
        <v>#N/A</v>
      </c>
      <c r="G178" s="244" t="e">
        <f>VLOOKUP($B178,[1]ListsReq!$AC$3:$AF$61,4,FALSE)</f>
        <v>#N/A</v>
      </c>
      <c r="H178" s="243" t="e">
        <f t="shared" si="2"/>
        <v>#N/A</v>
      </c>
      <c r="I178" s="202"/>
      <c r="J178" s="188"/>
      <c r="K178" s="188"/>
      <c r="L178" s="188"/>
      <c r="M178" s="367"/>
      <c r="N178" s="186"/>
      <c r="O178" s="186"/>
    </row>
    <row r="179" spans="1:15" hidden="1" x14ac:dyDescent="0.25">
      <c r="A179" s="368"/>
      <c r="B179" s="204"/>
      <c r="C179" s="247"/>
      <c r="D179" s="203"/>
      <c r="E179" s="244" t="e">
        <f>VLOOKUP($B179,[1]ListsReq!$AC$3:$AF$61,2,FALSE)</f>
        <v>#N/A</v>
      </c>
      <c r="F179" s="245" t="e">
        <f>VLOOKUP($B179,[1]ListsReq!$AC$3:$AF$82,3,FALSE)</f>
        <v>#N/A</v>
      </c>
      <c r="G179" s="244" t="e">
        <f>VLOOKUP($B179,[1]ListsReq!$AC$3:$AF$61,4,FALSE)</f>
        <v>#N/A</v>
      </c>
      <c r="H179" s="243" t="e">
        <f t="shared" si="2"/>
        <v>#N/A</v>
      </c>
      <c r="I179" s="202"/>
      <c r="J179" s="188"/>
      <c r="K179" s="188"/>
      <c r="L179" s="188"/>
      <c r="M179" s="367"/>
      <c r="N179" s="186"/>
      <c r="O179" s="186"/>
    </row>
    <row r="180" spans="1:15" hidden="1" x14ac:dyDescent="0.25">
      <c r="A180" s="368"/>
      <c r="B180" s="204"/>
      <c r="C180" s="247"/>
      <c r="D180" s="203"/>
      <c r="E180" s="244" t="e">
        <f>VLOOKUP($B180,[1]ListsReq!$AC$3:$AF$61,2,FALSE)</f>
        <v>#N/A</v>
      </c>
      <c r="F180" s="245" t="e">
        <f>VLOOKUP($B180,[1]ListsReq!$AC$3:$AF$82,3,FALSE)</f>
        <v>#N/A</v>
      </c>
      <c r="G180" s="244" t="e">
        <f>VLOOKUP($B180,[1]ListsReq!$AC$3:$AF$61,4,FALSE)</f>
        <v>#N/A</v>
      </c>
      <c r="H180" s="243" t="e">
        <f t="shared" si="2"/>
        <v>#N/A</v>
      </c>
      <c r="I180" s="202"/>
      <c r="J180" s="188"/>
      <c r="K180" s="188"/>
      <c r="L180" s="188"/>
      <c r="M180" s="367"/>
      <c r="N180" s="186"/>
      <c r="O180" s="186"/>
    </row>
    <row r="181" spans="1:15" hidden="1" x14ac:dyDescent="0.25">
      <c r="A181" s="368"/>
      <c r="B181" s="204"/>
      <c r="C181" s="247"/>
      <c r="D181" s="203"/>
      <c r="E181" s="244" t="e">
        <f>VLOOKUP($B181,[1]ListsReq!$AC$3:$AF$61,2,FALSE)</f>
        <v>#N/A</v>
      </c>
      <c r="F181" s="245" t="e">
        <f>VLOOKUP($B181,[1]ListsReq!$AC$3:$AF$82,3,FALSE)</f>
        <v>#N/A</v>
      </c>
      <c r="G181" s="244" t="e">
        <f>VLOOKUP($B181,[1]ListsReq!$AC$3:$AF$61,4,FALSE)</f>
        <v>#N/A</v>
      </c>
      <c r="H181" s="243" t="e">
        <f t="shared" si="2"/>
        <v>#N/A</v>
      </c>
      <c r="I181" s="202"/>
      <c r="J181" s="188"/>
      <c r="K181" s="188"/>
      <c r="L181" s="188"/>
      <c r="M181" s="367"/>
      <c r="N181" s="186"/>
      <c r="O181" s="186"/>
    </row>
    <row r="182" spans="1:15" hidden="1" x14ac:dyDescent="0.25">
      <c r="A182" s="368"/>
      <c r="B182" s="204"/>
      <c r="C182" s="246"/>
      <c r="D182" s="200"/>
      <c r="E182" s="244" t="e">
        <f>VLOOKUP($B182,[1]ListsReq!$AC$3:$AF$61,2,FALSE)</f>
        <v>#N/A</v>
      </c>
      <c r="F182" s="245" t="e">
        <f>VLOOKUP($B182,[1]ListsReq!$AC$3:$AF$82,3,FALSE)</f>
        <v>#N/A</v>
      </c>
      <c r="G182" s="244" t="e">
        <f>VLOOKUP($B182,[1]ListsReq!$AC$3:$AF$61,4,FALSE)</f>
        <v>#N/A</v>
      </c>
      <c r="H182" s="243" t="e">
        <f t="shared" si="2"/>
        <v>#N/A</v>
      </c>
      <c r="I182" s="199"/>
      <c r="J182" s="188"/>
      <c r="K182" s="188"/>
      <c r="L182" s="188"/>
      <c r="M182" s="367"/>
      <c r="N182" s="186"/>
      <c r="O182" s="186"/>
    </row>
    <row r="183" spans="1:15" hidden="1" x14ac:dyDescent="0.25">
      <c r="A183" s="368"/>
      <c r="B183" s="204"/>
      <c r="C183" s="246"/>
      <c r="D183" s="200"/>
      <c r="E183" s="244" t="e">
        <f>VLOOKUP($B183,[1]ListsReq!$AC$3:$AF$61,2,FALSE)</f>
        <v>#N/A</v>
      </c>
      <c r="F183" s="245" t="e">
        <f>VLOOKUP($B183,[1]ListsReq!$AC$3:$AF$82,3,FALSE)</f>
        <v>#N/A</v>
      </c>
      <c r="G183" s="244" t="e">
        <f>VLOOKUP($B183,[1]ListsReq!$AC$3:$AF$61,4,FALSE)</f>
        <v>#N/A</v>
      </c>
      <c r="H183" s="243" t="e">
        <f t="shared" si="2"/>
        <v>#N/A</v>
      </c>
      <c r="I183" s="199"/>
      <c r="J183" s="188"/>
      <c r="K183" s="188"/>
      <c r="L183" s="188"/>
      <c r="M183" s="367"/>
      <c r="N183" s="186"/>
      <c r="O183" s="186"/>
    </row>
    <row r="184" spans="1:15" hidden="1" x14ac:dyDescent="0.25">
      <c r="A184" s="368"/>
      <c r="B184" s="204"/>
      <c r="C184" s="246"/>
      <c r="D184" s="200"/>
      <c r="E184" s="244" t="e">
        <f>VLOOKUP($B184,[1]ListsReq!$AC$3:$AF$61,2,FALSE)</f>
        <v>#N/A</v>
      </c>
      <c r="F184" s="245" t="e">
        <f>VLOOKUP($B184,[1]ListsReq!$AC$3:$AF$82,3,FALSE)</f>
        <v>#N/A</v>
      </c>
      <c r="G184" s="244" t="e">
        <f>VLOOKUP($B184,[1]ListsReq!$AC$3:$AF$61,4,FALSE)</f>
        <v>#N/A</v>
      </c>
      <c r="H184" s="243" t="e">
        <f t="shared" si="2"/>
        <v>#N/A</v>
      </c>
      <c r="I184" s="199"/>
      <c r="J184" s="188"/>
      <c r="K184" s="188"/>
      <c r="L184" s="188"/>
      <c r="M184" s="367"/>
      <c r="N184" s="186"/>
      <c r="O184" s="186"/>
    </row>
    <row r="185" spans="1:15" hidden="1" x14ac:dyDescent="0.25">
      <c r="A185" s="368"/>
      <c r="B185" s="204"/>
      <c r="C185" s="246"/>
      <c r="D185" s="200"/>
      <c r="E185" s="244" t="e">
        <f>VLOOKUP($B185,[1]ListsReq!$AC$3:$AF$61,2,FALSE)</f>
        <v>#N/A</v>
      </c>
      <c r="F185" s="245" t="e">
        <f>VLOOKUP($B185,[1]ListsReq!$AC$3:$AF$82,3,FALSE)</f>
        <v>#N/A</v>
      </c>
      <c r="G185" s="244" t="e">
        <f>VLOOKUP($B185,[1]ListsReq!$AC$3:$AF$61,4,FALSE)</f>
        <v>#N/A</v>
      </c>
      <c r="H185" s="243" t="e">
        <f t="shared" si="2"/>
        <v>#N/A</v>
      </c>
      <c r="I185" s="199"/>
      <c r="J185" s="188"/>
      <c r="K185" s="188"/>
      <c r="L185" s="188"/>
      <c r="M185" s="367"/>
      <c r="N185" s="186"/>
      <c r="O185" s="186"/>
    </row>
    <row r="186" spans="1:15" hidden="1" x14ac:dyDescent="0.25">
      <c r="A186" s="368"/>
      <c r="B186" s="204"/>
      <c r="C186" s="246"/>
      <c r="D186" s="200"/>
      <c r="E186" s="244" t="e">
        <f>VLOOKUP($B186,[1]ListsReq!$AC$3:$AF$61,2,FALSE)</f>
        <v>#N/A</v>
      </c>
      <c r="F186" s="245" t="e">
        <f>VLOOKUP($B186,[1]ListsReq!$AC$3:$AF$82,3,FALSE)</f>
        <v>#N/A</v>
      </c>
      <c r="G186" s="244" t="e">
        <f>VLOOKUP($B186,[1]ListsReq!$AC$3:$AF$61,4,FALSE)</f>
        <v>#N/A</v>
      </c>
      <c r="H186" s="243" t="e">
        <f t="shared" si="2"/>
        <v>#N/A</v>
      </c>
      <c r="I186" s="199"/>
      <c r="J186" s="188"/>
      <c r="K186" s="188"/>
      <c r="L186" s="188"/>
      <c r="M186" s="367"/>
      <c r="N186" s="186"/>
      <c r="O186" s="186"/>
    </row>
    <row r="187" spans="1:15" hidden="1" x14ac:dyDescent="0.25">
      <c r="A187" s="368"/>
      <c r="B187" s="204"/>
      <c r="C187" s="246"/>
      <c r="D187" s="200"/>
      <c r="E187" s="244" t="e">
        <f>VLOOKUP($B187,[1]ListsReq!$AC$3:$AF$61,2,FALSE)</f>
        <v>#N/A</v>
      </c>
      <c r="F187" s="245" t="e">
        <f>VLOOKUP($B187,[1]ListsReq!$AC$3:$AF$82,3,FALSE)</f>
        <v>#N/A</v>
      </c>
      <c r="G187" s="244" t="e">
        <f>VLOOKUP($B187,[1]ListsReq!$AC$3:$AF$61,4,FALSE)</f>
        <v>#N/A</v>
      </c>
      <c r="H187" s="243" t="e">
        <f t="shared" si="2"/>
        <v>#N/A</v>
      </c>
      <c r="I187" s="199"/>
      <c r="J187" s="188"/>
      <c r="K187" s="188"/>
      <c r="L187" s="188"/>
      <c r="M187" s="367"/>
      <c r="N187" s="186"/>
      <c r="O187" s="186"/>
    </row>
    <row r="188" spans="1:15" hidden="1" x14ac:dyDescent="0.25">
      <c r="A188" s="368"/>
      <c r="B188" s="204"/>
      <c r="C188" s="246"/>
      <c r="D188" s="200"/>
      <c r="E188" s="244" t="e">
        <f>VLOOKUP($B188,[1]ListsReq!$AC$3:$AF$61,2,FALSE)</f>
        <v>#N/A</v>
      </c>
      <c r="F188" s="245" t="e">
        <f>VLOOKUP($B188,[1]ListsReq!$AC$3:$AF$82,3,FALSE)</f>
        <v>#N/A</v>
      </c>
      <c r="G188" s="244" t="e">
        <f>VLOOKUP($B188,[1]ListsReq!$AC$3:$AF$61,4,FALSE)</f>
        <v>#N/A</v>
      </c>
      <c r="H188" s="243" t="e">
        <f t="shared" si="2"/>
        <v>#N/A</v>
      </c>
      <c r="I188" s="199"/>
      <c r="J188" s="188"/>
      <c r="K188" s="188"/>
      <c r="L188" s="188"/>
      <c r="M188" s="367"/>
      <c r="N188" s="186"/>
      <c r="O188" s="186"/>
    </row>
    <row r="189" spans="1:15" hidden="1" x14ac:dyDescent="0.25">
      <c r="A189" s="368"/>
      <c r="B189" s="204"/>
      <c r="C189" s="246"/>
      <c r="D189" s="200"/>
      <c r="E189" s="244" t="e">
        <f>VLOOKUP($B189,[1]ListsReq!$AC$3:$AF$61,2,FALSE)</f>
        <v>#N/A</v>
      </c>
      <c r="F189" s="245" t="e">
        <f>VLOOKUP($B189,[1]ListsReq!$AC$3:$AF$82,3,FALSE)</f>
        <v>#N/A</v>
      </c>
      <c r="G189" s="244" t="e">
        <f>VLOOKUP($B189,[1]ListsReq!$AC$3:$AF$61,4,FALSE)</f>
        <v>#N/A</v>
      </c>
      <c r="H189" s="243" t="e">
        <f t="shared" si="2"/>
        <v>#N/A</v>
      </c>
      <c r="I189" s="199"/>
      <c r="J189" s="188"/>
      <c r="K189" s="188"/>
      <c r="L189" s="188"/>
      <c r="M189" s="367"/>
      <c r="N189" s="186"/>
      <c r="O189" s="186"/>
    </row>
    <row r="190" spans="1:15" hidden="1" x14ac:dyDescent="0.25">
      <c r="A190" s="368"/>
      <c r="B190" s="204"/>
      <c r="C190" s="246"/>
      <c r="D190" s="200"/>
      <c r="E190" s="244" t="e">
        <f>VLOOKUP($B190,[1]ListsReq!$AC$3:$AF$61,2,FALSE)</f>
        <v>#N/A</v>
      </c>
      <c r="F190" s="245" t="e">
        <f>VLOOKUP($B190,[1]ListsReq!$AC$3:$AF$82,3,FALSE)</f>
        <v>#N/A</v>
      </c>
      <c r="G190" s="244" t="e">
        <f>VLOOKUP($B190,[1]ListsReq!$AC$3:$AF$61,4,FALSE)</f>
        <v>#N/A</v>
      </c>
      <c r="H190" s="243" t="e">
        <f t="shared" si="2"/>
        <v>#N/A</v>
      </c>
      <c r="I190" s="199"/>
      <c r="J190" s="188"/>
      <c r="K190" s="188"/>
      <c r="L190" s="188"/>
      <c r="M190" s="367"/>
      <c r="N190" s="186"/>
      <c r="O190" s="186"/>
    </row>
    <row r="191" spans="1:15" hidden="1" x14ac:dyDescent="0.25">
      <c r="A191" s="368"/>
      <c r="B191" s="204"/>
      <c r="C191" s="246"/>
      <c r="D191" s="200"/>
      <c r="E191" s="244" t="e">
        <f>VLOOKUP($B191,[1]ListsReq!$AC$3:$AF$61,2,FALSE)</f>
        <v>#N/A</v>
      </c>
      <c r="F191" s="245" t="e">
        <f>VLOOKUP($B191,[1]ListsReq!$AC$3:$AF$82,3,FALSE)</f>
        <v>#N/A</v>
      </c>
      <c r="G191" s="244" t="e">
        <f>VLOOKUP($B191,[1]ListsReq!$AC$3:$AF$61,4,FALSE)</f>
        <v>#N/A</v>
      </c>
      <c r="H191" s="243" t="e">
        <f t="shared" si="2"/>
        <v>#N/A</v>
      </c>
      <c r="I191" s="199"/>
      <c r="J191" s="188"/>
      <c r="K191" s="188"/>
      <c r="L191" s="188"/>
      <c r="M191" s="367"/>
      <c r="N191" s="186"/>
      <c r="O191" s="186"/>
    </row>
    <row r="192" spans="1:15" hidden="1" x14ac:dyDescent="0.25">
      <c r="A192" s="368"/>
      <c r="B192" s="204"/>
      <c r="C192" s="246"/>
      <c r="D192" s="200"/>
      <c r="E192" s="244" t="e">
        <f>VLOOKUP($B192,[1]ListsReq!$AC$3:$AF$61,2,FALSE)</f>
        <v>#N/A</v>
      </c>
      <c r="F192" s="245" t="e">
        <f>VLOOKUP($B192,[1]ListsReq!$AC$3:$AF$82,3,FALSE)</f>
        <v>#N/A</v>
      </c>
      <c r="G192" s="244" t="e">
        <f>VLOOKUP($B192,[1]ListsReq!$AC$3:$AF$61,4,FALSE)</f>
        <v>#N/A</v>
      </c>
      <c r="H192" s="243" t="e">
        <f t="shared" si="2"/>
        <v>#N/A</v>
      </c>
      <c r="I192" s="199"/>
      <c r="J192" s="188"/>
      <c r="K192" s="188"/>
      <c r="L192" s="188"/>
      <c r="M192" s="367"/>
      <c r="N192" s="186"/>
      <c r="O192" s="186"/>
    </row>
    <row r="193" spans="1:15" hidden="1" x14ac:dyDescent="0.25">
      <c r="A193" s="368"/>
      <c r="B193" s="204"/>
      <c r="C193" s="246"/>
      <c r="D193" s="200"/>
      <c r="E193" s="244" t="e">
        <f>VLOOKUP($B193,[1]ListsReq!$AC$3:$AF$61,2,FALSE)</f>
        <v>#N/A</v>
      </c>
      <c r="F193" s="245" t="e">
        <f>VLOOKUP($B193,[1]ListsReq!$AC$3:$AF$82,3,FALSE)</f>
        <v>#N/A</v>
      </c>
      <c r="G193" s="244" t="e">
        <f>VLOOKUP($B193,[1]ListsReq!$AC$3:$AF$61,4,FALSE)</f>
        <v>#N/A</v>
      </c>
      <c r="H193" s="243" t="e">
        <f t="shared" si="2"/>
        <v>#N/A</v>
      </c>
      <c r="I193" s="199"/>
      <c r="J193" s="188"/>
      <c r="K193" s="188"/>
      <c r="L193" s="188"/>
      <c r="M193" s="367"/>
      <c r="N193" s="186"/>
      <c r="O193" s="186"/>
    </row>
    <row r="194" spans="1:15" hidden="1" x14ac:dyDescent="0.25">
      <c r="A194" s="368"/>
      <c r="B194" s="204"/>
      <c r="C194" s="246"/>
      <c r="D194" s="200"/>
      <c r="E194" s="244" t="e">
        <f>VLOOKUP($B194,[1]ListsReq!$AC$3:$AF$61,2,FALSE)</f>
        <v>#N/A</v>
      </c>
      <c r="F194" s="245" t="e">
        <f>VLOOKUP($B194,[1]ListsReq!$AC$3:$AF$82,3,FALSE)</f>
        <v>#N/A</v>
      </c>
      <c r="G194" s="244" t="e">
        <f>VLOOKUP($B194,[1]ListsReq!$AC$3:$AF$61,4,FALSE)</f>
        <v>#N/A</v>
      </c>
      <c r="H194" s="243" t="e">
        <f t="shared" si="2"/>
        <v>#N/A</v>
      </c>
      <c r="I194" s="199"/>
      <c r="J194" s="188"/>
      <c r="K194" s="188"/>
      <c r="L194" s="188"/>
      <c r="M194" s="367"/>
      <c r="N194" s="186"/>
      <c r="O194" s="186"/>
    </row>
    <row r="195" spans="1:15" hidden="1" x14ac:dyDescent="0.25">
      <c r="A195" s="368"/>
      <c r="B195" s="204"/>
      <c r="C195" s="246"/>
      <c r="D195" s="200"/>
      <c r="E195" s="244" t="e">
        <f>VLOOKUP($B195,[1]ListsReq!$AC$3:$AF$61,2,FALSE)</f>
        <v>#N/A</v>
      </c>
      <c r="F195" s="245" t="e">
        <f>VLOOKUP($B195,[1]ListsReq!$AC$3:$AF$82,3,FALSE)</f>
        <v>#N/A</v>
      </c>
      <c r="G195" s="244" t="e">
        <f>VLOOKUP($B195,[1]ListsReq!$AC$3:$AF$61,4,FALSE)</f>
        <v>#N/A</v>
      </c>
      <c r="H195" s="243" t="e">
        <f t="shared" si="2"/>
        <v>#N/A</v>
      </c>
      <c r="I195" s="199"/>
      <c r="J195" s="188"/>
      <c r="K195" s="188"/>
      <c r="L195" s="188"/>
      <c r="M195" s="367"/>
      <c r="N195" s="186"/>
      <c r="O195" s="186"/>
    </row>
    <row r="196" spans="1:15" hidden="1" x14ac:dyDescent="0.25">
      <c r="A196" s="368"/>
      <c r="B196" s="204"/>
      <c r="C196" s="246"/>
      <c r="D196" s="200"/>
      <c r="E196" s="244" t="e">
        <f>VLOOKUP($B196,[1]ListsReq!$AC$3:$AF$61,2,FALSE)</f>
        <v>#N/A</v>
      </c>
      <c r="F196" s="245" t="e">
        <f>VLOOKUP($B196,[1]ListsReq!$AC$3:$AF$82,3,FALSE)</f>
        <v>#N/A</v>
      </c>
      <c r="G196" s="244" t="e">
        <f>VLOOKUP($B196,[1]ListsReq!$AC$3:$AF$61,4,FALSE)</f>
        <v>#N/A</v>
      </c>
      <c r="H196" s="243" t="e">
        <f t="shared" si="2"/>
        <v>#N/A</v>
      </c>
      <c r="I196" s="199"/>
      <c r="J196" s="188"/>
      <c r="K196" s="188"/>
      <c r="L196" s="188"/>
      <c r="M196" s="367"/>
      <c r="N196" s="186"/>
      <c r="O196" s="186"/>
    </row>
    <row r="197" spans="1:15" hidden="1" x14ac:dyDescent="0.25">
      <c r="A197" s="368"/>
      <c r="B197" s="204"/>
      <c r="C197" s="246"/>
      <c r="D197" s="200"/>
      <c r="E197" s="244" t="e">
        <f>VLOOKUP($B197,[1]ListsReq!$AC$3:$AF$61,2,FALSE)</f>
        <v>#N/A</v>
      </c>
      <c r="F197" s="245" t="e">
        <f>VLOOKUP($B197,[1]ListsReq!$AC$3:$AF$82,3,FALSE)</f>
        <v>#N/A</v>
      </c>
      <c r="G197" s="244" t="e">
        <f>VLOOKUP($B197,[1]ListsReq!$AC$3:$AF$61,4,FALSE)</f>
        <v>#N/A</v>
      </c>
      <c r="H197" s="243" t="e">
        <f t="shared" si="2"/>
        <v>#N/A</v>
      </c>
      <c r="I197" s="199"/>
      <c r="J197" s="188"/>
      <c r="K197" s="188"/>
      <c r="L197" s="188"/>
      <c r="M197" s="367"/>
      <c r="N197" s="186"/>
      <c r="O197" s="186"/>
    </row>
    <row r="198" spans="1:15" hidden="1" x14ac:dyDescent="0.25">
      <c r="A198" s="368"/>
      <c r="B198" s="204"/>
      <c r="C198" s="246"/>
      <c r="D198" s="200"/>
      <c r="E198" s="244" t="e">
        <f>VLOOKUP($B198,[1]ListsReq!$AC$3:$AF$61,2,FALSE)</f>
        <v>#N/A</v>
      </c>
      <c r="F198" s="245" t="e">
        <f>VLOOKUP($B198,[1]ListsReq!$AC$3:$AF$82,3,FALSE)</f>
        <v>#N/A</v>
      </c>
      <c r="G198" s="244" t="e">
        <f>VLOOKUP($B198,[1]ListsReq!$AC$3:$AF$61,4,FALSE)</f>
        <v>#N/A</v>
      </c>
      <c r="H198" s="243" t="e">
        <f t="shared" si="2"/>
        <v>#N/A</v>
      </c>
      <c r="I198" s="199"/>
      <c r="J198" s="188"/>
      <c r="K198" s="188"/>
      <c r="L198" s="188"/>
      <c r="M198" s="367"/>
      <c r="N198" s="186"/>
      <c r="O198" s="186"/>
    </row>
    <row r="199" spans="1:15" hidden="1" x14ac:dyDescent="0.25">
      <c r="A199" s="368"/>
      <c r="B199" s="204"/>
      <c r="C199" s="246"/>
      <c r="D199" s="200"/>
      <c r="E199" s="244" t="e">
        <f>VLOOKUP($B199,[1]ListsReq!$AC$3:$AF$61,2,FALSE)</f>
        <v>#N/A</v>
      </c>
      <c r="F199" s="245" t="e">
        <f>VLOOKUP($B199,[1]ListsReq!$AC$3:$AF$82,3,FALSE)</f>
        <v>#N/A</v>
      </c>
      <c r="G199" s="244" t="e">
        <f>VLOOKUP($B199,[1]ListsReq!$AC$3:$AF$61,4,FALSE)</f>
        <v>#N/A</v>
      </c>
      <c r="H199" s="243" t="e">
        <f t="shared" si="2"/>
        <v>#N/A</v>
      </c>
      <c r="I199" s="199"/>
      <c r="J199" s="188"/>
      <c r="K199" s="188"/>
      <c r="L199" s="188"/>
      <c r="M199" s="367"/>
      <c r="N199" s="186"/>
      <c r="O199" s="186"/>
    </row>
    <row r="200" spans="1:15" hidden="1" x14ac:dyDescent="0.25">
      <c r="A200" s="368"/>
      <c r="B200" s="204"/>
      <c r="C200" s="246"/>
      <c r="D200" s="200"/>
      <c r="E200" s="244" t="e">
        <f>VLOOKUP($B200,[1]ListsReq!$AC$3:$AF$61,2,FALSE)</f>
        <v>#N/A</v>
      </c>
      <c r="F200" s="245" t="e">
        <f>VLOOKUP($B200,[1]ListsReq!$AC$3:$AF$82,3,FALSE)</f>
        <v>#N/A</v>
      </c>
      <c r="G200" s="244" t="e">
        <f>VLOOKUP($B200,[1]ListsReq!$AC$3:$AF$61,4,FALSE)</f>
        <v>#N/A</v>
      </c>
      <c r="H200" s="243" t="e">
        <f t="shared" si="2"/>
        <v>#N/A</v>
      </c>
      <c r="I200" s="199"/>
      <c r="J200" s="188"/>
      <c r="K200" s="188"/>
      <c r="L200" s="188"/>
      <c r="M200" s="367"/>
      <c r="N200" s="186"/>
      <c r="O200" s="186"/>
    </row>
    <row r="201" spans="1:15" x14ac:dyDescent="0.25">
      <c r="A201" s="368"/>
      <c r="B201" s="204" t="s">
        <v>870</v>
      </c>
      <c r="C201" s="246" t="s">
        <v>494</v>
      </c>
      <c r="D201" s="432">
        <v>64580642</v>
      </c>
      <c r="E201" s="244" t="str">
        <f>VLOOKUP($B201,[1]ListsReq!$AC$3:$AF$61,2,FALSE)</f>
        <v>kWh</v>
      </c>
      <c r="F201" s="245">
        <f>VLOOKUP($B201,[1]ListsReq!$AC$3:$AF$82,3,FALSE)</f>
        <v>0.18497</v>
      </c>
      <c r="G201" s="244" t="str">
        <f>VLOOKUP($B201,[1]ListsReq!$AC$3:$AF$61,4,FALSE)</f>
        <v>kg CO2e/kWh</v>
      </c>
      <c r="H201" s="243">
        <f t="shared" si="2"/>
        <v>11945.481350740001</v>
      </c>
      <c r="I201" s="199"/>
      <c r="J201" s="188"/>
      <c r="K201" s="188"/>
      <c r="L201" s="188"/>
      <c r="M201" s="367"/>
      <c r="N201" s="186"/>
      <c r="O201" s="186"/>
    </row>
    <row r="202" spans="1:15" x14ac:dyDescent="0.25">
      <c r="A202" s="368"/>
      <c r="B202" s="204" t="s">
        <v>849</v>
      </c>
      <c r="C202" s="246" t="s">
        <v>494</v>
      </c>
      <c r="D202" s="432">
        <v>765102</v>
      </c>
      <c r="E202" s="244" t="str">
        <f>VLOOKUP($B202,[1]ListsReq!$AC$3:$AF$61,2,FALSE)</f>
        <v>kWh</v>
      </c>
      <c r="F202" s="245">
        <f>VLOOKUP($B202,[1]ListsReq!$AC$3:$AF$82,3,FALSE)</f>
        <v>0.27211999999999997</v>
      </c>
      <c r="G202" s="244" t="str">
        <f>VLOOKUP($B202,[1]ListsReq!$AC$3:$AF$61,4,FALSE)</f>
        <v>kg CO2e/kWh</v>
      </c>
      <c r="H202" s="243">
        <f t="shared" si="2"/>
        <v>208.19955623999996</v>
      </c>
      <c r="I202" s="199"/>
      <c r="J202" s="188"/>
      <c r="K202" s="188"/>
      <c r="L202" s="188"/>
      <c r="M202" s="367"/>
      <c r="N202" s="186"/>
      <c r="O202" s="186"/>
    </row>
    <row r="203" spans="1:15" x14ac:dyDescent="0.25">
      <c r="A203" s="368"/>
      <c r="B203" s="204" t="s">
        <v>683</v>
      </c>
      <c r="C203" s="246" t="s">
        <v>494</v>
      </c>
      <c r="D203" s="200">
        <v>5727</v>
      </c>
      <c r="E203" s="244" t="str">
        <f>VLOOKUP($B203,[1]ListsReq!$AC$3:$AF$61,2,FALSE)</f>
        <v>kWh</v>
      </c>
      <c r="F203" s="245">
        <f>VLOOKUP($B203,[1]ListsReq!$AC$3:$AF$82,3,FALSE)</f>
        <v>0.214508</v>
      </c>
      <c r="G203" s="244" t="str">
        <f>VLOOKUP($B203,[1]ListsReq!$AC$3:$AF$61,4,FALSE)</f>
        <v>kg CO2e/kWh</v>
      </c>
      <c r="H203" s="243">
        <f t="shared" si="2"/>
        <v>1.2284873160000001</v>
      </c>
      <c r="I203" s="199"/>
      <c r="J203" s="188"/>
      <c r="K203" s="188"/>
      <c r="L203" s="188"/>
      <c r="M203" s="367"/>
      <c r="N203" s="186"/>
      <c r="O203" s="186"/>
    </row>
    <row r="204" spans="1:15" x14ac:dyDescent="0.25">
      <c r="A204" s="368"/>
      <c r="B204" s="204" t="s">
        <v>765</v>
      </c>
      <c r="C204" s="246" t="s">
        <v>494</v>
      </c>
      <c r="D204" s="200">
        <v>226150</v>
      </c>
      <c r="E204" s="244" t="str">
        <f>VLOOKUP($B204,[1]ListsReq!$AC$3:$AF$61,2,FALSE)</f>
        <v>m3</v>
      </c>
      <c r="F204" s="245">
        <f>VLOOKUP($B204,[1]ListsReq!$AC$3:$AF$82,3,FALSE)</f>
        <v>0.34410000000000002</v>
      </c>
      <c r="G204" s="244" t="str">
        <f>VLOOKUP($B204,[1]ListsReq!$AC$3:$AF$61,4,FALSE)</f>
        <v>kg CO2e/m3</v>
      </c>
      <c r="H204" s="243">
        <f t="shared" si="2"/>
        <v>77.818215000000009</v>
      </c>
      <c r="I204" s="199"/>
      <c r="J204" s="188"/>
      <c r="K204" s="188"/>
      <c r="L204" s="188"/>
      <c r="M204" s="367"/>
      <c r="N204" s="186"/>
      <c r="O204" s="186"/>
    </row>
    <row r="205" spans="1:15" x14ac:dyDescent="0.25">
      <c r="A205" s="368"/>
      <c r="B205" s="204" t="s">
        <v>749</v>
      </c>
      <c r="C205" s="246" t="s">
        <v>494</v>
      </c>
      <c r="D205" s="200">
        <f>D204*0.95</f>
        <v>214842.5</v>
      </c>
      <c r="E205" s="244" t="str">
        <f>VLOOKUP($B205,[1]ListsReq!$AC$3:$AF$61,2,FALSE)</f>
        <v>m3</v>
      </c>
      <c r="F205" s="245">
        <f>VLOOKUP($B205,[1]ListsReq!$AC$3:$AF$82,3,FALSE)</f>
        <v>0.70850000000000002</v>
      </c>
      <c r="G205" s="244" t="str">
        <f>VLOOKUP($B205,[1]ListsReq!$AC$3:$AF$61,4,FALSE)</f>
        <v>kg CO2e/m3</v>
      </c>
      <c r="H205" s="243">
        <f t="shared" si="2"/>
        <v>152.21591125</v>
      </c>
      <c r="I205" s="199"/>
      <c r="J205" s="188"/>
      <c r="K205" s="188"/>
      <c r="L205" s="188"/>
      <c r="M205" s="367"/>
      <c r="N205" s="186"/>
      <c r="O205" s="186"/>
    </row>
    <row r="206" spans="1:15" x14ac:dyDescent="0.25">
      <c r="A206" s="368"/>
      <c r="B206" s="204" t="s">
        <v>663</v>
      </c>
      <c r="C206" s="246" t="s">
        <v>494</v>
      </c>
      <c r="D206" s="433">
        <v>6333651</v>
      </c>
      <c r="E206" s="244" t="str">
        <f>VLOOKUP($B206,[1]ListsReq!$AC$3:$AF$61,2,FALSE)</f>
        <v>kWh</v>
      </c>
      <c r="F206" s="245">
        <f>VLOOKUP($B206,[1]ListsReq!$AC$3:$AF$82,3,FALSE)</f>
        <v>0.21676999999999999</v>
      </c>
      <c r="G206" s="244" t="str">
        <f>VLOOKUP($B206,[1]ListsReq!$AC$3:$AF$61,4,FALSE)</f>
        <v>kg CO2e/kWh</v>
      </c>
      <c r="H206" s="243">
        <f t="shared" si="2"/>
        <v>1372.94552727</v>
      </c>
      <c r="I206" s="199"/>
      <c r="J206" s="188"/>
      <c r="K206" s="188"/>
      <c r="L206" s="188"/>
      <c r="M206" s="367"/>
      <c r="N206" s="186"/>
      <c r="O206" s="186"/>
    </row>
    <row r="207" spans="1:15" hidden="1" x14ac:dyDescent="0.25">
      <c r="A207" s="368"/>
      <c r="B207" s="204"/>
      <c r="C207" s="246"/>
      <c r="D207" s="200"/>
      <c r="E207" s="244" t="e">
        <f>VLOOKUP($B207,ListsReq!$AC$3:$AF$61,2,FALSE)</f>
        <v>#N/A</v>
      </c>
      <c r="F207" s="245" t="e">
        <f>VLOOKUP($B207,ListsReq!$AC$3:$AF$82,3,FALSE)</f>
        <v>#N/A</v>
      </c>
      <c r="G207" s="244" t="e">
        <f>VLOOKUP($B207,ListsReq!$AC$3:$AF$61,4,FALSE)</f>
        <v>#N/A</v>
      </c>
      <c r="H207" s="243" t="e">
        <f t="shared" ref="H207:H209" si="3">(F207*D207)/1000</f>
        <v>#N/A</v>
      </c>
      <c r="I207" s="199"/>
      <c r="J207" s="188"/>
      <c r="K207" s="188"/>
      <c r="L207" s="188"/>
      <c r="M207" s="367"/>
      <c r="N207" s="186"/>
      <c r="O207" s="186"/>
    </row>
    <row r="208" spans="1:15" hidden="1" x14ac:dyDescent="0.25">
      <c r="A208" s="368"/>
      <c r="B208" s="204"/>
      <c r="C208" s="246"/>
      <c r="D208" s="200"/>
      <c r="E208" s="244" t="e">
        <f>VLOOKUP($B208,ListsReq!$AC$3:$AF$61,2,FALSE)</f>
        <v>#N/A</v>
      </c>
      <c r="F208" s="245" t="e">
        <f>VLOOKUP($B208,ListsReq!$AC$3:$AF$82,3,FALSE)</f>
        <v>#N/A</v>
      </c>
      <c r="G208" s="244" t="e">
        <f>VLOOKUP($B208,ListsReq!$AC$3:$AF$61,4,FALSE)</f>
        <v>#N/A</v>
      </c>
      <c r="H208" s="243" t="e">
        <f t="shared" si="3"/>
        <v>#N/A</v>
      </c>
      <c r="I208" s="199"/>
      <c r="J208" s="188"/>
      <c r="K208" s="188"/>
      <c r="L208" s="188"/>
      <c r="M208" s="367"/>
      <c r="N208" s="186"/>
      <c r="O208" s="186"/>
    </row>
    <row r="209" spans="1:15" hidden="1" x14ac:dyDescent="0.25">
      <c r="A209" s="368"/>
      <c r="B209" s="204"/>
      <c r="C209" s="246"/>
      <c r="D209" s="200"/>
      <c r="E209" s="244" t="e">
        <f>VLOOKUP($B209,ListsReq!$AC$3:$AF$61,2,FALSE)</f>
        <v>#N/A</v>
      </c>
      <c r="F209" s="245" t="e">
        <f>VLOOKUP($B209,ListsReq!$AC$3:$AF$82,3,FALSE)</f>
        <v>#N/A</v>
      </c>
      <c r="G209" s="244" t="e">
        <f>VLOOKUP($B209,ListsReq!$AC$3:$AF$61,4,FALSE)</f>
        <v>#N/A</v>
      </c>
      <c r="H209" s="243" t="e">
        <f t="shared" si="3"/>
        <v>#N/A</v>
      </c>
      <c r="I209" s="199"/>
      <c r="J209" s="188"/>
      <c r="K209" s="188"/>
      <c r="L209" s="188"/>
      <c r="M209" s="367"/>
      <c r="N209" s="186"/>
      <c r="O209" s="186"/>
    </row>
    <row r="210" spans="1:15" ht="15.75" thickBot="1" x14ac:dyDescent="0.3">
      <c r="A210" s="368"/>
      <c r="B210" s="242"/>
      <c r="C210" s="241"/>
      <c r="D210" s="240"/>
      <c r="E210" s="239"/>
      <c r="F210" s="238"/>
      <c r="G210" s="237" t="s">
        <v>407</v>
      </c>
      <c r="H210" s="236">
        <f>SUMIF(H113:H209,"&lt;&gt;#N/A")</f>
        <v>28160.492311179056</v>
      </c>
      <c r="I210" s="191"/>
      <c r="J210" s="188"/>
      <c r="K210" s="188"/>
      <c r="L210" s="188"/>
      <c r="M210" s="367"/>
      <c r="N210" s="186"/>
      <c r="O210" s="186"/>
    </row>
    <row r="211" spans="1:15" x14ac:dyDescent="0.25">
      <c r="A211" s="368"/>
      <c r="B211" s="188"/>
      <c r="C211" s="188"/>
      <c r="D211" s="188"/>
      <c r="E211" s="188"/>
      <c r="F211" s="188"/>
      <c r="G211" s="188"/>
      <c r="H211" s="188"/>
      <c r="I211" s="188"/>
      <c r="J211" s="188"/>
      <c r="K211" s="188"/>
      <c r="L211" s="188"/>
      <c r="M211" s="367"/>
      <c r="N211" s="186"/>
    </row>
    <row r="212" spans="1:15" x14ac:dyDescent="0.25">
      <c r="A212" s="369" t="s">
        <v>467</v>
      </c>
      <c r="B212" s="297" t="s">
        <v>466</v>
      </c>
      <c r="C212" s="188"/>
      <c r="D212" s="188"/>
      <c r="E212" s="188"/>
      <c r="F212" s="188"/>
      <c r="G212" s="188"/>
      <c r="H212" s="188"/>
      <c r="I212" s="188"/>
      <c r="J212" s="188"/>
      <c r="K212" s="188"/>
      <c r="L212" s="188"/>
      <c r="M212" s="367"/>
      <c r="N212" s="186"/>
    </row>
    <row r="213" spans="1:15" ht="21.75" customHeight="1" thickBot="1" x14ac:dyDescent="0.3">
      <c r="A213" s="369"/>
      <c r="B213" s="235" t="s">
        <v>465</v>
      </c>
      <c r="C213" s="188"/>
      <c r="D213" s="188"/>
      <c r="E213" s="188"/>
      <c r="F213" s="188"/>
      <c r="G213" s="188"/>
      <c r="H213" s="188"/>
      <c r="I213" s="188"/>
      <c r="J213" s="188"/>
      <c r="K213" s="188"/>
      <c r="L213" s="188"/>
      <c r="M213" s="367"/>
      <c r="N213" s="186"/>
    </row>
    <row r="214" spans="1:15" ht="35.25" customHeight="1" x14ac:dyDescent="0.25">
      <c r="A214" s="369"/>
      <c r="B214" s="196" t="s">
        <v>464</v>
      </c>
      <c r="C214" s="195" t="s">
        <v>463</v>
      </c>
      <c r="D214" s="195" t="s">
        <v>1026</v>
      </c>
      <c r="E214" s="195" t="s">
        <v>462</v>
      </c>
      <c r="F214" s="234" t="s">
        <v>8</v>
      </c>
      <c r="G214" s="188"/>
      <c r="H214" s="188"/>
      <c r="I214" s="188"/>
      <c r="J214" s="188"/>
      <c r="K214" s="188"/>
      <c r="L214" s="188"/>
      <c r="M214" s="367"/>
      <c r="N214" s="186"/>
    </row>
    <row r="215" spans="1:15" x14ac:dyDescent="0.25">
      <c r="A215" s="369"/>
      <c r="B215" s="204" t="s">
        <v>461</v>
      </c>
      <c r="C215" s="203">
        <v>7523</v>
      </c>
      <c r="D215" s="203">
        <v>7523</v>
      </c>
      <c r="E215" s="203">
        <v>0</v>
      </c>
      <c r="F215" s="202" t="s">
        <v>1027</v>
      </c>
      <c r="G215" s="188"/>
      <c r="H215" s="188"/>
      <c r="I215" s="188"/>
      <c r="J215" s="188"/>
      <c r="K215" s="188"/>
      <c r="L215" s="188"/>
      <c r="M215" s="367"/>
      <c r="N215" s="186"/>
    </row>
    <row r="216" spans="1:15" x14ac:dyDescent="0.25">
      <c r="A216" s="369"/>
      <c r="B216" s="204" t="s">
        <v>460</v>
      </c>
      <c r="C216" s="203"/>
      <c r="D216" s="203"/>
      <c r="E216" s="203"/>
      <c r="F216" s="202"/>
      <c r="G216" s="188"/>
      <c r="H216" s="188"/>
      <c r="I216" s="188"/>
      <c r="J216" s="188"/>
      <c r="K216" s="188"/>
      <c r="L216" s="188"/>
      <c r="M216" s="367"/>
      <c r="N216" s="186"/>
    </row>
    <row r="217" spans="1:15" x14ac:dyDescent="0.25">
      <c r="A217" s="369"/>
      <c r="B217" s="201" t="s">
        <v>410</v>
      </c>
      <c r="C217" s="200"/>
      <c r="D217" s="200"/>
      <c r="E217" s="200"/>
      <c r="F217" s="199"/>
      <c r="G217" s="188"/>
      <c r="H217" s="188"/>
      <c r="I217" s="188"/>
      <c r="J217" s="188"/>
      <c r="K217" s="188"/>
      <c r="L217" s="188"/>
      <c r="M217" s="367"/>
      <c r="N217" s="186"/>
    </row>
    <row r="218" spans="1:15" x14ac:dyDescent="0.25">
      <c r="A218" s="369"/>
      <c r="B218" s="201" t="s">
        <v>409</v>
      </c>
      <c r="C218" s="200"/>
      <c r="D218" s="200"/>
      <c r="E218" s="200"/>
      <c r="F218" s="199"/>
      <c r="G218" s="188"/>
      <c r="H218" s="188"/>
      <c r="I218" s="188"/>
      <c r="J218" s="188"/>
      <c r="K218" s="188"/>
      <c r="L218" s="188"/>
      <c r="M218" s="367"/>
      <c r="N218" s="186"/>
    </row>
    <row r="219" spans="1:15" ht="15.75" thickBot="1" x14ac:dyDescent="0.3">
      <c r="A219" s="369"/>
      <c r="B219" s="193" t="s">
        <v>408</v>
      </c>
      <c r="C219" s="192"/>
      <c r="D219" s="192"/>
      <c r="E219" s="192"/>
      <c r="F219" s="191"/>
      <c r="G219" s="188"/>
      <c r="H219" s="188"/>
      <c r="I219" s="188"/>
      <c r="J219" s="188"/>
      <c r="K219" s="188"/>
      <c r="L219" s="188"/>
      <c r="M219" s="367"/>
      <c r="N219" s="186"/>
    </row>
    <row r="220" spans="1:15" x14ac:dyDescent="0.25">
      <c r="A220" s="369"/>
      <c r="B220" s="188"/>
      <c r="C220" s="188"/>
      <c r="D220" s="188"/>
      <c r="E220" s="188"/>
      <c r="F220" s="188"/>
      <c r="G220" s="188"/>
      <c r="H220" s="188"/>
      <c r="I220" s="188"/>
      <c r="J220" s="188"/>
      <c r="K220" s="188"/>
      <c r="L220" s="188"/>
      <c r="M220" s="367"/>
      <c r="N220" s="186"/>
    </row>
    <row r="221" spans="1:15" ht="22.5" customHeight="1" x14ac:dyDescent="0.25">
      <c r="A221" s="364"/>
      <c r="B221" s="190" t="s">
        <v>12</v>
      </c>
      <c r="C221" s="190"/>
      <c r="D221" s="190"/>
      <c r="E221" s="190"/>
      <c r="F221" s="190"/>
      <c r="G221" s="190"/>
      <c r="H221" s="190"/>
      <c r="I221" s="190"/>
      <c r="J221" s="190"/>
      <c r="K221" s="190"/>
      <c r="L221" s="190"/>
      <c r="M221" s="365"/>
      <c r="N221" s="186"/>
    </row>
    <row r="222" spans="1:15" ht="18.75" customHeight="1" thickBot="1" x14ac:dyDescent="0.3">
      <c r="A222" s="366" t="s">
        <v>459</v>
      </c>
      <c r="B222" s="233" t="s">
        <v>458</v>
      </c>
      <c r="C222" s="211"/>
      <c r="D222" s="188"/>
      <c r="E222" s="188"/>
      <c r="F222" s="188"/>
      <c r="G222" s="188"/>
      <c r="H222" s="188"/>
      <c r="I222" s="188"/>
      <c r="J222" s="188"/>
      <c r="K222" s="188"/>
      <c r="L222" s="188"/>
      <c r="M222" s="367"/>
      <c r="N222" s="186"/>
    </row>
    <row r="223" spans="1:15" ht="30.75" thickBot="1" x14ac:dyDescent="0.3">
      <c r="A223" s="368"/>
      <c r="B223" s="232" t="s">
        <v>457</v>
      </c>
      <c r="C223" s="231" t="s">
        <v>456</v>
      </c>
      <c r="D223" s="231" t="s">
        <v>455</v>
      </c>
      <c r="E223" s="231" t="s">
        <v>9</v>
      </c>
      <c r="F223" s="231" t="s">
        <v>454</v>
      </c>
      <c r="G223" s="231" t="s">
        <v>10</v>
      </c>
      <c r="H223" s="231" t="s">
        <v>453</v>
      </c>
      <c r="I223" s="231" t="s">
        <v>452</v>
      </c>
      <c r="J223" s="231" t="s">
        <v>451</v>
      </c>
      <c r="K223" s="230" t="s">
        <v>8</v>
      </c>
      <c r="L223" s="188"/>
      <c r="M223" s="367"/>
      <c r="N223" s="186"/>
    </row>
    <row r="224" spans="1:15" x14ac:dyDescent="0.25">
      <c r="A224" s="368"/>
      <c r="B224" s="229" t="s">
        <v>965</v>
      </c>
      <c r="C224" s="227" t="s">
        <v>898</v>
      </c>
      <c r="D224" s="228">
        <v>5</v>
      </c>
      <c r="E224" s="227" t="s">
        <v>899</v>
      </c>
      <c r="F224" s="227" t="s">
        <v>3</v>
      </c>
      <c r="G224" s="227" t="s">
        <v>621</v>
      </c>
      <c r="H224" s="228">
        <v>1233.576</v>
      </c>
      <c r="I224" s="227" t="s">
        <v>598</v>
      </c>
      <c r="J224" s="227" t="s">
        <v>619</v>
      </c>
      <c r="K224" s="226"/>
      <c r="L224" s="188"/>
      <c r="M224" s="367"/>
      <c r="N224" s="186"/>
    </row>
    <row r="225" spans="1:14" x14ac:dyDescent="0.25">
      <c r="A225" s="368"/>
      <c r="B225" s="225" t="s">
        <v>966</v>
      </c>
      <c r="C225" s="220" t="s">
        <v>898</v>
      </c>
      <c r="D225" s="203">
        <v>4</v>
      </c>
      <c r="E225" s="220" t="s">
        <v>550</v>
      </c>
      <c r="F225" s="220" t="s">
        <v>3</v>
      </c>
      <c r="G225" s="220" t="s">
        <v>621</v>
      </c>
      <c r="H225" s="203">
        <v>42.83</v>
      </c>
      <c r="I225" s="220" t="s">
        <v>550</v>
      </c>
      <c r="J225" s="220" t="s">
        <v>619</v>
      </c>
      <c r="K225" s="202" t="s">
        <v>967</v>
      </c>
      <c r="L225" s="188"/>
      <c r="M225" s="367"/>
      <c r="N225" s="186"/>
    </row>
    <row r="226" spans="1:14" x14ac:dyDescent="0.25">
      <c r="A226" s="368"/>
      <c r="B226" s="225" t="s">
        <v>975</v>
      </c>
      <c r="C226" s="220" t="s">
        <v>898</v>
      </c>
      <c r="D226" s="203">
        <v>2</v>
      </c>
      <c r="E226" s="220" t="s">
        <v>899</v>
      </c>
      <c r="F226" s="220" t="s">
        <v>422</v>
      </c>
      <c r="G226" s="220" t="s">
        <v>621</v>
      </c>
      <c r="H226" s="203">
        <v>226150</v>
      </c>
      <c r="I226" s="220" t="s">
        <v>797</v>
      </c>
      <c r="J226" s="220" t="s">
        <v>619</v>
      </c>
      <c r="K226" s="202"/>
      <c r="L226" s="188"/>
      <c r="M226" s="367"/>
      <c r="N226" s="186"/>
    </row>
    <row r="227" spans="1:14" x14ac:dyDescent="0.25">
      <c r="A227" s="368"/>
      <c r="B227" s="225" t="s">
        <v>976</v>
      </c>
      <c r="C227" s="220" t="s">
        <v>898</v>
      </c>
      <c r="D227" s="203">
        <v>4</v>
      </c>
      <c r="E227" s="220" t="s">
        <v>899</v>
      </c>
      <c r="F227" s="220" t="s">
        <v>872</v>
      </c>
      <c r="G227" s="220" t="s">
        <v>621</v>
      </c>
      <c r="H227" s="203">
        <v>22628</v>
      </c>
      <c r="I227" s="220" t="s">
        <v>1</v>
      </c>
      <c r="J227" s="220" t="s">
        <v>619</v>
      </c>
      <c r="K227" s="202"/>
      <c r="L227" s="188"/>
      <c r="M227" s="367"/>
      <c r="N227" s="186"/>
    </row>
    <row r="228" spans="1:14" x14ac:dyDescent="0.25">
      <c r="A228" s="368"/>
      <c r="B228" s="225" t="s">
        <v>977</v>
      </c>
      <c r="C228" s="220" t="s">
        <v>898</v>
      </c>
      <c r="D228" s="203">
        <v>4</v>
      </c>
      <c r="E228" s="220" t="s">
        <v>899</v>
      </c>
      <c r="F228" s="220" t="s">
        <v>897</v>
      </c>
      <c r="G228" s="220" t="s">
        <v>621</v>
      </c>
      <c r="H228" s="203">
        <v>30225956</v>
      </c>
      <c r="I228" s="220" t="s">
        <v>624</v>
      </c>
      <c r="J228" s="220" t="s">
        <v>619</v>
      </c>
      <c r="K228" s="202" t="s">
        <v>1028</v>
      </c>
      <c r="L228" s="188"/>
      <c r="M228" s="367"/>
      <c r="N228" s="186"/>
    </row>
    <row r="229" spans="1:14" x14ac:dyDescent="0.25">
      <c r="A229" s="368"/>
      <c r="B229" s="225" t="s">
        <v>980</v>
      </c>
      <c r="C229" s="220" t="s">
        <v>922</v>
      </c>
      <c r="D229" s="203"/>
      <c r="E229" s="220" t="s">
        <v>550</v>
      </c>
      <c r="F229" s="220" t="s">
        <v>766</v>
      </c>
      <c r="G229" s="220" t="s">
        <v>621</v>
      </c>
      <c r="H229" s="203"/>
      <c r="I229" s="220" t="s">
        <v>550</v>
      </c>
      <c r="J229" s="220" t="s">
        <v>619</v>
      </c>
      <c r="K229" s="427" t="s">
        <v>993</v>
      </c>
      <c r="L229" s="188"/>
      <c r="M229" s="367"/>
      <c r="N229" s="186"/>
    </row>
    <row r="230" spans="1:14" x14ac:dyDescent="0.25">
      <c r="A230" s="368"/>
      <c r="B230" s="225" t="s">
        <v>978</v>
      </c>
      <c r="C230" s="220" t="s">
        <v>922</v>
      </c>
      <c r="D230" s="203"/>
      <c r="E230" s="220" t="s">
        <v>550</v>
      </c>
      <c r="F230" s="220" t="s">
        <v>766</v>
      </c>
      <c r="G230" s="220" t="s">
        <v>621</v>
      </c>
      <c r="H230" s="203"/>
      <c r="I230" s="220" t="s">
        <v>550</v>
      </c>
      <c r="J230" s="220" t="s">
        <v>619</v>
      </c>
      <c r="K230" s="202" t="s">
        <v>994</v>
      </c>
      <c r="L230" s="188"/>
      <c r="M230" s="367"/>
      <c r="N230" s="186"/>
    </row>
    <row r="231" spans="1:14" x14ac:dyDescent="0.25">
      <c r="A231" s="368"/>
      <c r="B231" s="225" t="s">
        <v>979</v>
      </c>
      <c r="C231" s="220" t="s">
        <v>922</v>
      </c>
      <c r="D231" s="203"/>
      <c r="E231" s="220" t="s">
        <v>550</v>
      </c>
      <c r="F231" s="220" t="s">
        <v>766</v>
      </c>
      <c r="G231" s="220" t="s">
        <v>621</v>
      </c>
      <c r="H231" s="203"/>
      <c r="I231" s="220" t="s">
        <v>550</v>
      </c>
      <c r="J231" s="220" t="s">
        <v>619</v>
      </c>
      <c r="K231" s="202" t="s">
        <v>995</v>
      </c>
      <c r="L231" s="188"/>
      <c r="M231" s="367"/>
      <c r="N231" s="186"/>
    </row>
    <row r="232" spans="1:14" ht="15.75" thickBot="1" x14ac:dyDescent="0.3">
      <c r="A232" s="368"/>
      <c r="B232" s="224"/>
      <c r="C232" s="216"/>
      <c r="D232" s="192"/>
      <c r="E232" s="216"/>
      <c r="F232" s="216"/>
      <c r="G232" s="216"/>
      <c r="H232" s="192"/>
      <c r="I232" s="216"/>
      <c r="J232" s="216"/>
      <c r="K232" s="191"/>
      <c r="L232" s="188"/>
      <c r="M232" s="367"/>
      <c r="N232" s="186"/>
    </row>
    <row r="233" spans="1:14" x14ac:dyDescent="0.25">
      <c r="A233" s="369"/>
      <c r="B233" s="188"/>
      <c r="C233" s="188"/>
      <c r="D233" s="188"/>
      <c r="E233" s="188"/>
      <c r="F233" s="188"/>
      <c r="G233" s="188"/>
      <c r="H233" s="188"/>
      <c r="I233" s="188"/>
      <c r="J233" s="188"/>
      <c r="K233" s="188"/>
      <c r="L233" s="188"/>
      <c r="M233" s="367"/>
      <c r="N233" s="186"/>
    </row>
    <row r="234" spans="1:14" ht="18.75" x14ac:dyDescent="0.25">
      <c r="A234" s="364"/>
      <c r="B234" s="190" t="s">
        <v>450</v>
      </c>
      <c r="C234" s="190"/>
      <c r="D234" s="190"/>
      <c r="E234" s="190"/>
      <c r="F234" s="190"/>
      <c r="G234" s="190"/>
      <c r="H234" s="190"/>
      <c r="I234" s="190"/>
      <c r="J234" s="190"/>
      <c r="K234" s="190"/>
      <c r="L234" s="190"/>
      <c r="M234" s="365"/>
      <c r="N234" s="186"/>
    </row>
    <row r="235" spans="1:14" ht="19.5" customHeight="1" x14ac:dyDescent="0.25">
      <c r="A235" s="366" t="s">
        <v>449</v>
      </c>
      <c r="B235" s="471" t="s">
        <v>448</v>
      </c>
      <c r="C235" s="472"/>
      <c r="D235" s="472"/>
      <c r="E235" s="472"/>
      <c r="F235" s="188"/>
      <c r="G235" s="188"/>
      <c r="H235" s="188"/>
      <c r="I235" s="188"/>
      <c r="J235" s="188"/>
      <c r="K235" s="188"/>
      <c r="L235" s="188"/>
      <c r="M235" s="367"/>
      <c r="N235" s="186"/>
    </row>
    <row r="236" spans="1:14" ht="56.25" customHeight="1" thickBot="1" x14ac:dyDescent="0.3">
      <c r="A236" s="369"/>
      <c r="B236" s="469" t="s">
        <v>447</v>
      </c>
      <c r="C236" s="469"/>
      <c r="D236" s="469"/>
      <c r="E236" s="469"/>
      <c r="F236" s="188"/>
      <c r="G236" s="188"/>
      <c r="H236" s="188"/>
      <c r="I236" s="188"/>
      <c r="J236" s="188"/>
      <c r="K236" s="188"/>
      <c r="L236" s="188"/>
      <c r="M236" s="367"/>
      <c r="N236" s="186"/>
    </row>
    <row r="237" spans="1:14" ht="33" x14ac:dyDescent="0.25">
      <c r="A237" s="369"/>
      <c r="B237" s="196" t="s">
        <v>416</v>
      </c>
      <c r="C237" s="195" t="s">
        <v>426</v>
      </c>
      <c r="D237" s="194" t="s">
        <v>8</v>
      </c>
      <c r="E237" s="298"/>
      <c r="F237" s="188"/>
      <c r="G237" s="188"/>
      <c r="H237" s="188"/>
      <c r="I237" s="188"/>
      <c r="J237" s="188"/>
      <c r="K237" s="188"/>
      <c r="L237" s="188"/>
      <c r="M237" s="367"/>
      <c r="N237" s="186"/>
    </row>
    <row r="238" spans="1:14" x14ac:dyDescent="0.25">
      <c r="A238" s="369"/>
      <c r="B238" s="204" t="s">
        <v>425</v>
      </c>
      <c r="C238" s="203"/>
      <c r="D238" s="202"/>
      <c r="E238" s="298"/>
      <c r="F238" s="188"/>
      <c r="G238" s="188"/>
      <c r="H238" s="188"/>
      <c r="I238" s="188"/>
      <c r="J238" s="188"/>
      <c r="K238" s="188"/>
      <c r="L238" s="188"/>
      <c r="M238" s="367"/>
      <c r="N238" s="186"/>
    </row>
    <row r="239" spans="1:14" x14ac:dyDescent="0.25">
      <c r="A239" s="369"/>
      <c r="B239" s="204" t="s">
        <v>424</v>
      </c>
      <c r="C239" s="203"/>
      <c r="D239" s="202"/>
      <c r="E239" s="298"/>
      <c r="F239" s="188"/>
      <c r="G239" s="188"/>
      <c r="H239" s="188"/>
      <c r="I239" s="188"/>
      <c r="J239" s="188"/>
      <c r="K239" s="188"/>
      <c r="L239" s="188"/>
      <c r="M239" s="367"/>
      <c r="N239" s="186"/>
    </row>
    <row r="240" spans="1:14" x14ac:dyDescent="0.25">
      <c r="A240" s="369"/>
      <c r="B240" s="204" t="s">
        <v>423</v>
      </c>
      <c r="C240" s="203"/>
      <c r="D240" s="202"/>
      <c r="E240" s="298"/>
      <c r="F240" s="188"/>
      <c r="G240" s="188"/>
      <c r="H240" s="188"/>
      <c r="I240" s="188"/>
      <c r="J240" s="188"/>
      <c r="K240" s="188"/>
      <c r="L240" s="188"/>
      <c r="M240" s="367"/>
      <c r="N240" s="186"/>
    </row>
    <row r="241" spans="1:14" x14ac:dyDescent="0.25">
      <c r="A241" s="369"/>
      <c r="B241" s="204" t="s">
        <v>3</v>
      </c>
      <c r="C241" s="203"/>
      <c r="D241" s="202"/>
      <c r="E241" s="298"/>
      <c r="F241" s="188"/>
      <c r="G241" s="188"/>
      <c r="H241" s="188"/>
      <c r="I241" s="188"/>
      <c r="J241" s="188"/>
      <c r="K241" s="188"/>
      <c r="L241" s="188"/>
      <c r="M241" s="367"/>
      <c r="N241" s="186"/>
    </row>
    <row r="242" spans="1:14" x14ac:dyDescent="0.25">
      <c r="A242" s="369"/>
      <c r="B242" s="204" t="s">
        <v>422</v>
      </c>
      <c r="C242" s="203"/>
      <c r="D242" s="202"/>
      <c r="E242" s="298"/>
      <c r="F242" s="188"/>
      <c r="G242" s="188"/>
      <c r="H242" s="188"/>
      <c r="I242" s="188"/>
      <c r="J242" s="188"/>
      <c r="K242" s="188"/>
      <c r="L242" s="188"/>
      <c r="M242" s="367"/>
      <c r="N242" s="186"/>
    </row>
    <row r="243" spans="1:14" x14ac:dyDescent="0.25">
      <c r="A243" s="369"/>
      <c r="B243" s="204" t="s">
        <v>421</v>
      </c>
      <c r="C243" s="203"/>
      <c r="D243" s="202"/>
      <c r="E243" s="298"/>
      <c r="F243" s="188"/>
      <c r="G243" s="188"/>
      <c r="H243" s="188"/>
      <c r="I243" s="188"/>
      <c r="J243" s="188"/>
      <c r="K243" s="188"/>
      <c r="L243" s="188"/>
      <c r="M243" s="367"/>
      <c r="N243" s="186"/>
    </row>
    <row r="244" spans="1:14" x14ac:dyDescent="0.25">
      <c r="A244" s="369"/>
      <c r="B244" s="204" t="s">
        <v>446</v>
      </c>
      <c r="C244" s="203"/>
      <c r="D244" s="202"/>
      <c r="E244" s="298"/>
      <c r="F244" s="188"/>
      <c r="G244" s="188"/>
      <c r="H244" s="188"/>
      <c r="I244" s="188"/>
      <c r="J244" s="188"/>
      <c r="K244" s="188"/>
      <c r="L244" s="188"/>
      <c r="M244" s="367"/>
      <c r="N244" s="186"/>
    </row>
    <row r="245" spans="1:14" x14ac:dyDescent="0.25">
      <c r="A245" s="369"/>
      <c r="B245" s="204" t="s">
        <v>410</v>
      </c>
      <c r="C245" s="203"/>
      <c r="D245" s="202"/>
      <c r="E245" s="298"/>
      <c r="F245" s="188"/>
      <c r="G245" s="188"/>
      <c r="H245" s="188"/>
      <c r="I245" s="188"/>
      <c r="J245" s="188"/>
      <c r="K245" s="188"/>
      <c r="L245" s="188"/>
      <c r="M245" s="367"/>
      <c r="N245" s="186"/>
    </row>
    <row r="246" spans="1:14" x14ac:dyDescent="0.25">
      <c r="A246" s="369"/>
      <c r="B246" s="201" t="s">
        <v>409</v>
      </c>
      <c r="C246" s="200"/>
      <c r="D246" s="202"/>
      <c r="E246" s="298"/>
      <c r="F246" s="188"/>
      <c r="G246" s="188"/>
      <c r="H246" s="188"/>
      <c r="I246" s="188"/>
      <c r="J246" s="188"/>
      <c r="K246" s="188"/>
      <c r="L246" s="188"/>
      <c r="M246" s="367"/>
      <c r="N246" s="186"/>
    </row>
    <row r="247" spans="1:14" x14ac:dyDescent="0.25">
      <c r="A247" s="369"/>
      <c r="B247" s="201" t="s">
        <v>408</v>
      </c>
      <c r="C247" s="200"/>
      <c r="D247" s="202"/>
      <c r="E247" s="298"/>
      <c r="F247" s="188"/>
      <c r="G247" s="188"/>
      <c r="H247" s="188"/>
      <c r="I247" s="188"/>
      <c r="J247" s="188"/>
      <c r="K247" s="188"/>
      <c r="L247" s="188"/>
      <c r="M247" s="367"/>
      <c r="N247" s="186"/>
    </row>
    <row r="248" spans="1:14" ht="15.75" thickBot="1" x14ac:dyDescent="0.3">
      <c r="A248" s="369"/>
      <c r="B248" s="127" t="s">
        <v>407</v>
      </c>
      <c r="C248" s="198">
        <f>SUM(C238:C247)</f>
        <v>0</v>
      </c>
      <c r="D248" s="197"/>
      <c r="E248" s="298"/>
      <c r="F248" s="188"/>
      <c r="G248" s="188"/>
      <c r="H248" s="188"/>
      <c r="I248" s="188"/>
      <c r="J248" s="188"/>
      <c r="K248" s="188"/>
      <c r="L248" s="188"/>
      <c r="M248" s="367"/>
      <c r="N248" s="186"/>
    </row>
    <row r="249" spans="1:14" x14ac:dyDescent="0.25">
      <c r="A249" s="369"/>
      <c r="B249" s="188"/>
      <c r="C249" s="188"/>
      <c r="D249" s="188"/>
      <c r="E249" s="188"/>
      <c r="F249" s="188"/>
      <c r="G249" s="188"/>
      <c r="H249" s="188"/>
      <c r="I249" s="188"/>
      <c r="J249" s="188"/>
      <c r="K249" s="188"/>
      <c r="L249" s="188"/>
      <c r="M249" s="367"/>
      <c r="N249" s="186"/>
    </row>
    <row r="250" spans="1:14" ht="16.5" customHeight="1" x14ac:dyDescent="0.25">
      <c r="A250" s="370" t="s">
        <v>445</v>
      </c>
      <c r="B250" s="480" t="s">
        <v>444</v>
      </c>
      <c r="C250" s="481"/>
      <c r="D250" s="481"/>
      <c r="E250" s="481"/>
      <c r="F250" s="188"/>
      <c r="G250" s="188"/>
      <c r="H250" s="188"/>
      <c r="I250" s="188"/>
      <c r="J250" s="188"/>
      <c r="K250" s="188"/>
      <c r="L250" s="188"/>
      <c r="M250" s="367"/>
      <c r="N250" s="186"/>
    </row>
    <row r="251" spans="1:14" ht="24" customHeight="1" thickBot="1" x14ac:dyDescent="0.3">
      <c r="A251" s="366"/>
      <c r="B251" s="482" t="s">
        <v>443</v>
      </c>
      <c r="C251" s="483"/>
      <c r="D251" s="483"/>
      <c r="E251" s="483"/>
      <c r="F251" s="188"/>
      <c r="G251" s="188"/>
      <c r="H251" s="188"/>
      <c r="I251" s="188"/>
      <c r="J251" s="188"/>
      <c r="K251" s="188"/>
      <c r="L251" s="188"/>
      <c r="M251" s="367"/>
      <c r="N251" s="186"/>
    </row>
    <row r="252" spans="1:14" ht="93" customHeight="1" x14ac:dyDescent="0.25">
      <c r="A252" s="368"/>
      <c r="B252" s="223" t="s">
        <v>442</v>
      </c>
      <c r="C252" s="195" t="s">
        <v>441</v>
      </c>
      <c r="D252" s="195" t="s">
        <v>440</v>
      </c>
      <c r="E252" s="195" t="s">
        <v>439</v>
      </c>
      <c r="F252" s="195" t="s">
        <v>438</v>
      </c>
      <c r="G252" s="195" t="s">
        <v>437</v>
      </c>
      <c r="H252" s="195" t="s">
        <v>436</v>
      </c>
      <c r="I252" s="195" t="s">
        <v>435</v>
      </c>
      <c r="J252" s="195" t="s">
        <v>434</v>
      </c>
      <c r="K252" s="222" t="s">
        <v>433</v>
      </c>
      <c r="L252" s="195" t="s">
        <v>75</v>
      </c>
      <c r="M252" s="221" t="s">
        <v>8</v>
      </c>
      <c r="N252" s="186"/>
    </row>
    <row r="253" spans="1:14" x14ac:dyDescent="0.25">
      <c r="A253" s="368"/>
      <c r="B253" s="204"/>
      <c r="C253" s="220"/>
      <c r="D253" s="220"/>
      <c r="E253" s="203"/>
      <c r="F253" s="203"/>
      <c r="G253" s="220"/>
      <c r="H253" s="220"/>
      <c r="I253" s="203"/>
      <c r="J253" s="203"/>
      <c r="K253" s="219"/>
      <c r="L253" s="218"/>
      <c r="M253" s="217"/>
      <c r="N253" s="186"/>
    </row>
    <row r="254" spans="1:14" x14ac:dyDescent="0.25">
      <c r="A254" s="368"/>
      <c r="B254" s="204"/>
      <c r="C254" s="220"/>
      <c r="D254" s="220"/>
      <c r="E254" s="203"/>
      <c r="F254" s="203"/>
      <c r="G254" s="220"/>
      <c r="H254" s="220"/>
      <c r="I254" s="203"/>
      <c r="J254" s="203"/>
      <c r="K254" s="219"/>
      <c r="L254" s="218"/>
      <c r="M254" s="217"/>
      <c r="N254" s="186"/>
    </row>
    <row r="255" spans="1:14" x14ac:dyDescent="0.25">
      <c r="A255" s="368"/>
      <c r="B255" s="204"/>
      <c r="C255" s="220"/>
      <c r="D255" s="220"/>
      <c r="E255" s="203"/>
      <c r="F255" s="203"/>
      <c r="G255" s="220"/>
      <c r="H255" s="220"/>
      <c r="I255" s="203"/>
      <c r="J255" s="203"/>
      <c r="K255" s="219"/>
      <c r="L255" s="218"/>
      <c r="M255" s="217"/>
      <c r="N255" s="186"/>
    </row>
    <row r="256" spans="1:14" x14ac:dyDescent="0.25">
      <c r="A256" s="368"/>
      <c r="B256" s="204"/>
      <c r="C256" s="220"/>
      <c r="D256" s="220"/>
      <c r="E256" s="203"/>
      <c r="F256" s="203"/>
      <c r="G256" s="220"/>
      <c r="H256" s="220"/>
      <c r="I256" s="203"/>
      <c r="J256" s="203"/>
      <c r="K256" s="219"/>
      <c r="L256" s="218"/>
      <c r="M256" s="217"/>
      <c r="N256" s="186"/>
    </row>
    <row r="257" spans="1:15" x14ac:dyDescent="0.25">
      <c r="A257" s="368"/>
      <c r="B257" s="204"/>
      <c r="C257" s="220"/>
      <c r="D257" s="220"/>
      <c r="E257" s="203"/>
      <c r="F257" s="203"/>
      <c r="G257" s="220"/>
      <c r="H257" s="220"/>
      <c r="I257" s="203"/>
      <c r="J257" s="203"/>
      <c r="K257" s="219"/>
      <c r="L257" s="218"/>
      <c r="M257" s="217"/>
      <c r="N257" s="186"/>
    </row>
    <row r="258" spans="1:15" x14ac:dyDescent="0.25">
      <c r="A258" s="368"/>
      <c r="B258" s="204"/>
      <c r="C258" s="220"/>
      <c r="D258" s="220"/>
      <c r="E258" s="203"/>
      <c r="F258" s="203"/>
      <c r="G258" s="220"/>
      <c r="H258" s="220"/>
      <c r="I258" s="203"/>
      <c r="J258" s="203"/>
      <c r="K258" s="219"/>
      <c r="L258" s="218"/>
      <c r="M258" s="217"/>
      <c r="N258" s="186"/>
    </row>
    <row r="259" spans="1:15" x14ac:dyDescent="0.25">
      <c r="A259" s="368"/>
      <c r="B259" s="204"/>
      <c r="C259" s="220"/>
      <c r="D259" s="220"/>
      <c r="E259" s="203"/>
      <c r="F259" s="203"/>
      <c r="G259" s="220"/>
      <c r="H259" s="220"/>
      <c r="I259" s="203"/>
      <c r="J259" s="203"/>
      <c r="K259" s="219"/>
      <c r="L259" s="218"/>
      <c r="M259" s="217"/>
      <c r="N259" s="186"/>
    </row>
    <row r="260" spans="1:15" x14ac:dyDescent="0.25">
      <c r="A260" s="368"/>
      <c r="B260" s="204"/>
      <c r="C260" s="220"/>
      <c r="D260" s="220"/>
      <c r="E260" s="203"/>
      <c r="F260" s="203"/>
      <c r="G260" s="220"/>
      <c r="H260" s="220"/>
      <c r="I260" s="203"/>
      <c r="J260" s="203"/>
      <c r="K260" s="219"/>
      <c r="L260" s="218"/>
      <c r="M260" s="217"/>
      <c r="N260" s="186"/>
    </row>
    <row r="261" spans="1:15" x14ac:dyDescent="0.25">
      <c r="A261" s="368"/>
      <c r="B261" s="204"/>
      <c r="C261" s="220"/>
      <c r="D261" s="220"/>
      <c r="E261" s="203"/>
      <c r="F261" s="203"/>
      <c r="G261" s="220"/>
      <c r="H261" s="220"/>
      <c r="I261" s="203"/>
      <c r="J261" s="203"/>
      <c r="K261" s="219"/>
      <c r="L261" s="218"/>
      <c r="M261" s="217"/>
      <c r="N261" s="186"/>
    </row>
    <row r="262" spans="1:15" ht="15.75" thickBot="1" x14ac:dyDescent="0.3">
      <c r="A262" s="368"/>
      <c r="B262" s="193"/>
      <c r="C262" s="216"/>
      <c r="D262" s="216"/>
      <c r="E262" s="192"/>
      <c r="F262" s="192"/>
      <c r="G262" s="216"/>
      <c r="H262" s="216"/>
      <c r="I262" s="192"/>
      <c r="J262" s="192"/>
      <c r="K262" s="215"/>
      <c r="L262" s="214"/>
      <c r="M262" s="213"/>
      <c r="N262" s="186"/>
    </row>
    <row r="263" spans="1:15" x14ac:dyDescent="0.25">
      <c r="A263" s="366"/>
      <c r="B263" s="212"/>
      <c r="C263" s="211"/>
      <c r="D263" s="188"/>
      <c r="E263" s="188"/>
      <c r="F263" s="188"/>
      <c r="G263" s="188"/>
      <c r="H263" s="188"/>
      <c r="I263" s="188"/>
      <c r="J263" s="188"/>
      <c r="K263" s="188"/>
      <c r="L263" s="188"/>
      <c r="M263" s="367"/>
      <c r="N263" s="186"/>
    </row>
    <row r="264" spans="1:15" x14ac:dyDescent="0.25">
      <c r="A264" s="366" t="s">
        <v>432</v>
      </c>
      <c r="B264" s="467" t="s">
        <v>431</v>
      </c>
      <c r="C264" s="468"/>
      <c r="D264" s="468"/>
      <c r="E264" s="468"/>
      <c r="F264" s="188"/>
      <c r="G264" s="188"/>
      <c r="H264" s="188"/>
      <c r="I264" s="188"/>
      <c r="J264" s="188"/>
      <c r="K264" s="188"/>
      <c r="L264" s="188"/>
      <c r="M264" s="367"/>
      <c r="N264" s="186"/>
    </row>
    <row r="265" spans="1:15" ht="33.75" customHeight="1" thickBot="1" x14ac:dyDescent="0.3">
      <c r="A265" s="369"/>
      <c r="B265" s="470" t="s">
        <v>430</v>
      </c>
      <c r="C265" s="470"/>
      <c r="D265" s="470"/>
      <c r="E265" s="470"/>
      <c r="F265" s="188"/>
      <c r="G265" s="188"/>
      <c r="H265" s="188"/>
      <c r="I265" s="188"/>
      <c r="J265" s="188"/>
      <c r="K265" s="188"/>
      <c r="L265" s="188"/>
      <c r="M265" s="367"/>
      <c r="N265" s="210"/>
    </row>
    <row r="266" spans="1:15" ht="33" x14ac:dyDescent="0.25">
      <c r="A266" s="369"/>
      <c r="B266" s="196" t="s">
        <v>416</v>
      </c>
      <c r="C266" s="195" t="s">
        <v>415</v>
      </c>
      <c r="D266" s="195" t="s">
        <v>414</v>
      </c>
      <c r="E266" s="194" t="s">
        <v>8</v>
      </c>
      <c r="F266" s="298"/>
      <c r="G266" s="188"/>
      <c r="H266" s="188"/>
      <c r="I266" s="188"/>
      <c r="J266" s="188"/>
      <c r="K266" s="188"/>
      <c r="L266" s="188"/>
      <c r="M266" s="367"/>
      <c r="N266" s="209"/>
      <c r="O266" s="186"/>
    </row>
    <row r="267" spans="1:15" x14ac:dyDescent="0.25">
      <c r="A267" s="369"/>
      <c r="B267" s="204" t="s">
        <v>413</v>
      </c>
      <c r="C267" s="203"/>
      <c r="D267" s="203"/>
      <c r="E267" s="202"/>
      <c r="F267" s="298"/>
      <c r="G267" s="188"/>
      <c r="H267" s="188"/>
      <c r="I267" s="188"/>
      <c r="J267" s="188"/>
      <c r="K267" s="188"/>
      <c r="L267" s="188"/>
      <c r="M267" s="367"/>
      <c r="N267" s="209"/>
      <c r="O267" s="186"/>
    </row>
    <row r="268" spans="1:15" x14ac:dyDescent="0.25">
      <c r="A268" s="369"/>
      <c r="B268" s="204" t="s">
        <v>412</v>
      </c>
      <c r="C268" s="203"/>
      <c r="D268" s="203"/>
      <c r="E268" s="202"/>
      <c r="F268" s="298"/>
      <c r="G268" s="188"/>
      <c r="H268" s="188"/>
      <c r="I268" s="188"/>
      <c r="J268" s="188"/>
      <c r="K268" s="188"/>
      <c r="L268" s="188"/>
      <c r="M268" s="367"/>
      <c r="N268" s="209"/>
      <c r="O268" s="186"/>
    </row>
    <row r="269" spans="1:15" x14ac:dyDescent="0.25">
      <c r="A269" s="369"/>
      <c r="B269" s="204" t="s">
        <v>411</v>
      </c>
      <c r="C269" s="203"/>
      <c r="D269" s="203"/>
      <c r="E269" s="202"/>
      <c r="F269" s="298"/>
      <c r="G269" s="188"/>
      <c r="H269" s="188"/>
      <c r="I269" s="188"/>
      <c r="J269" s="188"/>
      <c r="K269" s="188"/>
      <c r="L269" s="188"/>
      <c r="M269" s="367"/>
      <c r="N269" s="209"/>
      <c r="O269" s="186"/>
    </row>
    <row r="270" spans="1:15" x14ac:dyDescent="0.25">
      <c r="A270" s="369"/>
      <c r="B270" s="204" t="s">
        <v>410</v>
      </c>
      <c r="C270" s="203"/>
      <c r="D270" s="203"/>
      <c r="E270" s="202"/>
      <c r="F270" s="298"/>
      <c r="G270" s="188"/>
      <c r="H270" s="188"/>
      <c r="I270" s="188"/>
      <c r="J270" s="188"/>
      <c r="K270" s="188"/>
      <c r="L270" s="188"/>
      <c r="M270" s="367"/>
      <c r="N270" s="209"/>
      <c r="O270" s="186"/>
    </row>
    <row r="271" spans="1:15" x14ac:dyDescent="0.25">
      <c r="A271" s="369"/>
      <c r="B271" s="201" t="s">
        <v>409</v>
      </c>
      <c r="C271" s="200"/>
      <c r="D271" s="200"/>
      <c r="E271" s="199"/>
      <c r="F271" s="298"/>
      <c r="G271" s="188"/>
      <c r="H271" s="188"/>
      <c r="I271" s="188"/>
      <c r="J271" s="188"/>
      <c r="K271" s="188"/>
      <c r="L271" s="188"/>
      <c r="M271" s="367"/>
      <c r="N271" s="209"/>
      <c r="O271" s="186"/>
    </row>
    <row r="272" spans="1:15" x14ac:dyDescent="0.25">
      <c r="A272" s="369"/>
      <c r="B272" s="201" t="s">
        <v>408</v>
      </c>
      <c r="C272" s="200"/>
      <c r="D272" s="200"/>
      <c r="E272" s="199"/>
      <c r="F272" s="298"/>
      <c r="G272" s="188"/>
      <c r="H272" s="188"/>
      <c r="I272" s="188"/>
      <c r="J272" s="188"/>
      <c r="K272" s="188"/>
      <c r="L272" s="188"/>
      <c r="M272" s="367"/>
      <c r="N272" s="209"/>
      <c r="O272" s="186"/>
    </row>
    <row r="273" spans="1:15" ht="15.75" thickBot="1" x14ac:dyDescent="0.3">
      <c r="A273" s="369"/>
      <c r="B273" s="127" t="s">
        <v>407</v>
      </c>
      <c r="C273" s="198"/>
      <c r="D273" s="198">
        <f>(SUMIF(D267:D272,"Increase",C267:C272))-(SUMIF(D267:D272,"Decrease",C267:C272))</f>
        <v>0</v>
      </c>
      <c r="E273" s="197"/>
      <c r="F273" s="298"/>
      <c r="G273" s="188"/>
      <c r="H273" s="188"/>
      <c r="I273" s="188"/>
      <c r="J273" s="188"/>
      <c r="K273" s="188"/>
      <c r="L273" s="188"/>
      <c r="M273" s="367"/>
      <c r="N273" s="209"/>
      <c r="O273" s="186"/>
    </row>
    <row r="274" spans="1:15" x14ac:dyDescent="0.25">
      <c r="A274" s="369"/>
      <c r="B274" s="298"/>
      <c r="C274" s="298"/>
      <c r="D274" s="298"/>
      <c r="E274" s="298"/>
      <c r="F274" s="188"/>
      <c r="G274" s="188"/>
      <c r="H274" s="188"/>
      <c r="I274" s="188"/>
      <c r="J274" s="188"/>
      <c r="K274" s="188"/>
      <c r="L274" s="188"/>
      <c r="M274" s="367"/>
      <c r="N274" s="208"/>
    </row>
    <row r="275" spans="1:15" x14ac:dyDescent="0.25">
      <c r="A275" s="369" t="s">
        <v>429</v>
      </c>
      <c r="B275" s="298" t="s">
        <v>428</v>
      </c>
      <c r="C275" s="298"/>
      <c r="D275" s="298"/>
      <c r="E275" s="298"/>
      <c r="F275" s="188"/>
      <c r="G275" s="188"/>
      <c r="H275" s="188"/>
      <c r="I275" s="188"/>
      <c r="J275" s="188"/>
      <c r="K275" s="188"/>
      <c r="L275" s="188"/>
      <c r="M275" s="367"/>
      <c r="N275" s="186"/>
    </row>
    <row r="276" spans="1:15" ht="57.75" customHeight="1" thickBot="1" x14ac:dyDescent="0.3">
      <c r="A276" s="369"/>
      <c r="B276" s="469" t="s">
        <v>427</v>
      </c>
      <c r="C276" s="469"/>
      <c r="D276" s="469"/>
      <c r="E276" s="469"/>
      <c r="F276" s="188"/>
      <c r="G276" s="188"/>
      <c r="H276" s="188"/>
      <c r="I276" s="188"/>
      <c r="J276" s="188"/>
      <c r="K276" s="188"/>
      <c r="L276" s="188"/>
      <c r="M276" s="367"/>
      <c r="N276" s="186"/>
    </row>
    <row r="277" spans="1:15" ht="33" x14ac:dyDescent="0.25">
      <c r="A277" s="369"/>
      <c r="B277" s="196" t="s">
        <v>416</v>
      </c>
      <c r="C277" s="195" t="s">
        <v>426</v>
      </c>
      <c r="D277" s="194" t="s">
        <v>8</v>
      </c>
      <c r="E277" s="298"/>
      <c r="F277" s="188"/>
      <c r="G277" s="188"/>
      <c r="H277" s="188"/>
      <c r="I277" s="188"/>
      <c r="J277" s="188"/>
      <c r="K277" s="188"/>
      <c r="L277" s="188"/>
      <c r="M277" s="367"/>
      <c r="N277" s="186"/>
    </row>
    <row r="278" spans="1:15" s="205" customFormat="1" x14ac:dyDescent="0.25">
      <c r="A278" s="371"/>
      <c r="B278" s="204" t="s">
        <v>425</v>
      </c>
      <c r="C278" s="203" t="s">
        <v>850</v>
      </c>
      <c r="D278" s="202" t="s">
        <v>1017</v>
      </c>
      <c r="E278" s="207"/>
      <c r="F278" s="206"/>
      <c r="G278" s="206"/>
      <c r="H278" s="206"/>
      <c r="I278" s="206"/>
      <c r="J278" s="206"/>
      <c r="K278" s="206"/>
      <c r="L278" s="206"/>
      <c r="M278" s="372"/>
      <c r="N278" s="186"/>
    </row>
    <row r="279" spans="1:15" s="205" customFormat="1" x14ac:dyDescent="0.25">
      <c r="A279" s="371"/>
      <c r="B279" s="204" t="s">
        <v>424</v>
      </c>
      <c r="C279" s="203">
        <v>0</v>
      </c>
      <c r="D279" s="202" t="s">
        <v>1016</v>
      </c>
      <c r="E279" s="207"/>
      <c r="F279" s="206"/>
      <c r="G279" s="206"/>
      <c r="H279" s="206"/>
      <c r="I279" s="206"/>
      <c r="J279" s="206"/>
      <c r="K279" s="206"/>
      <c r="L279" s="206"/>
      <c r="M279" s="372"/>
      <c r="N279" s="186"/>
    </row>
    <row r="280" spans="1:15" s="205" customFormat="1" x14ac:dyDescent="0.25">
      <c r="A280" s="371"/>
      <c r="B280" s="204" t="s">
        <v>423</v>
      </c>
      <c r="C280" s="203">
        <v>0</v>
      </c>
      <c r="D280" s="202"/>
      <c r="E280" s="207"/>
      <c r="F280" s="206"/>
      <c r="G280" s="206"/>
      <c r="H280" s="206"/>
      <c r="I280" s="206"/>
      <c r="J280" s="206"/>
      <c r="K280" s="206"/>
      <c r="L280" s="206"/>
      <c r="M280" s="372"/>
      <c r="N280" s="186"/>
    </row>
    <row r="281" spans="1:15" s="205" customFormat="1" x14ac:dyDescent="0.25">
      <c r="A281" s="371"/>
      <c r="B281" s="204" t="s">
        <v>3</v>
      </c>
      <c r="C281" s="203" t="s">
        <v>850</v>
      </c>
      <c r="D281" s="202" t="s">
        <v>1015</v>
      </c>
      <c r="E281" s="207"/>
      <c r="F281" s="206"/>
      <c r="G281" s="206"/>
      <c r="H281" s="206"/>
      <c r="I281" s="206"/>
      <c r="J281" s="206"/>
      <c r="K281" s="206"/>
      <c r="L281" s="206"/>
      <c r="M281" s="372"/>
      <c r="N281" s="186"/>
    </row>
    <row r="282" spans="1:15" s="205" customFormat="1" x14ac:dyDescent="0.25">
      <c r="A282" s="371"/>
      <c r="B282" s="204" t="s">
        <v>422</v>
      </c>
      <c r="C282" s="203" t="s">
        <v>850</v>
      </c>
      <c r="D282" s="202" t="s">
        <v>1029</v>
      </c>
      <c r="E282" s="207"/>
      <c r="F282" s="206"/>
      <c r="G282" s="206"/>
      <c r="H282" s="206"/>
      <c r="I282" s="206"/>
      <c r="J282" s="206"/>
      <c r="K282" s="206"/>
      <c r="L282" s="206"/>
      <c r="M282" s="372"/>
      <c r="N282" s="186"/>
    </row>
    <row r="283" spans="1:15" s="205" customFormat="1" x14ac:dyDescent="0.25">
      <c r="A283" s="371"/>
      <c r="B283" s="204" t="s">
        <v>421</v>
      </c>
      <c r="C283" s="203">
        <v>0</v>
      </c>
      <c r="D283" s="202"/>
      <c r="E283" s="207"/>
      <c r="F283" s="206"/>
      <c r="G283" s="206"/>
      <c r="H283" s="206"/>
      <c r="I283" s="206"/>
      <c r="J283" s="206"/>
      <c r="K283" s="206"/>
      <c r="L283" s="206"/>
      <c r="M283" s="372"/>
      <c r="N283" s="186"/>
    </row>
    <row r="284" spans="1:15" s="205" customFormat="1" x14ac:dyDescent="0.25">
      <c r="A284" s="371"/>
      <c r="B284" s="204" t="s">
        <v>420</v>
      </c>
      <c r="C284" s="203">
        <v>0</v>
      </c>
      <c r="D284" s="202"/>
      <c r="E284" s="207"/>
      <c r="F284" s="206"/>
      <c r="G284" s="206"/>
      <c r="H284" s="206"/>
      <c r="I284" s="206"/>
      <c r="J284" s="206"/>
      <c r="K284" s="206"/>
      <c r="L284" s="206"/>
      <c r="M284" s="372"/>
      <c r="N284" s="186"/>
    </row>
    <row r="285" spans="1:15" s="205" customFormat="1" x14ac:dyDescent="0.25">
      <c r="A285" s="371"/>
      <c r="B285" s="204" t="s">
        <v>410</v>
      </c>
      <c r="C285" s="203">
        <v>0</v>
      </c>
      <c r="D285" s="202"/>
      <c r="E285" s="207"/>
      <c r="F285" s="206"/>
      <c r="G285" s="206"/>
      <c r="H285" s="206"/>
      <c r="I285" s="206"/>
      <c r="J285" s="206"/>
      <c r="K285" s="206"/>
      <c r="L285" s="206"/>
      <c r="M285" s="372"/>
      <c r="N285" s="186"/>
    </row>
    <row r="286" spans="1:15" s="205" customFormat="1" x14ac:dyDescent="0.25">
      <c r="A286" s="371"/>
      <c r="B286" s="201" t="s">
        <v>409</v>
      </c>
      <c r="C286" s="200">
        <v>0</v>
      </c>
      <c r="D286" s="199"/>
      <c r="E286" s="207"/>
      <c r="F286" s="206"/>
      <c r="G286" s="206"/>
      <c r="H286" s="206"/>
      <c r="I286" s="206"/>
      <c r="J286" s="206"/>
      <c r="K286" s="206"/>
      <c r="L286" s="206"/>
      <c r="M286" s="372"/>
      <c r="N286" s="186"/>
    </row>
    <row r="287" spans="1:15" s="205" customFormat="1" x14ac:dyDescent="0.25">
      <c r="A287" s="371"/>
      <c r="B287" s="201" t="s">
        <v>408</v>
      </c>
      <c r="C287" s="200">
        <v>0</v>
      </c>
      <c r="D287" s="199"/>
      <c r="E287" s="207"/>
      <c r="F287" s="206"/>
      <c r="G287" s="206"/>
      <c r="H287" s="206"/>
      <c r="I287" s="206"/>
      <c r="J287" s="206"/>
      <c r="K287" s="206"/>
      <c r="L287" s="206"/>
      <c r="M287" s="372"/>
      <c r="N287" s="186"/>
    </row>
    <row r="288" spans="1:15" ht="15.75" thickBot="1" x14ac:dyDescent="0.3">
      <c r="A288" s="369"/>
      <c r="B288" s="127" t="s">
        <v>407</v>
      </c>
      <c r="C288" s="198">
        <f>SUM(C278:C287)</f>
        <v>0</v>
      </c>
      <c r="D288" s="197"/>
      <c r="E288" s="298"/>
      <c r="F288" s="188"/>
      <c r="G288" s="188"/>
      <c r="H288" s="188"/>
      <c r="I288" s="188"/>
      <c r="J288" s="188"/>
      <c r="K288" s="188"/>
      <c r="L288" s="188"/>
      <c r="M288" s="367"/>
      <c r="N288" s="186"/>
    </row>
    <row r="289" spans="1:15" ht="14.25" customHeight="1" x14ac:dyDescent="0.25">
      <c r="A289" s="369"/>
      <c r="B289" s="298"/>
      <c r="C289" s="298"/>
      <c r="D289" s="298"/>
      <c r="E289" s="298"/>
      <c r="F289" s="188"/>
      <c r="G289" s="188"/>
      <c r="H289" s="188"/>
      <c r="I289" s="188"/>
      <c r="J289" s="188"/>
      <c r="K289" s="188"/>
      <c r="L289" s="188"/>
      <c r="M289" s="367"/>
      <c r="N289" s="186"/>
    </row>
    <row r="290" spans="1:15" x14ac:dyDescent="0.25">
      <c r="A290" s="366" t="s">
        <v>419</v>
      </c>
      <c r="B290" s="467" t="s">
        <v>418</v>
      </c>
      <c r="C290" s="468"/>
      <c r="D290" s="468"/>
      <c r="E290" s="468"/>
      <c r="F290" s="188"/>
      <c r="G290" s="188"/>
      <c r="H290" s="188"/>
      <c r="I290" s="188"/>
      <c r="J290" s="188"/>
      <c r="K290" s="188"/>
      <c r="L290" s="188"/>
      <c r="M290" s="367"/>
      <c r="N290" s="186"/>
    </row>
    <row r="291" spans="1:15" ht="35.25" customHeight="1" thickBot="1" x14ac:dyDescent="0.3">
      <c r="A291" s="369"/>
      <c r="B291" s="469" t="s">
        <v>417</v>
      </c>
      <c r="C291" s="469"/>
      <c r="D291" s="469"/>
      <c r="E291" s="469"/>
      <c r="F291" s="188"/>
      <c r="G291" s="188"/>
      <c r="H291" s="188"/>
      <c r="I291" s="188"/>
      <c r="J291" s="188"/>
      <c r="K291" s="188"/>
      <c r="L291" s="188"/>
      <c r="M291" s="367"/>
      <c r="N291" s="186"/>
    </row>
    <row r="292" spans="1:15" ht="33" x14ac:dyDescent="0.25">
      <c r="A292" s="369"/>
      <c r="B292" s="196" t="s">
        <v>416</v>
      </c>
      <c r="C292" s="195" t="s">
        <v>415</v>
      </c>
      <c r="D292" s="195" t="s">
        <v>414</v>
      </c>
      <c r="E292" s="194" t="s">
        <v>8</v>
      </c>
      <c r="F292" s="298"/>
      <c r="G292" s="188"/>
      <c r="H292" s="188"/>
      <c r="I292" s="188"/>
      <c r="J292" s="188"/>
      <c r="K292" s="188"/>
      <c r="L292" s="188"/>
      <c r="M292" s="367"/>
      <c r="N292" s="186"/>
      <c r="O292" s="186"/>
    </row>
    <row r="293" spans="1:15" x14ac:dyDescent="0.25">
      <c r="A293" s="369"/>
      <c r="B293" s="204" t="s">
        <v>413</v>
      </c>
      <c r="C293" s="203" t="s">
        <v>1012</v>
      </c>
      <c r="D293" s="203" t="s">
        <v>888</v>
      </c>
      <c r="E293" s="202" t="s">
        <v>1013</v>
      </c>
      <c r="F293" s="298"/>
      <c r="G293" s="188"/>
      <c r="H293" s="188"/>
      <c r="I293" s="188"/>
      <c r="J293" s="188"/>
      <c r="K293" s="188"/>
      <c r="L293" s="188"/>
      <c r="M293" s="367"/>
      <c r="N293" s="186"/>
      <c r="O293" s="186"/>
    </row>
    <row r="294" spans="1:15" x14ac:dyDescent="0.25">
      <c r="A294" s="369"/>
      <c r="B294" s="204" t="s">
        <v>412</v>
      </c>
      <c r="C294" s="203"/>
      <c r="D294" s="203"/>
      <c r="E294" s="202"/>
      <c r="F294" s="298"/>
      <c r="G294" s="188"/>
      <c r="H294" s="188"/>
      <c r="I294" s="188"/>
      <c r="J294" s="188"/>
      <c r="K294" s="188"/>
      <c r="L294" s="188"/>
      <c r="M294" s="367"/>
      <c r="N294" s="186"/>
      <c r="O294" s="186"/>
    </row>
    <row r="295" spans="1:15" x14ac:dyDescent="0.25">
      <c r="A295" s="369"/>
      <c r="B295" s="204" t="s">
        <v>411</v>
      </c>
      <c r="C295" s="203" t="s">
        <v>1012</v>
      </c>
      <c r="D295" s="203" t="s">
        <v>888</v>
      </c>
      <c r="E295" s="202" t="s">
        <v>1014</v>
      </c>
      <c r="F295" s="298"/>
      <c r="G295" s="188"/>
      <c r="H295" s="188"/>
      <c r="I295" s="188"/>
      <c r="J295" s="188"/>
      <c r="K295" s="188"/>
      <c r="L295" s="188"/>
      <c r="M295" s="367"/>
      <c r="N295" s="186"/>
      <c r="O295" s="186"/>
    </row>
    <row r="296" spans="1:15" x14ac:dyDescent="0.25">
      <c r="A296" s="369"/>
      <c r="B296" s="204" t="s">
        <v>410</v>
      </c>
      <c r="C296" s="203"/>
      <c r="D296" s="203"/>
      <c r="E296" s="202"/>
      <c r="F296" s="298"/>
      <c r="G296" s="188"/>
      <c r="H296" s="188"/>
      <c r="I296" s="188"/>
      <c r="J296" s="188"/>
      <c r="K296" s="188"/>
      <c r="L296" s="188"/>
      <c r="M296" s="367"/>
      <c r="N296" s="186"/>
      <c r="O296" s="186"/>
    </row>
    <row r="297" spans="1:15" x14ac:dyDescent="0.25">
      <c r="A297" s="369"/>
      <c r="B297" s="201" t="s">
        <v>409</v>
      </c>
      <c r="C297" s="200"/>
      <c r="D297" s="200"/>
      <c r="E297" s="199"/>
      <c r="F297" s="298"/>
      <c r="G297" s="188"/>
      <c r="H297" s="188"/>
      <c r="I297" s="188"/>
      <c r="J297" s="188"/>
      <c r="K297" s="188"/>
      <c r="L297" s="188"/>
      <c r="M297" s="367"/>
      <c r="N297" s="186"/>
      <c r="O297" s="186"/>
    </row>
    <row r="298" spans="1:15" x14ac:dyDescent="0.25">
      <c r="A298" s="369"/>
      <c r="B298" s="201" t="s">
        <v>408</v>
      </c>
      <c r="C298" s="200"/>
      <c r="D298" s="200"/>
      <c r="E298" s="199"/>
      <c r="F298" s="298"/>
      <c r="G298" s="188"/>
      <c r="H298" s="188"/>
      <c r="I298" s="188"/>
      <c r="J298" s="188"/>
      <c r="K298" s="188"/>
      <c r="L298" s="188"/>
      <c r="M298" s="367"/>
      <c r="N298" s="186"/>
      <c r="O298" s="186"/>
    </row>
    <row r="299" spans="1:15" ht="15.75" thickBot="1" x14ac:dyDescent="0.3">
      <c r="A299" s="369"/>
      <c r="B299" s="127" t="s">
        <v>407</v>
      </c>
      <c r="C299" s="198"/>
      <c r="D299" s="198">
        <f>(SUMIF(D293:D298,"Increase",C293:C298))-(SUMIF(D293:D298,"Decrease",C293:C298))</f>
        <v>0</v>
      </c>
      <c r="E299" s="197"/>
      <c r="F299" s="298"/>
      <c r="G299" s="188"/>
      <c r="H299" s="188"/>
      <c r="I299" s="188"/>
      <c r="J299" s="188"/>
      <c r="K299" s="188"/>
      <c r="L299" s="188"/>
      <c r="M299" s="367"/>
      <c r="N299" s="186"/>
      <c r="O299" s="186"/>
    </row>
    <row r="300" spans="1:15" x14ac:dyDescent="0.25">
      <c r="A300" s="369"/>
      <c r="B300" s="188"/>
      <c r="C300" s="188"/>
      <c r="D300" s="188"/>
      <c r="E300" s="188"/>
      <c r="F300" s="188"/>
      <c r="G300" s="188"/>
      <c r="H300" s="188"/>
      <c r="I300" s="188"/>
      <c r="J300" s="188"/>
      <c r="K300" s="188"/>
      <c r="L300" s="188"/>
      <c r="M300" s="367"/>
      <c r="N300" s="186"/>
      <c r="O300" s="186"/>
    </row>
    <row r="301" spans="1:15" x14ac:dyDescent="0.25">
      <c r="A301" s="366" t="s">
        <v>406</v>
      </c>
      <c r="B301" s="467" t="s">
        <v>405</v>
      </c>
      <c r="C301" s="468"/>
      <c r="D301" s="468"/>
      <c r="E301" s="468"/>
      <c r="F301" s="188"/>
      <c r="G301" s="188"/>
      <c r="H301" s="188"/>
      <c r="I301" s="188"/>
      <c r="J301" s="188"/>
      <c r="K301" s="188"/>
      <c r="L301" s="188"/>
      <c r="M301" s="367"/>
      <c r="N301" s="186"/>
    </row>
    <row r="302" spans="1:15" ht="32.25" customHeight="1" thickBot="1" x14ac:dyDescent="0.3">
      <c r="A302" s="369"/>
      <c r="B302" s="469" t="s">
        <v>404</v>
      </c>
      <c r="C302" s="469"/>
      <c r="D302" s="469"/>
      <c r="E302" s="469"/>
      <c r="F302" s="188"/>
      <c r="G302" s="188"/>
      <c r="H302" s="188"/>
      <c r="I302" s="188"/>
      <c r="J302" s="188"/>
      <c r="K302" s="188"/>
      <c r="L302" s="188"/>
      <c r="M302" s="367"/>
      <c r="N302" s="186"/>
    </row>
    <row r="303" spans="1:15" ht="33" x14ac:dyDescent="0.25">
      <c r="A303" s="369"/>
      <c r="B303" s="196" t="s">
        <v>403</v>
      </c>
      <c r="C303" s="195" t="s">
        <v>402</v>
      </c>
      <c r="D303" s="194" t="s">
        <v>8</v>
      </c>
      <c r="E303" s="298"/>
      <c r="F303" s="188"/>
      <c r="G303" s="188"/>
      <c r="H303" s="188"/>
      <c r="I303" s="188"/>
      <c r="J303" s="188"/>
      <c r="K303" s="188"/>
      <c r="L303" s="188"/>
      <c r="M303" s="367"/>
      <c r="N303" s="186"/>
    </row>
    <row r="304" spans="1:15" ht="15.75" thickBot="1" x14ac:dyDescent="0.3">
      <c r="A304" s="369"/>
      <c r="B304" s="193" t="s">
        <v>401</v>
      </c>
      <c r="C304" s="192" t="s">
        <v>969</v>
      </c>
      <c r="D304" s="191"/>
      <c r="E304" s="298"/>
      <c r="F304" s="188"/>
      <c r="G304" s="188"/>
      <c r="H304" s="188"/>
      <c r="I304" s="188"/>
      <c r="J304" s="188"/>
      <c r="K304" s="188"/>
      <c r="L304" s="188"/>
      <c r="M304" s="367"/>
      <c r="N304" s="186"/>
    </row>
    <row r="305" spans="1:14" ht="17.25" customHeight="1" x14ac:dyDescent="0.25">
      <c r="A305" s="369"/>
      <c r="B305" s="298"/>
      <c r="C305" s="298"/>
      <c r="D305" s="298"/>
      <c r="E305" s="298"/>
      <c r="F305" s="188"/>
      <c r="G305" s="188"/>
      <c r="H305" s="188"/>
      <c r="I305" s="188"/>
      <c r="J305" s="188"/>
      <c r="K305" s="188"/>
      <c r="L305" s="188"/>
      <c r="M305" s="367"/>
      <c r="N305" s="186"/>
    </row>
    <row r="306" spans="1:14" ht="18.75" x14ac:dyDescent="0.25">
      <c r="A306" s="364"/>
      <c r="B306" s="190" t="s">
        <v>337</v>
      </c>
      <c r="C306" s="190"/>
      <c r="D306" s="190"/>
      <c r="E306" s="190"/>
      <c r="F306" s="190"/>
      <c r="G306" s="190"/>
      <c r="H306" s="190"/>
      <c r="I306" s="190"/>
      <c r="J306" s="190"/>
      <c r="K306" s="190"/>
      <c r="L306" s="190"/>
      <c r="M306" s="365"/>
      <c r="N306" s="186"/>
    </row>
    <row r="307" spans="1:14" x14ac:dyDescent="0.25">
      <c r="A307" s="366" t="s">
        <v>400</v>
      </c>
      <c r="B307" s="467" t="s">
        <v>335</v>
      </c>
      <c r="C307" s="468"/>
      <c r="D307" s="468"/>
      <c r="E307" s="468"/>
      <c r="F307" s="188"/>
      <c r="G307" s="188"/>
      <c r="H307" s="188"/>
      <c r="I307" s="188"/>
      <c r="J307" s="188"/>
      <c r="K307" s="188"/>
      <c r="L307" s="188"/>
      <c r="M307" s="367"/>
      <c r="N307" s="186"/>
    </row>
    <row r="308" spans="1:14" ht="30.75" customHeight="1" thickBot="1" x14ac:dyDescent="0.3">
      <c r="A308" s="369"/>
      <c r="B308" s="469" t="s">
        <v>399</v>
      </c>
      <c r="C308" s="469"/>
      <c r="D308" s="469"/>
      <c r="E308" s="469"/>
      <c r="F308" s="188"/>
      <c r="G308" s="188"/>
      <c r="H308" s="188"/>
      <c r="I308" s="188"/>
      <c r="J308" s="188"/>
      <c r="K308" s="188"/>
      <c r="L308" s="188"/>
      <c r="M308" s="367"/>
      <c r="N308" s="186"/>
    </row>
    <row r="309" spans="1:14" ht="126.75" customHeight="1" thickBot="1" x14ac:dyDescent="0.3">
      <c r="A309" s="369"/>
      <c r="B309" s="447" t="s">
        <v>1030</v>
      </c>
      <c r="C309" s="448"/>
      <c r="D309" s="448"/>
      <c r="E309" s="449"/>
      <c r="F309" s="188"/>
      <c r="G309" s="188"/>
      <c r="H309" s="188"/>
      <c r="I309" s="188"/>
      <c r="J309" s="188"/>
      <c r="K309" s="188"/>
      <c r="L309" s="188"/>
      <c r="M309" s="367"/>
      <c r="N309" s="186"/>
    </row>
    <row r="310" spans="1:14" ht="17.25" customHeight="1" x14ac:dyDescent="0.25">
      <c r="A310" s="369"/>
      <c r="B310" s="298"/>
      <c r="C310" s="298"/>
      <c r="D310" s="298"/>
      <c r="E310" s="298"/>
      <c r="F310" s="188"/>
      <c r="G310" s="188"/>
      <c r="H310" s="188"/>
      <c r="I310" s="188"/>
      <c r="J310" s="188"/>
      <c r="K310" s="188"/>
      <c r="L310" s="188"/>
      <c r="M310" s="367"/>
      <c r="N310" s="186"/>
    </row>
    <row r="311" spans="1:14" ht="18.75" x14ac:dyDescent="0.25">
      <c r="A311" s="373">
        <v>4</v>
      </c>
      <c r="B311" s="187" t="s">
        <v>398</v>
      </c>
      <c r="C311" s="187"/>
      <c r="D311" s="187"/>
      <c r="E311" s="187"/>
      <c r="F311" s="187"/>
      <c r="G311" s="187"/>
      <c r="H311" s="187"/>
      <c r="I311" s="187"/>
      <c r="J311" s="187"/>
      <c r="K311" s="187"/>
      <c r="L311" s="187"/>
      <c r="M311" s="374"/>
      <c r="N311" s="186"/>
    </row>
    <row r="312" spans="1:14" ht="18.75" x14ac:dyDescent="0.25">
      <c r="A312" s="375"/>
      <c r="B312" s="156" t="s">
        <v>397</v>
      </c>
      <c r="C312" s="156"/>
      <c r="D312" s="156"/>
      <c r="E312" s="156"/>
      <c r="F312" s="156"/>
      <c r="G312" s="156"/>
      <c r="H312" s="156"/>
      <c r="I312" s="156"/>
      <c r="J312" s="156"/>
      <c r="K312" s="156"/>
      <c r="L312" s="156"/>
      <c r="M312" s="376"/>
      <c r="N312" s="186"/>
    </row>
    <row r="313" spans="1:14" ht="21.75" customHeight="1" x14ac:dyDescent="0.25">
      <c r="A313" s="377" t="s">
        <v>396</v>
      </c>
      <c r="B313" s="185" t="s">
        <v>395</v>
      </c>
      <c r="C313" s="184"/>
      <c r="D313" s="184"/>
      <c r="E313" s="184"/>
      <c r="F313" s="154"/>
      <c r="G313" s="154"/>
      <c r="H313" s="154"/>
      <c r="I313" s="154"/>
      <c r="J313" s="154"/>
      <c r="K313" s="154"/>
      <c r="L313" s="154"/>
      <c r="M313" s="378"/>
      <c r="N313" s="186"/>
    </row>
    <row r="314" spans="1:14" ht="23.25" customHeight="1" thickBot="1" x14ac:dyDescent="0.3">
      <c r="A314" s="379"/>
      <c r="B314" s="478" t="s">
        <v>394</v>
      </c>
      <c r="C314" s="479"/>
      <c r="D314" s="479"/>
      <c r="E314" s="479"/>
      <c r="F314" s="154"/>
      <c r="G314" s="154"/>
      <c r="H314" s="154"/>
      <c r="I314" s="154"/>
      <c r="J314" s="154"/>
      <c r="K314" s="154"/>
      <c r="L314" s="154"/>
      <c r="M314" s="378"/>
      <c r="N314" s="186"/>
    </row>
    <row r="315" spans="1:14" ht="70.5" customHeight="1" thickBot="1" x14ac:dyDescent="0.3">
      <c r="A315" s="379"/>
      <c r="B315" s="447" t="s">
        <v>996</v>
      </c>
      <c r="C315" s="463"/>
      <c r="D315" s="463"/>
      <c r="E315" s="464"/>
      <c r="F315" s="154"/>
      <c r="G315" s="154"/>
      <c r="H315" s="154"/>
      <c r="I315" s="154"/>
      <c r="J315" s="154"/>
      <c r="K315" s="154"/>
      <c r="L315" s="154"/>
      <c r="M315" s="378"/>
      <c r="N315" s="186"/>
    </row>
    <row r="316" spans="1:14" ht="22.5" customHeight="1" x14ac:dyDescent="0.25">
      <c r="A316" s="379" t="s">
        <v>393</v>
      </c>
      <c r="B316" s="459" t="s">
        <v>392</v>
      </c>
      <c r="C316" s="460"/>
      <c r="D316" s="460"/>
      <c r="E316" s="460"/>
      <c r="F316" s="154"/>
      <c r="G316" s="154"/>
      <c r="H316" s="154"/>
      <c r="I316" s="154"/>
      <c r="J316" s="154"/>
      <c r="K316" s="154"/>
      <c r="L316" s="154"/>
      <c r="M316" s="378"/>
      <c r="N316" s="186"/>
    </row>
    <row r="317" spans="1:14" ht="36.75" customHeight="1" thickBot="1" x14ac:dyDescent="0.3">
      <c r="A317" s="379"/>
      <c r="B317" s="461" t="s">
        <v>391</v>
      </c>
      <c r="C317" s="462"/>
      <c r="D317" s="462"/>
      <c r="E317" s="462"/>
      <c r="F317" s="154"/>
      <c r="G317" s="154"/>
      <c r="H317" s="154"/>
      <c r="I317" s="154"/>
      <c r="J317" s="154"/>
      <c r="K317" s="154"/>
      <c r="L317" s="154"/>
      <c r="M317" s="378"/>
      <c r="N317" s="186"/>
    </row>
    <row r="318" spans="1:14" ht="70.5" customHeight="1" thickBot="1" x14ac:dyDescent="0.3">
      <c r="A318" s="379"/>
      <c r="B318" s="447" t="s">
        <v>1018</v>
      </c>
      <c r="C318" s="463"/>
      <c r="D318" s="463"/>
      <c r="E318" s="464"/>
      <c r="F318" s="154"/>
      <c r="G318" s="154"/>
      <c r="H318" s="154"/>
      <c r="I318" s="154"/>
      <c r="J318" s="154"/>
      <c r="K318" s="154"/>
      <c r="L318" s="154"/>
      <c r="M318" s="378"/>
      <c r="N318" s="186"/>
    </row>
    <row r="319" spans="1:14" x14ac:dyDescent="0.25">
      <c r="A319" s="380"/>
      <c r="B319" s="183"/>
      <c r="C319" s="154"/>
      <c r="D319" s="154"/>
      <c r="E319" s="154"/>
      <c r="F319" s="154"/>
      <c r="G319" s="154"/>
      <c r="H319" s="154"/>
      <c r="I319" s="154"/>
      <c r="J319" s="154"/>
      <c r="K319" s="154"/>
      <c r="L319" s="154"/>
      <c r="M319" s="378"/>
      <c r="N319" s="186"/>
    </row>
    <row r="320" spans="1:14" ht="18.75" x14ac:dyDescent="0.25">
      <c r="A320" s="375"/>
      <c r="B320" s="156" t="s">
        <v>390</v>
      </c>
      <c r="C320" s="156"/>
      <c r="D320" s="156"/>
      <c r="E320" s="156"/>
      <c r="F320" s="156"/>
      <c r="G320" s="156"/>
      <c r="H320" s="156"/>
      <c r="I320" s="156"/>
      <c r="J320" s="156"/>
      <c r="K320" s="156"/>
      <c r="L320" s="156"/>
      <c r="M320" s="381"/>
      <c r="N320" s="186"/>
    </row>
    <row r="321" spans="1:14" ht="22.5" customHeight="1" x14ac:dyDescent="0.25">
      <c r="A321" s="379" t="s">
        <v>389</v>
      </c>
      <c r="B321" s="182" t="s">
        <v>388</v>
      </c>
      <c r="C321" s="154"/>
      <c r="D321" s="154"/>
      <c r="E321" s="154"/>
      <c r="F321" s="154"/>
      <c r="G321" s="154"/>
      <c r="H321" s="154"/>
      <c r="I321" s="154"/>
      <c r="J321" s="154"/>
      <c r="K321" s="154"/>
      <c r="L321" s="154"/>
      <c r="M321" s="378"/>
      <c r="N321" s="186"/>
    </row>
    <row r="322" spans="1:14" ht="33.75" customHeight="1" thickBot="1" x14ac:dyDescent="0.3">
      <c r="A322" s="382"/>
      <c r="B322" s="478" t="s">
        <v>387</v>
      </c>
      <c r="C322" s="479"/>
      <c r="D322" s="479"/>
      <c r="E322" s="479"/>
      <c r="F322" s="154"/>
      <c r="G322" s="154"/>
      <c r="H322" s="154"/>
      <c r="I322" s="154"/>
      <c r="J322" s="154"/>
      <c r="K322" s="154"/>
      <c r="L322" s="154"/>
      <c r="M322" s="378"/>
      <c r="N322" s="186"/>
    </row>
    <row r="323" spans="1:14" ht="111" customHeight="1" thickBot="1" x14ac:dyDescent="0.3">
      <c r="A323" s="382"/>
      <c r="B323" s="477" t="s">
        <v>997</v>
      </c>
      <c r="C323" s="463"/>
      <c r="D323" s="463"/>
      <c r="E323" s="464"/>
      <c r="F323" s="154"/>
      <c r="G323" s="154"/>
      <c r="H323" s="154"/>
      <c r="I323" s="154"/>
      <c r="J323" s="154"/>
      <c r="K323" s="154"/>
      <c r="L323" s="154"/>
      <c r="M323" s="378"/>
      <c r="N323" s="186"/>
    </row>
    <row r="324" spans="1:14" ht="42.75" customHeight="1" x14ac:dyDescent="0.25">
      <c r="A324" s="383" t="s">
        <v>386</v>
      </c>
      <c r="B324" s="475" t="s">
        <v>385</v>
      </c>
      <c r="C324" s="476"/>
      <c r="D324" s="476"/>
      <c r="E324" s="476"/>
      <c r="F324" s="154"/>
      <c r="G324" s="154"/>
      <c r="H324" s="154"/>
      <c r="I324" s="154"/>
      <c r="J324" s="154"/>
      <c r="K324" s="154"/>
      <c r="L324" s="154"/>
      <c r="M324" s="378"/>
      <c r="N324" s="186"/>
    </row>
    <row r="325" spans="1:14" ht="73.5" customHeight="1" x14ac:dyDescent="0.25">
      <c r="A325" s="384"/>
      <c r="B325" s="462" t="s">
        <v>384</v>
      </c>
      <c r="C325" s="462"/>
      <c r="D325" s="462"/>
      <c r="E325" s="462"/>
      <c r="F325" s="154"/>
      <c r="G325" s="154"/>
      <c r="H325" s="154"/>
      <c r="I325" s="154"/>
      <c r="J325" s="154"/>
      <c r="K325" s="154"/>
      <c r="L325" s="154"/>
      <c r="M325" s="378"/>
      <c r="N325" s="186"/>
    </row>
    <row r="326" spans="1:14" ht="48.75" customHeight="1" thickBot="1" x14ac:dyDescent="0.3">
      <c r="A326" s="385"/>
      <c r="B326" s="479" t="s">
        <v>383</v>
      </c>
      <c r="C326" s="479"/>
      <c r="D326" s="479"/>
      <c r="E326" s="479"/>
      <c r="F326" s="154"/>
      <c r="G326" s="154"/>
      <c r="H326" s="154"/>
      <c r="I326" s="154"/>
      <c r="J326" s="154"/>
      <c r="K326" s="154"/>
      <c r="L326" s="154"/>
      <c r="M326" s="378"/>
      <c r="N326" s="186"/>
    </row>
    <row r="327" spans="1:14" ht="32.25" customHeight="1" x14ac:dyDescent="0.25">
      <c r="A327" s="385"/>
      <c r="B327" s="181" t="s">
        <v>382</v>
      </c>
      <c r="C327" s="179" t="s">
        <v>381</v>
      </c>
      <c r="D327" s="179" t="s">
        <v>380</v>
      </c>
      <c r="E327" s="180" t="s">
        <v>379</v>
      </c>
      <c r="F327" s="179" t="s">
        <v>378</v>
      </c>
      <c r="G327" s="178" t="s">
        <v>8</v>
      </c>
      <c r="H327" s="154"/>
      <c r="I327" s="154"/>
      <c r="J327" s="154"/>
      <c r="K327" s="154"/>
      <c r="L327" s="154"/>
      <c r="M327" s="378"/>
      <c r="N327" s="186"/>
    </row>
    <row r="328" spans="1:14" ht="51" customHeight="1" x14ac:dyDescent="0.25">
      <c r="A328" s="385"/>
      <c r="B328" s="176" t="s">
        <v>377</v>
      </c>
      <c r="C328" s="175" t="s">
        <v>376</v>
      </c>
      <c r="D328" s="170" t="s">
        <v>371</v>
      </c>
      <c r="E328" s="175"/>
      <c r="F328" s="175" t="s">
        <v>969</v>
      </c>
      <c r="G328" s="177"/>
      <c r="H328" s="154"/>
      <c r="I328" s="154"/>
      <c r="J328" s="154"/>
      <c r="K328" s="154"/>
      <c r="L328" s="154"/>
      <c r="M328" s="378"/>
      <c r="N328" s="186"/>
    </row>
    <row r="329" spans="1:14" ht="50.25" hidden="1" customHeight="1" x14ac:dyDescent="0.25">
      <c r="A329" s="385"/>
      <c r="B329" s="176" t="s">
        <v>377</v>
      </c>
      <c r="C329" s="175" t="s">
        <v>376</v>
      </c>
      <c r="D329" s="170" t="s">
        <v>371</v>
      </c>
      <c r="E329" s="175"/>
      <c r="F329" s="175"/>
      <c r="G329" s="177"/>
      <c r="H329" s="154"/>
      <c r="I329" s="154"/>
      <c r="J329" s="154"/>
      <c r="K329" s="154"/>
      <c r="L329" s="154"/>
      <c r="M329" s="378"/>
      <c r="N329" s="186"/>
    </row>
    <row r="330" spans="1:14" ht="50.25" hidden="1" customHeight="1" x14ac:dyDescent="0.25">
      <c r="A330" s="385"/>
      <c r="B330" s="176" t="s">
        <v>377</v>
      </c>
      <c r="C330" s="175" t="s">
        <v>376</v>
      </c>
      <c r="D330" s="170" t="s">
        <v>371</v>
      </c>
      <c r="E330" s="175"/>
      <c r="F330" s="175"/>
      <c r="G330" s="177"/>
      <c r="H330" s="154"/>
      <c r="I330" s="154"/>
      <c r="J330" s="154"/>
      <c r="K330" s="154"/>
      <c r="L330" s="154"/>
      <c r="M330" s="378"/>
      <c r="N330" s="186"/>
    </row>
    <row r="331" spans="1:14" ht="50.25" hidden="1" customHeight="1" x14ac:dyDescent="0.25">
      <c r="A331" s="385"/>
      <c r="B331" s="176" t="s">
        <v>377</v>
      </c>
      <c r="C331" s="175" t="s">
        <v>376</v>
      </c>
      <c r="D331" s="170" t="s">
        <v>371</v>
      </c>
      <c r="E331" s="175"/>
      <c r="F331" s="175"/>
      <c r="G331" s="177"/>
      <c r="H331" s="154"/>
      <c r="I331" s="154"/>
      <c r="J331" s="154"/>
      <c r="K331" s="154"/>
      <c r="L331" s="154"/>
      <c r="M331" s="378"/>
      <c r="N331" s="186"/>
    </row>
    <row r="332" spans="1:14" ht="50.25" hidden="1" customHeight="1" x14ac:dyDescent="0.25">
      <c r="A332" s="385"/>
      <c r="B332" s="176" t="s">
        <v>377</v>
      </c>
      <c r="C332" s="175" t="s">
        <v>376</v>
      </c>
      <c r="D332" s="170" t="s">
        <v>371</v>
      </c>
      <c r="E332" s="175"/>
      <c r="F332" s="175"/>
      <c r="G332" s="177"/>
      <c r="H332" s="154"/>
      <c r="I332" s="154"/>
      <c r="J332" s="154"/>
      <c r="K332" s="154"/>
      <c r="L332" s="154"/>
      <c r="M332" s="378"/>
      <c r="N332" s="186"/>
    </row>
    <row r="333" spans="1:14" ht="36" customHeight="1" x14ac:dyDescent="0.25">
      <c r="A333" s="385"/>
      <c r="B333" s="176" t="s">
        <v>375</v>
      </c>
      <c r="C333" s="175" t="s">
        <v>374</v>
      </c>
      <c r="D333" s="170" t="s">
        <v>371</v>
      </c>
      <c r="E333" s="175"/>
      <c r="F333" s="175" t="s">
        <v>969</v>
      </c>
      <c r="G333" s="177"/>
      <c r="H333" s="154"/>
      <c r="I333" s="154"/>
      <c r="J333" s="154"/>
      <c r="K333" s="154"/>
      <c r="L333" s="154"/>
      <c r="M333" s="378"/>
      <c r="N333" s="186"/>
    </row>
    <row r="334" spans="1:14" ht="36" hidden="1" customHeight="1" x14ac:dyDescent="0.25">
      <c r="A334" s="385"/>
      <c r="B334" s="176" t="s">
        <v>375</v>
      </c>
      <c r="C334" s="175" t="s">
        <v>374</v>
      </c>
      <c r="D334" s="170" t="s">
        <v>371</v>
      </c>
      <c r="E334" s="175"/>
      <c r="F334" s="175"/>
      <c r="G334" s="177"/>
      <c r="H334" s="154"/>
      <c r="I334" s="154"/>
      <c r="J334" s="154"/>
      <c r="K334" s="154"/>
      <c r="L334" s="154"/>
      <c r="M334" s="378"/>
      <c r="N334" s="186"/>
    </row>
    <row r="335" spans="1:14" ht="36" hidden="1" customHeight="1" x14ac:dyDescent="0.25">
      <c r="A335" s="385"/>
      <c r="B335" s="176" t="s">
        <v>375</v>
      </c>
      <c r="C335" s="175" t="s">
        <v>374</v>
      </c>
      <c r="D335" s="170" t="s">
        <v>371</v>
      </c>
      <c r="E335" s="175"/>
      <c r="F335" s="175"/>
      <c r="G335" s="177"/>
      <c r="H335" s="154"/>
      <c r="I335" s="154"/>
      <c r="J335" s="154"/>
      <c r="K335" s="154"/>
      <c r="L335" s="154"/>
      <c r="M335" s="378"/>
      <c r="N335" s="186"/>
    </row>
    <row r="336" spans="1:14" ht="36" hidden="1" customHeight="1" x14ac:dyDescent="0.25">
      <c r="A336" s="385"/>
      <c r="B336" s="176" t="s">
        <v>375</v>
      </c>
      <c r="C336" s="175" t="s">
        <v>374</v>
      </c>
      <c r="D336" s="170" t="s">
        <v>371</v>
      </c>
      <c r="E336" s="175"/>
      <c r="F336" s="175"/>
      <c r="G336" s="177"/>
      <c r="H336" s="154"/>
      <c r="I336" s="154"/>
      <c r="J336" s="154"/>
      <c r="K336" s="154"/>
      <c r="L336" s="154"/>
      <c r="M336" s="378"/>
      <c r="N336" s="186"/>
    </row>
    <row r="337" spans="1:14" ht="36" hidden="1" customHeight="1" x14ac:dyDescent="0.25">
      <c r="A337" s="385"/>
      <c r="B337" s="176" t="s">
        <v>375</v>
      </c>
      <c r="C337" s="175" t="s">
        <v>374</v>
      </c>
      <c r="D337" s="170" t="s">
        <v>371</v>
      </c>
      <c r="E337" s="175"/>
      <c r="F337" s="175"/>
      <c r="G337" s="177"/>
      <c r="H337" s="154"/>
      <c r="I337" s="154"/>
      <c r="J337" s="154"/>
      <c r="K337" s="154"/>
      <c r="L337" s="154"/>
      <c r="M337" s="378"/>
      <c r="N337" s="186"/>
    </row>
    <row r="338" spans="1:14" ht="36" hidden="1" customHeight="1" x14ac:dyDescent="0.25">
      <c r="A338" s="385"/>
      <c r="B338" s="176" t="s">
        <v>375</v>
      </c>
      <c r="C338" s="175" t="s">
        <v>374</v>
      </c>
      <c r="D338" s="170" t="s">
        <v>371</v>
      </c>
      <c r="E338" s="175"/>
      <c r="F338" s="175"/>
      <c r="G338" s="177"/>
      <c r="H338" s="154"/>
      <c r="I338" s="154"/>
      <c r="J338" s="154"/>
      <c r="K338" s="154"/>
      <c r="L338" s="154"/>
      <c r="M338" s="378"/>
      <c r="N338" s="186"/>
    </row>
    <row r="339" spans="1:14" ht="36" hidden="1" customHeight="1" x14ac:dyDescent="0.25">
      <c r="A339" s="385"/>
      <c r="B339" s="176" t="s">
        <v>375</v>
      </c>
      <c r="C339" s="175" t="s">
        <v>374</v>
      </c>
      <c r="D339" s="170" t="s">
        <v>371</v>
      </c>
      <c r="E339" s="175"/>
      <c r="F339" s="175"/>
      <c r="G339" s="177"/>
      <c r="H339" s="154"/>
      <c r="I339" s="154"/>
      <c r="J339" s="154"/>
      <c r="K339" s="154"/>
      <c r="L339" s="154"/>
      <c r="M339" s="378"/>
      <c r="N339" s="186"/>
    </row>
    <row r="340" spans="1:14" ht="36" hidden="1" customHeight="1" x14ac:dyDescent="0.25">
      <c r="A340" s="385"/>
      <c r="B340" s="176" t="s">
        <v>375</v>
      </c>
      <c r="C340" s="175" t="s">
        <v>374</v>
      </c>
      <c r="D340" s="170" t="s">
        <v>371</v>
      </c>
      <c r="E340" s="175"/>
      <c r="F340" s="175"/>
      <c r="G340" s="177"/>
      <c r="H340" s="154"/>
      <c r="I340" s="154"/>
      <c r="J340" s="154"/>
      <c r="K340" s="154"/>
      <c r="L340" s="154"/>
      <c r="M340" s="378"/>
      <c r="N340" s="186"/>
    </row>
    <row r="341" spans="1:14" ht="36" hidden="1" customHeight="1" x14ac:dyDescent="0.25">
      <c r="A341" s="385"/>
      <c r="B341" s="176" t="s">
        <v>375</v>
      </c>
      <c r="C341" s="175" t="s">
        <v>374</v>
      </c>
      <c r="D341" s="170" t="s">
        <v>371</v>
      </c>
      <c r="E341" s="175"/>
      <c r="F341" s="175"/>
      <c r="G341" s="177"/>
      <c r="H341" s="154"/>
      <c r="I341" s="154"/>
      <c r="J341" s="154"/>
      <c r="K341" s="154"/>
      <c r="L341" s="154"/>
      <c r="M341" s="378"/>
      <c r="N341" s="186"/>
    </row>
    <row r="342" spans="1:14" ht="36" hidden="1" customHeight="1" x14ac:dyDescent="0.25">
      <c r="A342" s="385"/>
      <c r="B342" s="176" t="s">
        <v>375</v>
      </c>
      <c r="C342" s="175" t="s">
        <v>374</v>
      </c>
      <c r="D342" s="170" t="s">
        <v>371</v>
      </c>
      <c r="E342" s="175"/>
      <c r="F342" s="175"/>
      <c r="G342" s="177"/>
      <c r="H342" s="154"/>
      <c r="I342" s="154"/>
      <c r="J342" s="154"/>
      <c r="K342" s="154"/>
      <c r="L342" s="154"/>
      <c r="M342" s="378"/>
      <c r="N342" s="186"/>
    </row>
    <row r="343" spans="1:14" ht="36" hidden="1" customHeight="1" x14ac:dyDescent="0.25">
      <c r="A343" s="385"/>
      <c r="B343" s="176" t="s">
        <v>375</v>
      </c>
      <c r="C343" s="175" t="s">
        <v>374</v>
      </c>
      <c r="D343" s="170" t="s">
        <v>371</v>
      </c>
      <c r="E343" s="175"/>
      <c r="F343" s="175"/>
      <c r="G343" s="177"/>
      <c r="H343" s="154"/>
      <c r="I343" s="154"/>
      <c r="J343" s="154"/>
      <c r="K343" s="154"/>
      <c r="L343" s="154"/>
      <c r="M343" s="378"/>
      <c r="N343" s="186"/>
    </row>
    <row r="344" spans="1:14" ht="36" hidden="1" customHeight="1" x14ac:dyDescent="0.25">
      <c r="A344" s="385"/>
      <c r="B344" s="176" t="s">
        <v>375</v>
      </c>
      <c r="C344" s="175" t="s">
        <v>374</v>
      </c>
      <c r="D344" s="170" t="s">
        <v>371</v>
      </c>
      <c r="E344" s="175"/>
      <c r="F344" s="175"/>
      <c r="G344" s="177"/>
      <c r="H344" s="154"/>
      <c r="I344" s="154"/>
      <c r="J344" s="154"/>
      <c r="K344" s="154"/>
      <c r="L344" s="154"/>
      <c r="M344" s="378"/>
      <c r="N344" s="186"/>
    </row>
    <row r="345" spans="1:14" ht="36" hidden="1" customHeight="1" x14ac:dyDescent="0.25">
      <c r="A345" s="385"/>
      <c r="B345" s="176" t="s">
        <v>375</v>
      </c>
      <c r="C345" s="175" t="s">
        <v>374</v>
      </c>
      <c r="D345" s="170" t="s">
        <v>371</v>
      </c>
      <c r="E345" s="175"/>
      <c r="F345" s="175"/>
      <c r="G345" s="177"/>
      <c r="H345" s="154"/>
      <c r="I345" s="154"/>
      <c r="J345" s="154"/>
      <c r="K345" s="154"/>
      <c r="L345" s="154"/>
      <c r="M345" s="378"/>
      <c r="N345" s="186"/>
    </row>
    <row r="346" spans="1:14" ht="36" hidden="1" customHeight="1" x14ac:dyDescent="0.25">
      <c r="A346" s="385"/>
      <c r="B346" s="176" t="s">
        <v>375</v>
      </c>
      <c r="C346" s="175" t="s">
        <v>374</v>
      </c>
      <c r="D346" s="170" t="s">
        <v>371</v>
      </c>
      <c r="E346" s="175"/>
      <c r="F346" s="175"/>
      <c r="G346" s="177"/>
      <c r="H346" s="154"/>
      <c r="I346" s="154"/>
      <c r="J346" s="154"/>
      <c r="K346" s="154"/>
      <c r="L346" s="154"/>
      <c r="M346" s="378"/>
      <c r="N346" s="186"/>
    </row>
    <row r="347" spans="1:14" ht="36" hidden="1" customHeight="1" x14ac:dyDescent="0.25">
      <c r="A347" s="385"/>
      <c r="B347" s="176" t="s">
        <v>375</v>
      </c>
      <c r="C347" s="175" t="s">
        <v>374</v>
      </c>
      <c r="D347" s="170" t="s">
        <v>371</v>
      </c>
      <c r="E347" s="175"/>
      <c r="F347" s="175"/>
      <c r="G347" s="177"/>
      <c r="H347" s="154"/>
      <c r="I347" s="154"/>
      <c r="J347" s="154"/>
      <c r="K347" s="154"/>
      <c r="L347" s="154"/>
      <c r="M347" s="378"/>
      <c r="N347" s="186"/>
    </row>
    <row r="348" spans="1:14" ht="45" x14ac:dyDescent="0.25">
      <c r="A348" s="385"/>
      <c r="B348" s="176" t="s">
        <v>373</v>
      </c>
      <c r="C348" s="175" t="s">
        <v>372</v>
      </c>
      <c r="D348" s="170" t="s">
        <v>371</v>
      </c>
      <c r="E348" s="175"/>
      <c r="F348" s="175" t="s">
        <v>969</v>
      </c>
      <c r="G348" s="177"/>
      <c r="H348" s="154"/>
      <c r="I348" s="154"/>
      <c r="J348" s="154"/>
      <c r="K348" s="154"/>
      <c r="L348" s="154"/>
      <c r="M348" s="378"/>
      <c r="N348" s="186"/>
    </row>
    <row r="349" spans="1:14" ht="45" hidden="1" x14ac:dyDescent="0.25">
      <c r="A349" s="385"/>
      <c r="B349" s="176" t="s">
        <v>373</v>
      </c>
      <c r="C349" s="175" t="s">
        <v>372</v>
      </c>
      <c r="D349" s="170" t="s">
        <v>371</v>
      </c>
      <c r="E349" s="175"/>
      <c r="F349" s="175"/>
      <c r="G349" s="177"/>
      <c r="H349" s="154"/>
      <c r="I349" s="154"/>
      <c r="J349" s="154"/>
      <c r="K349" s="154"/>
      <c r="L349" s="154"/>
      <c r="M349" s="378"/>
      <c r="N349" s="186"/>
    </row>
    <row r="350" spans="1:14" ht="45" hidden="1" x14ac:dyDescent="0.25">
      <c r="A350" s="385"/>
      <c r="B350" s="176" t="s">
        <v>373</v>
      </c>
      <c r="C350" s="175" t="s">
        <v>372</v>
      </c>
      <c r="D350" s="170" t="s">
        <v>371</v>
      </c>
      <c r="E350" s="175"/>
      <c r="F350" s="175"/>
      <c r="G350" s="177"/>
      <c r="H350" s="154"/>
      <c r="I350" s="154"/>
      <c r="J350" s="154"/>
      <c r="K350" s="154"/>
      <c r="L350" s="154"/>
      <c r="M350" s="378"/>
      <c r="N350" s="186"/>
    </row>
    <row r="351" spans="1:14" ht="45" hidden="1" x14ac:dyDescent="0.25">
      <c r="A351" s="385"/>
      <c r="B351" s="176" t="s">
        <v>373</v>
      </c>
      <c r="C351" s="175" t="s">
        <v>372</v>
      </c>
      <c r="D351" s="170" t="s">
        <v>371</v>
      </c>
      <c r="E351" s="175"/>
      <c r="F351" s="175"/>
      <c r="G351" s="177"/>
      <c r="H351" s="154"/>
      <c r="I351" s="154"/>
      <c r="J351" s="154"/>
      <c r="K351" s="154"/>
      <c r="L351" s="154"/>
      <c r="M351" s="378"/>
      <c r="N351" s="186"/>
    </row>
    <row r="352" spans="1:14" ht="45" hidden="1" x14ac:dyDescent="0.25">
      <c r="A352" s="385"/>
      <c r="B352" s="176" t="s">
        <v>373</v>
      </c>
      <c r="C352" s="175" t="s">
        <v>372</v>
      </c>
      <c r="D352" s="170" t="s">
        <v>371</v>
      </c>
      <c r="E352" s="175"/>
      <c r="F352" s="175"/>
      <c r="G352" s="177"/>
      <c r="H352" s="154"/>
      <c r="I352" s="154"/>
      <c r="J352" s="154"/>
      <c r="K352" s="154"/>
      <c r="L352" s="154"/>
      <c r="M352" s="378"/>
      <c r="N352" s="186"/>
    </row>
    <row r="353" spans="1:14" ht="45" x14ac:dyDescent="0.25">
      <c r="A353" s="385"/>
      <c r="B353" s="176" t="s">
        <v>370</v>
      </c>
      <c r="C353" s="175" t="s">
        <v>369</v>
      </c>
      <c r="D353" s="170" t="s">
        <v>364</v>
      </c>
      <c r="E353" s="175"/>
      <c r="F353" s="175" t="s">
        <v>969</v>
      </c>
      <c r="G353" s="177"/>
      <c r="H353" s="154"/>
      <c r="I353" s="154"/>
      <c r="J353" s="154"/>
      <c r="K353" s="154"/>
      <c r="L353" s="154"/>
      <c r="M353" s="378"/>
      <c r="N353" s="186"/>
    </row>
    <row r="354" spans="1:14" ht="45" hidden="1" x14ac:dyDescent="0.25">
      <c r="A354" s="385"/>
      <c r="B354" s="176" t="s">
        <v>370</v>
      </c>
      <c r="C354" s="175" t="s">
        <v>369</v>
      </c>
      <c r="D354" s="170" t="s">
        <v>364</v>
      </c>
      <c r="E354" s="175"/>
      <c r="F354" s="175"/>
      <c r="G354" s="177"/>
      <c r="H354" s="154"/>
      <c r="I354" s="154"/>
      <c r="J354" s="154"/>
      <c r="K354" s="154"/>
      <c r="L354" s="154"/>
      <c r="M354" s="378"/>
      <c r="N354" s="186"/>
    </row>
    <row r="355" spans="1:14" ht="45" hidden="1" x14ac:dyDescent="0.25">
      <c r="A355" s="385"/>
      <c r="B355" s="176" t="s">
        <v>370</v>
      </c>
      <c r="C355" s="175" t="s">
        <v>369</v>
      </c>
      <c r="D355" s="170" t="s">
        <v>364</v>
      </c>
      <c r="E355" s="175"/>
      <c r="F355" s="175"/>
      <c r="G355" s="177"/>
      <c r="H355" s="154"/>
      <c r="I355" s="154"/>
      <c r="J355" s="154"/>
      <c r="K355" s="154"/>
      <c r="L355" s="154"/>
      <c r="M355" s="378"/>
      <c r="N355" s="186"/>
    </row>
    <row r="356" spans="1:14" ht="45" hidden="1" x14ac:dyDescent="0.25">
      <c r="A356" s="385"/>
      <c r="B356" s="176" t="s">
        <v>370</v>
      </c>
      <c r="C356" s="175" t="s">
        <v>369</v>
      </c>
      <c r="D356" s="170" t="s">
        <v>364</v>
      </c>
      <c r="E356" s="175"/>
      <c r="F356" s="175"/>
      <c r="G356" s="177"/>
      <c r="H356" s="154"/>
      <c r="I356" s="154"/>
      <c r="J356" s="154"/>
      <c r="K356" s="154"/>
      <c r="L356" s="154"/>
      <c r="M356" s="378"/>
      <c r="N356" s="186"/>
    </row>
    <row r="357" spans="1:14" ht="45" hidden="1" x14ac:dyDescent="0.25">
      <c r="A357" s="385"/>
      <c r="B357" s="176" t="s">
        <v>370</v>
      </c>
      <c r="C357" s="175" t="s">
        <v>369</v>
      </c>
      <c r="D357" s="170" t="s">
        <v>364</v>
      </c>
      <c r="E357" s="175"/>
      <c r="F357" s="175"/>
      <c r="G357" s="177"/>
      <c r="H357" s="154"/>
      <c r="I357" s="154"/>
      <c r="J357" s="154"/>
      <c r="K357" s="154"/>
      <c r="L357" s="154"/>
      <c r="M357" s="378"/>
      <c r="N357" s="186"/>
    </row>
    <row r="358" spans="1:14" ht="45" hidden="1" x14ac:dyDescent="0.25">
      <c r="A358" s="385"/>
      <c r="B358" s="176" t="s">
        <v>370</v>
      </c>
      <c r="C358" s="175" t="s">
        <v>369</v>
      </c>
      <c r="D358" s="170" t="s">
        <v>364</v>
      </c>
      <c r="E358" s="175"/>
      <c r="F358" s="175"/>
      <c r="G358" s="177"/>
      <c r="H358" s="154"/>
      <c r="I358" s="154"/>
      <c r="J358" s="154"/>
      <c r="K358" s="154"/>
      <c r="L358" s="154"/>
      <c r="M358" s="378"/>
      <c r="N358" s="186"/>
    </row>
    <row r="359" spans="1:14" ht="45" hidden="1" x14ac:dyDescent="0.25">
      <c r="A359" s="385"/>
      <c r="B359" s="176" t="s">
        <v>370</v>
      </c>
      <c r="C359" s="175" t="s">
        <v>369</v>
      </c>
      <c r="D359" s="170" t="s">
        <v>364</v>
      </c>
      <c r="E359" s="175"/>
      <c r="F359" s="175"/>
      <c r="G359" s="177"/>
      <c r="H359" s="154"/>
      <c r="I359" s="154"/>
      <c r="J359" s="154"/>
      <c r="K359" s="154"/>
      <c r="L359" s="154"/>
      <c r="M359" s="378"/>
      <c r="N359" s="186"/>
    </row>
    <row r="360" spans="1:14" ht="45" hidden="1" x14ac:dyDescent="0.25">
      <c r="A360" s="385"/>
      <c r="B360" s="176" t="s">
        <v>370</v>
      </c>
      <c r="C360" s="175" t="s">
        <v>369</v>
      </c>
      <c r="D360" s="170" t="s">
        <v>364</v>
      </c>
      <c r="E360" s="175"/>
      <c r="F360" s="175"/>
      <c r="G360" s="177"/>
      <c r="H360" s="154"/>
      <c r="I360" s="154"/>
      <c r="J360" s="154"/>
      <c r="K360" s="154"/>
      <c r="L360" s="154"/>
      <c r="M360" s="378"/>
      <c r="N360" s="186"/>
    </row>
    <row r="361" spans="1:14" ht="45" hidden="1" x14ac:dyDescent="0.25">
      <c r="A361" s="385"/>
      <c r="B361" s="176" t="s">
        <v>370</v>
      </c>
      <c r="C361" s="175" t="s">
        <v>369</v>
      </c>
      <c r="D361" s="170" t="s">
        <v>364</v>
      </c>
      <c r="E361" s="175"/>
      <c r="F361" s="175"/>
      <c r="G361" s="177"/>
      <c r="H361" s="154"/>
      <c r="I361" s="154"/>
      <c r="J361" s="154"/>
      <c r="K361" s="154"/>
      <c r="L361" s="154"/>
      <c r="M361" s="378"/>
      <c r="N361" s="186"/>
    </row>
    <row r="362" spans="1:14" ht="45" x14ac:dyDescent="0.25">
      <c r="A362" s="385"/>
      <c r="B362" s="176" t="s">
        <v>368</v>
      </c>
      <c r="C362" s="175" t="s">
        <v>367</v>
      </c>
      <c r="D362" s="170" t="s">
        <v>364</v>
      </c>
      <c r="E362" s="175"/>
      <c r="F362" s="175" t="s">
        <v>969</v>
      </c>
      <c r="G362" s="177"/>
      <c r="H362" s="154"/>
      <c r="I362" s="154"/>
      <c r="J362" s="154"/>
      <c r="K362" s="154"/>
      <c r="L362" s="154"/>
      <c r="M362" s="378"/>
      <c r="N362" s="186"/>
    </row>
    <row r="363" spans="1:14" ht="45" hidden="1" x14ac:dyDescent="0.25">
      <c r="A363" s="385"/>
      <c r="B363" s="176" t="s">
        <v>368</v>
      </c>
      <c r="C363" s="175" t="s">
        <v>367</v>
      </c>
      <c r="D363" s="170" t="s">
        <v>364</v>
      </c>
      <c r="E363" s="175"/>
      <c r="F363" s="175"/>
      <c r="G363" s="177"/>
      <c r="H363" s="154"/>
      <c r="I363" s="154"/>
      <c r="J363" s="154"/>
      <c r="K363" s="154"/>
      <c r="L363" s="154"/>
      <c r="M363" s="378"/>
      <c r="N363" s="186"/>
    </row>
    <row r="364" spans="1:14" ht="45" hidden="1" x14ac:dyDescent="0.25">
      <c r="A364" s="385"/>
      <c r="B364" s="176" t="s">
        <v>368</v>
      </c>
      <c r="C364" s="175" t="s">
        <v>367</v>
      </c>
      <c r="D364" s="170" t="s">
        <v>364</v>
      </c>
      <c r="E364" s="175"/>
      <c r="F364" s="175"/>
      <c r="G364" s="177"/>
      <c r="H364" s="154"/>
      <c r="I364" s="154"/>
      <c r="J364" s="154"/>
      <c r="K364" s="154"/>
      <c r="L364" s="154"/>
      <c r="M364" s="378"/>
      <c r="N364" s="186"/>
    </row>
    <row r="365" spans="1:14" ht="45" hidden="1" x14ac:dyDescent="0.25">
      <c r="A365" s="385"/>
      <c r="B365" s="176" t="s">
        <v>368</v>
      </c>
      <c r="C365" s="175" t="s">
        <v>367</v>
      </c>
      <c r="D365" s="170" t="s">
        <v>364</v>
      </c>
      <c r="E365" s="175"/>
      <c r="F365" s="175"/>
      <c r="G365" s="177"/>
      <c r="H365" s="154"/>
      <c r="I365" s="154"/>
      <c r="J365" s="154"/>
      <c r="K365" s="154"/>
      <c r="L365" s="154"/>
      <c r="M365" s="378"/>
      <c r="N365" s="186"/>
    </row>
    <row r="366" spans="1:14" ht="45" hidden="1" x14ac:dyDescent="0.25">
      <c r="A366" s="385"/>
      <c r="B366" s="176" t="s">
        <v>368</v>
      </c>
      <c r="C366" s="175" t="s">
        <v>367</v>
      </c>
      <c r="D366" s="170" t="s">
        <v>364</v>
      </c>
      <c r="E366" s="175"/>
      <c r="F366" s="175"/>
      <c r="G366" s="177"/>
      <c r="H366" s="154"/>
      <c r="I366" s="154"/>
      <c r="J366" s="154"/>
      <c r="K366" s="154"/>
      <c r="L366" s="154"/>
      <c r="M366" s="378"/>
      <c r="N366" s="186"/>
    </row>
    <row r="367" spans="1:14" ht="45" hidden="1" x14ac:dyDescent="0.25">
      <c r="A367" s="385"/>
      <c r="B367" s="176" t="s">
        <v>368</v>
      </c>
      <c r="C367" s="175" t="s">
        <v>367</v>
      </c>
      <c r="D367" s="170" t="s">
        <v>364</v>
      </c>
      <c r="E367" s="175"/>
      <c r="F367" s="175"/>
      <c r="G367" s="177"/>
      <c r="H367" s="154"/>
      <c r="I367" s="154"/>
      <c r="J367" s="154"/>
      <c r="K367" s="154"/>
      <c r="L367" s="154"/>
      <c r="M367" s="378"/>
      <c r="N367" s="186"/>
    </row>
    <row r="368" spans="1:14" ht="45" hidden="1" x14ac:dyDescent="0.25">
      <c r="A368" s="385"/>
      <c r="B368" s="176" t="s">
        <v>368</v>
      </c>
      <c r="C368" s="175" t="s">
        <v>367</v>
      </c>
      <c r="D368" s="170" t="s">
        <v>364</v>
      </c>
      <c r="E368" s="175"/>
      <c r="F368" s="175"/>
      <c r="G368" s="177"/>
      <c r="H368" s="154"/>
      <c r="I368" s="154"/>
      <c r="J368" s="154"/>
      <c r="K368" s="154"/>
      <c r="L368" s="154"/>
      <c r="M368" s="378"/>
      <c r="N368" s="186"/>
    </row>
    <row r="369" spans="1:17" ht="45" hidden="1" x14ac:dyDescent="0.25">
      <c r="A369" s="385"/>
      <c r="B369" s="176" t="s">
        <v>368</v>
      </c>
      <c r="C369" s="175" t="s">
        <v>367</v>
      </c>
      <c r="D369" s="170" t="s">
        <v>364</v>
      </c>
      <c r="E369" s="175"/>
      <c r="F369" s="175"/>
      <c r="G369" s="177"/>
      <c r="H369" s="154"/>
      <c r="I369" s="154"/>
      <c r="J369" s="154"/>
      <c r="K369" s="154"/>
      <c r="L369" s="154"/>
      <c r="M369" s="378"/>
      <c r="N369" s="186"/>
    </row>
    <row r="370" spans="1:17" ht="45" hidden="1" x14ac:dyDescent="0.25">
      <c r="A370" s="385"/>
      <c r="B370" s="176" t="s">
        <v>368</v>
      </c>
      <c r="C370" s="175" t="s">
        <v>367</v>
      </c>
      <c r="D370" s="170" t="s">
        <v>364</v>
      </c>
      <c r="E370" s="175"/>
      <c r="F370" s="175"/>
      <c r="G370" s="177"/>
      <c r="H370" s="154"/>
      <c r="I370" s="154"/>
      <c r="J370" s="154"/>
      <c r="K370" s="154"/>
      <c r="L370" s="154"/>
      <c r="M370" s="378"/>
      <c r="N370" s="186"/>
    </row>
    <row r="371" spans="1:17" ht="45" x14ac:dyDescent="0.25">
      <c r="A371" s="385"/>
      <c r="B371" s="176" t="s">
        <v>366</v>
      </c>
      <c r="C371" s="175" t="s">
        <v>365</v>
      </c>
      <c r="D371" s="170" t="s">
        <v>364</v>
      </c>
      <c r="E371" s="175"/>
      <c r="F371" s="175" t="s">
        <v>969</v>
      </c>
      <c r="G371" s="177"/>
      <c r="H371" s="154"/>
      <c r="I371" s="154"/>
      <c r="J371" s="154"/>
      <c r="K371" s="154"/>
      <c r="L371" s="154"/>
      <c r="M371" s="378"/>
      <c r="N371" s="186"/>
    </row>
    <row r="372" spans="1:17" ht="45" hidden="1" x14ac:dyDescent="0.25">
      <c r="A372" s="385"/>
      <c r="B372" s="176" t="s">
        <v>366</v>
      </c>
      <c r="C372" s="175" t="s">
        <v>365</v>
      </c>
      <c r="D372" s="170" t="s">
        <v>364</v>
      </c>
      <c r="E372" s="175"/>
      <c r="F372" s="175"/>
      <c r="G372" s="177"/>
      <c r="H372" s="154"/>
      <c r="I372" s="154"/>
      <c r="J372" s="154"/>
      <c r="K372" s="154"/>
      <c r="L372" s="154"/>
      <c r="M372" s="378"/>
      <c r="N372" s="186"/>
    </row>
    <row r="373" spans="1:17" ht="45" hidden="1" x14ac:dyDescent="0.25">
      <c r="A373" s="385"/>
      <c r="B373" s="176" t="s">
        <v>366</v>
      </c>
      <c r="C373" s="175" t="s">
        <v>365</v>
      </c>
      <c r="D373" s="170" t="s">
        <v>364</v>
      </c>
      <c r="E373" s="175"/>
      <c r="F373" s="175"/>
      <c r="G373" s="177"/>
      <c r="H373" s="154"/>
      <c r="I373" s="154"/>
      <c r="J373" s="154"/>
      <c r="K373" s="154"/>
      <c r="L373" s="154"/>
      <c r="M373" s="378"/>
      <c r="N373" s="186"/>
    </row>
    <row r="374" spans="1:17" ht="45" hidden="1" x14ac:dyDescent="0.25">
      <c r="A374" s="385"/>
      <c r="B374" s="176" t="s">
        <v>366</v>
      </c>
      <c r="C374" s="175" t="s">
        <v>365</v>
      </c>
      <c r="D374" s="170" t="s">
        <v>364</v>
      </c>
      <c r="E374" s="175"/>
      <c r="F374" s="175"/>
      <c r="G374" s="177"/>
      <c r="H374" s="154"/>
      <c r="I374" s="154"/>
      <c r="J374" s="154"/>
      <c r="K374" s="154"/>
      <c r="L374" s="154"/>
      <c r="M374" s="378"/>
      <c r="N374" s="162"/>
      <c r="O374" s="161"/>
      <c r="P374" s="161"/>
      <c r="Q374" s="161"/>
    </row>
    <row r="375" spans="1:17" ht="45" x14ac:dyDescent="0.25">
      <c r="A375" s="385"/>
      <c r="B375" s="176" t="s">
        <v>363</v>
      </c>
      <c r="C375" s="175" t="s">
        <v>362</v>
      </c>
      <c r="D375" s="170" t="s">
        <v>357</v>
      </c>
      <c r="E375" s="175"/>
      <c r="F375" s="175" t="s">
        <v>969</v>
      </c>
      <c r="G375" s="177"/>
      <c r="H375" s="154"/>
      <c r="I375" s="154"/>
      <c r="J375" s="154"/>
      <c r="K375" s="154"/>
      <c r="L375" s="154"/>
      <c r="M375" s="378"/>
      <c r="N375" s="335"/>
      <c r="O375" s="161"/>
      <c r="P375" s="161"/>
      <c r="Q375" s="161"/>
    </row>
    <row r="376" spans="1:17" ht="45" x14ac:dyDescent="0.25">
      <c r="A376" s="385"/>
      <c r="B376" s="176" t="s">
        <v>361</v>
      </c>
      <c r="C376" s="175" t="s">
        <v>360</v>
      </c>
      <c r="D376" s="170" t="s">
        <v>357</v>
      </c>
      <c r="E376" s="175"/>
      <c r="F376" s="175" t="s">
        <v>969</v>
      </c>
      <c r="G376" s="177"/>
      <c r="H376" s="154"/>
      <c r="I376" s="154"/>
      <c r="J376" s="154"/>
      <c r="K376" s="154"/>
      <c r="L376" s="154"/>
      <c r="M376" s="378"/>
      <c r="N376" s="21"/>
      <c r="O376" s="162"/>
      <c r="P376" s="161"/>
      <c r="Q376" s="161"/>
    </row>
    <row r="377" spans="1:17" ht="45" hidden="1" x14ac:dyDescent="0.25">
      <c r="A377" s="385"/>
      <c r="B377" s="176" t="s">
        <v>361</v>
      </c>
      <c r="C377" s="175" t="s">
        <v>360</v>
      </c>
      <c r="D377" s="170" t="s">
        <v>357</v>
      </c>
      <c r="E377" s="175"/>
      <c r="F377" s="169"/>
      <c r="G377" s="168"/>
      <c r="H377" s="154"/>
      <c r="I377" s="154"/>
      <c r="J377" s="154"/>
      <c r="K377" s="154"/>
      <c r="L377" s="154"/>
      <c r="M377" s="378"/>
      <c r="N377" s="21"/>
      <c r="O377" s="162"/>
      <c r="P377" s="161"/>
      <c r="Q377" s="161"/>
    </row>
    <row r="378" spans="1:17" ht="45" hidden="1" x14ac:dyDescent="0.25">
      <c r="A378" s="385"/>
      <c r="B378" s="176" t="s">
        <v>361</v>
      </c>
      <c r="C378" s="175" t="s">
        <v>360</v>
      </c>
      <c r="D378" s="170" t="s">
        <v>357</v>
      </c>
      <c r="E378" s="175"/>
      <c r="F378" s="169"/>
      <c r="G378" s="168"/>
      <c r="H378" s="154"/>
      <c r="I378" s="154"/>
      <c r="J378" s="154"/>
      <c r="K378" s="154"/>
      <c r="L378" s="154"/>
      <c r="M378" s="378"/>
      <c r="N378" s="21"/>
      <c r="O378" s="162"/>
      <c r="P378" s="161"/>
      <c r="Q378" s="161"/>
    </row>
    <row r="379" spans="1:17" ht="45" hidden="1" x14ac:dyDescent="0.25">
      <c r="A379" s="385"/>
      <c r="B379" s="176" t="s">
        <v>361</v>
      </c>
      <c r="C379" s="175" t="s">
        <v>360</v>
      </c>
      <c r="D379" s="170" t="s">
        <v>357</v>
      </c>
      <c r="E379" s="175"/>
      <c r="F379" s="169"/>
      <c r="G379" s="168"/>
      <c r="H379" s="154"/>
      <c r="I379" s="154"/>
      <c r="J379" s="154"/>
      <c r="K379" s="154"/>
      <c r="L379" s="154"/>
      <c r="M379" s="378"/>
      <c r="N379" s="21"/>
      <c r="O379" s="162"/>
      <c r="P379" s="161"/>
      <c r="Q379" s="161"/>
    </row>
    <row r="380" spans="1:17" ht="83.25" customHeight="1" thickBot="1" x14ac:dyDescent="0.3">
      <c r="A380" s="385"/>
      <c r="B380" s="167" t="s">
        <v>359</v>
      </c>
      <c r="C380" s="165" t="s">
        <v>358</v>
      </c>
      <c r="D380" s="166" t="s">
        <v>357</v>
      </c>
      <c r="E380" s="165"/>
      <c r="F380" s="165" t="s">
        <v>969</v>
      </c>
      <c r="G380" s="164"/>
      <c r="H380" s="154"/>
      <c r="I380" s="154"/>
      <c r="J380" s="154"/>
      <c r="K380" s="154"/>
      <c r="L380" s="154"/>
      <c r="M380" s="378"/>
      <c r="N380" s="21"/>
      <c r="O380" s="162"/>
      <c r="P380" s="161"/>
      <c r="Q380" s="161"/>
    </row>
    <row r="381" spans="1:17" ht="75.75" hidden="1" customHeight="1" thickBot="1" x14ac:dyDescent="0.3">
      <c r="A381" s="385"/>
      <c r="B381" s="174" t="s">
        <v>359</v>
      </c>
      <c r="C381" s="172" t="s">
        <v>358</v>
      </c>
      <c r="D381" s="173" t="s">
        <v>357</v>
      </c>
      <c r="E381" s="172"/>
      <c r="F381" s="172"/>
      <c r="G381" s="171"/>
      <c r="H381" s="154"/>
      <c r="I381" s="154"/>
      <c r="J381" s="154"/>
      <c r="K381" s="154"/>
      <c r="L381" s="154"/>
      <c r="M381" s="378"/>
      <c r="N381" s="21"/>
      <c r="O381" s="162"/>
      <c r="P381" s="161"/>
      <c r="Q381" s="161"/>
    </row>
    <row r="382" spans="1:17" ht="82.5" hidden="1" customHeight="1" thickBot="1" x14ac:dyDescent="0.3">
      <c r="A382" s="385"/>
      <c r="B382" s="167" t="s">
        <v>359</v>
      </c>
      <c r="C382" s="169" t="s">
        <v>358</v>
      </c>
      <c r="D382" s="170" t="s">
        <v>357</v>
      </c>
      <c r="E382" s="169"/>
      <c r="F382" s="169"/>
      <c r="G382" s="168"/>
      <c r="H382" s="154"/>
      <c r="I382" s="154"/>
      <c r="J382" s="154"/>
      <c r="K382" s="154"/>
      <c r="L382" s="154"/>
      <c r="M382" s="378"/>
      <c r="N382" s="21"/>
      <c r="O382" s="162"/>
      <c r="P382" s="161"/>
      <c r="Q382" s="161"/>
    </row>
    <row r="383" spans="1:17" ht="85.5" hidden="1" customHeight="1" thickBot="1" x14ac:dyDescent="0.3">
      <c r="A383" s="385"/>
      <c r="B383" s="167" t="s">
        <v>359</v>
      </c>
      <c r="C383" s="165" t="s">
        <v>358</v>
      </c>
      <c r="D383" s="166" t="s">
        <v>357</v>
      </c>
      <c r="E383" s="165"/>
      <c r="F383" s="165"/>
      <c r="G383" s="164"/>
      <c r="H383" s="154"/>
      <c r="I383" s="154"/>
      <c r="J383" s="154"/>
      <c r="K383" s="154"/>
      <c r="L383" s="154"/>
      <c r="M383" s="378"/>
      <c r="N383" s="163"/>
      <c r="O383" s="162"/>
      <c r="P383" s="161"/>
      <c r="Q383" s="161"/>
    </row>
    <row r="384" spans="1:17" x14ac:dyDescent="0.25">
      <c r="A384" s="385"/>
      <c r="B384" s="154"/>
      <c r="C384" s="154"/>
      <c r="D384" s="154"/>
      <c r="E384" s="154"/>
      <c r="F384" s="154"/>
      <c r="G384" s="154"/>
      <c r="H384" s="154"/>
      <c r="I384" s="154"/>
      <c r="J384" s="154"/>
      <c r="K384" s="154"/>
      <c r="L384" s="154"/>
      <c r="M384" s="378"/>
      <c r="N384" s="336"/>
    </row>
    <row r="385" spans="1:14" ht="18.75" x14ac:dyDescent="0.25">
      <c r="A385" s="375"/>
      <c r="B385" s="156" t="s">
        <v>356</v>
      </c>
      <c r="C385" s="156"/>
      <c r="D385" s="156"/>
      <c r="E385" s="156"/>
      <c r="F385" s="156"/>
      <c r="G385" s="156"/>
      <c r="H385" s="156"/>
      <c r="I385" s="156"/>
      <c r="J385" s="156"/>
      <c r="K385" s="156"/>
      <c r="L385" s="156"/>
      <c r="M385" s="381"/>
      <c r="N385" s="186"/>
    </row>
    <row r="386" spans="1:14" ht="24" customHeight="1" x14ac:dyDescent="0.25">
      <c r="A386" s="380" t="s">
        <v>355</v>
      </c>
      <c r="B386" s="159" t="s">
        <v>354</v>
      </c>
      <c r="C386" s="154"/>
      <c r="D386" s="154"/>
      <c r="E386" s="154"/>
      <c r="F386" s="154"/>
      <c r="G386" s="154"/>
      <c r="H386" s="154"/>
      <c r="I386" s="154"/>
      <c r="J386" s="154"/>
      <c r="K386" s="154"/>
      <c r="L386" s="154"/>
      <c r="M386" s="378"/>
      <c r="N386" s="186"/>
    </row>
    <row r="387" spans="1:14" ht="63.75" customHeight="1" thickBot="1" x14ac:dyDescent="0.3">
      <c r="A387" s="380"/>
      <c r="B387" s="487" t="s">
        <v>353</v>
      </c>
      <c r="C387" s="488"/>
      <c r="D387" s="488"/>
      <c r="E387" s="488"/>
      <c r="F387" s="154"/>
      <c r="G387" s="154"/>
      <c r="H387" s="154"/>
      <c r="I387" s="154"/>
      <c r="J387" s="154"/>
      <c r="K387" s="154"/>
      <c r="L387" s="154"/>
      <c r="M387" s="378"/>
      <c r="N387" s="186"/>
    </row>
    <row r="388" spans="1:14" ht="47.25" customHeight="1" thickBot="1" x14ac:dyDescent="0.3">
      <c r="A388" s="380"/>
      <c r="B388" s="447" t="s">
        <v>998</v>
      </c>
      <c r="C388" s="448"/>
      <c r="D388" s="448"/>
      <c r="E388" s="449"/>
      <c r="F388" s="154"/>
      <c r="G388" s="154"/>
      <c r="H388" s="154"/>
      <c r="I388" s="154"/>
      <c r="J388" s="154"/>
      <c r="K388" s="154"/>
      <c r="L388" s="154"/>
      <c r="M388" s="378"/>
      <c r="N388" s="186"/>
    </row>
    <row r="389" spans="1:14" ht="24.75" customHeight="1" x14ac:dyDescent="0.25">
      <c r="A389" s="380" t="s">
        <v>352</v>
      </c>
      <c r="B389" s="158" t="s">
        <v>351</v>
      </c>
      <c r="C389" s="157"/>
      <c r="D389" s="157"/>
      <c r="E389" s="157"/>
      <c r="F389" s="154"/>
      <c r="G389" s="154"/>
      <c r="H389" s="154"/>
      <c r="I389" s="154"/>
      <c r="J389" s="154"/>
      <c r="K389" s="154"/>
      <c r="L389" s="154"/>
      <c r="M389" s="378"/>
      <c r="N389" s="186"/>
    </row>
    <row r="390" spans="1:14" ht="34.5" customHeight="1" thickBot="1" x14ac:dyDescent="0.3">
      <c r="A390" s="380"/>
      <c r="B390" s="485" t="s">
        <v>350</v>
      </c>
      <c r="C390" s="486"/>
      <c r="D390" s="486"/>
      <c r="E390" s="486"/>
      <c r="F390" s="154"/>
      <c r="G390" s="154"/>
      <c r="H390" s="154"/>
      <c r="I390" s="154"/>
      <c r="J390" s="154"/>
      <c r="K390" s="154"/>
      <c r="L390" s="154"/>
      <c r="M390" s="378"/>
      <c r="N390" s="186"/>
    </row>
    <row r="391" spans="1:14" ht="58.5" customHeight="1" thickBot="1" x14ac:dyDescent="0.3">
      <c r="A391" s="380"/>
      <c r="B391" s="484" t="s">
        <v>971</v>
      </c>
      <c r="C391" s="463"/>
      <c r="D391" s="463"/>
      <c r="E391" s="464"/>
      <c r="F391" s="154"/>
      <c r="G391" s="154"/>
      <c r="H391" s="154"/>
      <c r="I391" s="154"/>
      <c r="J391" s="154"/>
      <c r="K391" s="154"/>
      <c r="L391" s="154"/>
      <c r="M391" s="378"/>
      <c r="N391" s="186"/>
    </row>
    <row r="392" spans="1:14" x14ac:dyDescent="0.25">
      <c r="A392" s="385"/>
      <c r="B392" s="154"/>
      <c r="C392" s="154"/>
      <c r="D392" s="154"/>
      <c r="E392" s="154"/>
      <c r="F392" s="154"/>
      <c r="G392" s="154"/>
      <c r="H392" s="154"/>
      <c r="I392" s="154"/>
      <c r="J392" s="154"/>
      <c r="K392" s="154"/>
      <c r="L392" s="154"/>
      <c r="M392" s="378"/>
      <c r="N392" s="186"/>
    </row>
    <row r="393" spans="1:14" ht="18.75" x14ac:dyDescent="0.25">
      <c r="A393" s="375"/>
      <c r="B393" s="156" t="s">
        <v>349</v>
      </c>
      <c r="C393" s="156"/>
      <c r="D393" s="156"/>
      <c r="E393" s="156"/>
      <c r="F393" s="156"/>
      <c r="G393" s="156"/>
      <c r="H393" s="156"/>
      <c r="I393" s="156"/>
      <c r="J393" s="156"/>
      <c r="K393" s="156"/>
      <c r="L393" s="156"/>
      <c r="M393" s="381"/>
      <c r="N393" s="186"/>
    </row>
    <row r="394" spans="1:14" ht="21.75" customHeight="1" x14ac:dyDescent="0.25">
      <c r="A394" s="380" t="s">
        <v>348</v>
      </c>
      <c r="B394" s="508" t="s">
        <v>347</v>
      </c>
      <c r="C394" s="509"/>
      <c r="D394" s="509"/>
      <c r="E394" s="509"/>
      <c r="F394" s="154"/>
      <c r="G394" s="154"/>
      <c r="H394" s="154"/>
      <c r="I394" s="154"/>
      <c r="J394" s="154"/>
      <c r="K394" s="154"/>
      <c r="L394" s="154"/>
      <c r="M394" s="378"/>
      <c r="N394" s="186"/>
    </row>
    <row r="395" spans="1:14" ht="20.25" customHeight="1" thickBot="1" x14ac:dyDescent="0.3">
      <c r="A395" s="380"/>
      <c r="B395" s="473" t="s">
        <v>346</v>
      </c>
      <c r="C395" s="474"/>
      <c r="D395" s="474"/>
      <c r="E395" s="474"/>
      <c r="F395" s="154"/>
      <c r="G395" s="154"/>
      <c r="H395" s="154"/>
      <c r="I395" s="154"/>
      <c r="J395" s="154"/>
      <c r="K395" s="154"/>
      <c r="L395" s="154"/>
      <c r="M395" s="378"/>
      <c r="N395" s="186"/>
    </row>
    <row r="396" spans="1:14" ht="61.5" customHeight="1" thickBot="1" x14ac:dyDescent="0.3">
      <c r="A396" s="380"/>
      <c r="B396" s="484" t="s">
        <v>999</v>
      </c>
      <c r="C396" s="463"/>
      <c r="D396" s="463"/>
      <c r="E396" s="464"/>
      <c r="F396" s="154"/>
      <c r="G396" s="154"/>
      <c r="H396" s="154"/>
      <c r="I396" s="154"/>
      <c r="J396" s="154"/>
      <c r="K396" s="154"/>
      <c r="L396" s="154"/>
      <c r="M396" s="378"/>
      <c r="N396" s="186"/>
    </row>
    <row r="397" spans="1:14" ht="16.5" customHeight="1" x14ac:dyDescent="0.25">
      <c r="A397" s="385"/>
      <c r="B397" s="154"/>
      <c r="C397" s="154"/>
      <c r="D397" s="154"/>
      <c r="E397" s="154"/>
      <c r="F397" s="154"/>
      <c r="G397" s="154"/>
      <c r="H397" s="154"/>
      <c r="I397" s="154"/>
      <c r="J397" s="154"/>
      <c r="K397" s="154"/>
      <c r="L397" s="154"/>
      <c r="M397" s="378"/>
      <c r="N397" s="186"/>
    </row>
    <row r="398" spans="1:14" ht="18.75" x14ac:dyDescent="0.25">
      <c r="A398" s="375"/>
      <c r="B398" s="156" t="s">
        <v>337</v>
      </c>
      <c r="C398" s="156"/>
      <c r="D398" s="156"/>
      <c r="E398" s="156"/>
      <c r="F398" s="156"/>
      <c r="G398" s="156"/>
      <c r="H398" s="156"/>
      <c r="I398" s="156"/>
      <c r="J398" s="156"/>
      <c r="K398" s="156"/>
      <c r="L398" s="156"/>
      <c r="M398" s="381"/>
      <c r="N398" s="186"/>
    </row>
    <row r="399" spans="1:14" ht="24.75" customHeight="1" x14ac:dyDescent="0.25">
      <c r="A399" s="380" t="s">
        <v>345</v>
      </c>
      <c r="B399" s="508" t="s">
        <v>335</v>
      </c>
      <c r="C399" s="509"/>
      <c r="D399" s="509"/>
      <c r="E399" s="509"/>
      <c r="F399" s="154"/>
      <c r="G399" s="154"/>
      <c r="H399" s="154"/>
      <c r="I399" s="154"/>
      <c r="J399" s="154"/>
      <c r="K399" s="154"/>
      <c r="L399" s="154"/>
      <c r="M399" s="378"/>
      <c r="N399" s="186"/>
    </row>
    <row r="400" spans="1:14" ht="33" customHeight="1" thickBot="1" x14ac:dyDescent="0.3">
      <c r="A400" s="380"/>
      <c r="B400" s="478" t="s">
        <v>344</v>
      </c>
      <c r="C400" s="479"/>
      <c r="D400" s="479"/>
      <c r="E400" s="479"/>
      <c r="F400" s="154"/>
      <c r="G400" s="154"/>
      <c r="H400" s="154"/>
      <c r="I400" s="154"/>
      <c r="J400" s="154"/>
      <c r="K400" s="154"/>
      <c r="L400" s="154"/>
      <c r="M400" s="378"/>
      <c r="N400" s="186"/>
    </row>
    <row r="401" spans="1:14" ht="63" customHeight="1" thickBot="1" x14ac:dyDescent="0.3">
      <c r="A401" s="380"/>
      <c r="B401" s="484" t="s">
        <v>969</v>
      </c>
      <c r="C401" s="463"/>
      <c r="D401" s="463"/>
      <c r="E401" s="464"/>
      <c r="F401" s="154"/>
      <c r="G401" s="154"/>
      <c r="H401" s="154"/>
      <c r="I401" s="154"/>
      <c r="J401" s="154"/>
      <c r="K401" s="154"/>
      <c r="L401" s="154"/>
      <c r="M401" s="378"/>
      <c r="N401" s="186"/>
    </row>
    <row r="402" spans="1:14" x14ac:dyDescent="0.25">
      <c r="A402" s="380"/>
      <c r="B402" s="155"/>
      <c r="C402" s="154"/>
      <c r="D402" s="154"/>
      <c r="E402" s="154"/>
      <c r="F402" s="154"/>
      <c r="G402" s="154"/>
      <c r="H402" s="154"/>
      <c r="I402" s="154"/>
      <c r="J402" s="154"/>
      <c r="K402" s="154"/>
      <c r="L402" s="154"/>
      <c r="M402" s="378"/>
      <c r="N402" s="186"/>
    </row>
    <row r="403" spans="1:14" ht="18.75" x14ac:dyDescent="0.25">
      <c r="A403" s="386">
        <v>5</v>
      </c>
      <c r="B403" s="153" t="s">
        <v>7</v>
      </c>
      <c r="C403" s="153"/>
      <c r="D403" s="152"/>
      <c r="E403" s="152"/>
      <c r="F403" s="152"/>
      <c r="G403" s="152"/>
      <c r="H403" s="152"/>
      <c r="I403" s="152"/>
      <c r="J403" s="152"/>
      <c r="K403" s="152"/>
      <c r="L403" s="152"/>
      <c r="M403" s="387"/>
      <c r="N403" s="186"/>
    </row>
    <row r="404" spans="1:14" ht="22.5" customHeight="1" x14ac:dyDescent="0.25">
      <c r="A404" s="388" t="s">
        <v>343</v>
      </c>
      <c r="B404" s="150" t="s">
        <v>342</v>
      </c>
      <c r="C404" s="147"/>
      <c r="D404" s="149"/>
      <c r="E404" s="149"/>
      <c r="F404" s="149"/>
      <c r="G404" s="149"/>
      <c r="H404" s="149"/>
      <c r="I404" s="149"/>
      <c r="J404" s="149"/>
      <c r="K404" s="149"/>
      <c r="L404" s="149"/>
      <c r="M404" s="389"/>
      <c r="N404" s="186"/>
    </row>
    <row r="405" spans="1:14" ht="15.75" thickBot="1" x14ac:dyDescent="0.3">
      <c r="A405" s="388"/>
      <c r="B405" s="514" t="s">
        <v>341</v>
      </c>
      <c r="C405" s="515"/>
      <c r="D405" s="515"/>
      <c r="E405" s="515"/>
      <c r="F405" s="149"/>
      <c r="G405" s="149"/>
      <c r="H405" s="149"/>
      <c r="I405" s="149"/>
      <c r="J405" s="149"/>
      <c r="K405" s="149"/>
      <c r="L405" s="149"/>
      <c r="M405" s="389"/>
      <c r="N405" s="186"/>
    </row>
    <row r="406" spans="1:14" ht="125.25" customHeight="1" thickBot="1" x14ac:dyDescent="0.3">
      <c r="A406" s="388"/>
      <c r="B406" s="447" t="s">
        <v>1031</v>
      </c>
      <c r="C406" s="463"/>
      <c r="D406" s="463"/>
      <c r="E406" s="464"/>
      <c r="F406" s="149"/>
      <c r="G406" s="149"/>
      <c r="H406" s="149"/>
      <c r="I406" s="149"/>
      <c r="J406" s="149"/>
      <c r="K406" s="149"/>
      <c r="L406" s="149"/>
      <c r="M406" s="389"/>
      <c r="N406" s="186"/>
    </row>
    <row r="407" spans="1:14" ht="22.5" customHeight="1" x14ac:dyDescent="0.25">
      <c r="A407" s="388" t="s">
        <v>340</v>
      </c>
      <c r="B407" s="150" t="s">
        <v>339</v>
      </c>
      <c r="C407" s="147"/>
      <c r="D407" s="149"/>
      <c r="E407" s="149"/>
      <c r="F407" s="149"/>
      <c r="G407" s="149"/>
      <c r="H407" s="149"/>
      <c r="I407" s="149"/>
      <c r="J407" s="149"/>
      <c r="K407" s="149"/>
      <c r="L407" s="149"/>
      <c r="M407" s="389"/>
      <c r="N407" s="186"/>
    </row>
    <row r="408" spans="1:14" ht="23.25" customHeight="1" thickBot="1" x14ac:dyDescent="0.3">
      <c r="A408" s="388"/>
      <c r="B408" s="514" t="s">
        <v>338</v>
      </c>
      <c r="C408" s="515"/>
      <c r="D408" s="515"/>
      <c r="E408" s="515"/>
      <c r="F408" s="149"/>
      <c r="G408" s="149"/>
      <c r="H408" s="149"/>
      <c r="I408" s="149"/>
      <c r="J408" s="149"/>
      <c r="K408" s="149"/>
      <c r="L408" s="149"/>
      <c r="M408" s="389"/>
      <c r="N408" s="186"/>
    </row>
    <row r="409" spans="1:14" ht="145.5" customHeight="1" thickBot="1" x14ac:dyDescent="0.3">
      <c r="A409" s="388"/>
      <c r="B409" s="447" t="s">
        <v>1032</v>
      </c>
      <c r="C409" s="463"/>
      <c r="D409" s="463"/>
      <c r="E409" s="464"/>
      <c r="F409" s="149"/>
      <c r="G409" s="149"/>
      <c r="H409" s="149"/>
      <c r="I409" s="149"/>
      <c r="J409" s="149"/>
      <c r="K409" s="149"/>
      <c r="L409" s="149"/>
      <c r="M409" s="389"/>
      <c r="N409" s="186"/>
    </row>
    <row r="410" spans="1:14" ht="18.75" customHeight="1" x14ac:dyDescent="0.25">
      <c r="A410" s="390"/>
      <c r="B410" s="149"/>
      <c r="C410" s="149"/>
      <c r="D410" s="149"/>
      <c r="E410" s="149"/>
      <c r="F410" s="149"/>
      <c r="G410" s="149"/>
      <c r="H410" s="149"/>
      <c r="I410" s="149"/>
      <c r="J410" s="149"/>
      <c r="K410" s="149"/>
      <c r="L410" s="149"/>
      <c r="M410" s="389"/>
      <c r="N410" s="186"/>
    </row>
    <row r="411" spans="1:14" ht="18.75" x14ac:dyDescent="0.25">
      <c r="A411" s="391"/>
      <c r="B411" s="151" t="s">
        <v>337</v>
      </c>
      <c r="C411" s="151"/>
      <c r="D411" s="151"/>
      <c r="E411" s="151"/>
      <c r="F411" s="151"/>
      <c r="G411" s="151"/>
      <c r="H411" s="151"/>
      <c r="I411" s="151"/>
      <c r="J411" s="151"/>
      <c r="K411" s="151"/>
      <c r="L411" s="151"/>
      <c r="M411" s="392"/>
      <c r="N411" s="186"/>
    </row>
    <row r="412" spans="1:14" ht="24.75" customHeight="1" x14ac:dyDescent="0.25">
      <c r="A412" s="390" t="s">
        <v>336</v>
      </c>
      <c r="B412" s="150" t="s">
        <v>335</v>
      </c>
      <c r="C412" s="150"/>
      <c r="D412" s="150"/>
      <c r="E412" s="150"/>
      <c r="F412" s="149"/>
      <c r="G412" s="149"/>
      <c r="H412" s="149"/>
      <c r="I412" s="149"/>
      <c r="J412" s="149"/>
      <c r="K412" s="149"/>
      <c r="L412" s="149"/>
      <c r="M412" s="389"/>
      <c r="N412" s="186"/>
    </row>
    <row r="413" spans="1:14" ht="33.75" customHeight="1" thickBot="1" x14ac:dyDescent="0.3">
      <c r="A413" s="390"/>
      <c r="B413" s="512" t="s">
        <v>334</v>
      </c>
      <c r="C413" s="513"/>
      <c r="D413" s="513"/>
      <c r="E413" s="513"/>
      <c r="F413" s="149"/>
      <c r="G413" s="149"/>
      <c r="H413" s="149"/>
      <c r="I413" s="149"/>
      <c r="J413" s="149"/>
      <c r="K413" s="149"/>
      <c r="L413" s="149"/>
      <c r="M413" s="389"/>
      <c r="N413" s="186"/>
    </row>
    <row r="414" spans="1:14" ht="63" customHeight="1" thickBot="1" x14ac:dyDescent="0.3">
      <c r="A414" s="390"/>
      <c r="B414" s="447" t="s">
        <v>974</v>
      </c>
      <c r="C414" s="448"/>
      <c r="D414" s="448"/>
      <c r="E414" s="449"/>
      <c r="F414" s="149"/>
      <c r="G414" s="149"/>
      <c r="H414" s="149"/>
      <c r="I414" s="149"/>
      <c r="J414" s="149"/>
      <c r="K414" s="149"/>
      <c r="L414" s="149"/>
      <c r="M414" s="389"/>
      <c r="N414" s="186"/>
    </row>
    <row r="415" spans="1:14" x14ac:dyDescent="0.25">
      <c r="A415" s="388"/>
      <c r="B415" s="148"/>
      <c r="C415" s="147"/>
      <c r="D415" s="147"/>
      <c r="E415" s="147"/>
      <c r="F415" s="146"/>
      <c r="G415" s="146"/>
      <c r="H415" s="146"/>
      <c r="I415" s="146"/>
      <c r="J415" s="146"/>
      <c r="K415" s="146"/>
      <c r="L415" s="146"/>
      <c r="M415" s="393"/>
      <c r="N415" s="186"/>
    </row>
    <row r="416" spans="1:14" ht="18.75" x14ac:dyDescent="0.25">
      <c r="A416" s="394">
        <v>6</v>
      </c>
      <c r="B416" s="145" t="s">
        <v>333</v>
      </c>
      <c r="C416" s="145"/>
      <c r="D416" s="145"/>
      <c r="E416" s="145"/>
      <c r="F416" s="145"/>
      <c r="G416" s="145"/>
      <c r="H416" s="145"/>
      <c r="I416" s="145"/>
      <c r="J416" s="145"/>
      <c r="K416" s="145"/>
      <c r="L416" s="145"/>
      <c r="M416" s="395"/>
      <c r="N416" s="186"/>
    </row>
    <row r="417" spans="1:14" ht="25.5" customHeight="1" x14ac:dyDescent="0.25">
      <c r="A417" s="346" t="s">
        <v>332</v>
      </c>
      <c r="B417" s="144" t="s">
        <v>331</v>
      </c>
      <c r="C417" s="133"/>
      <c r="D417" s="126"/>
      <c r="E417" s="126"/>
      <c r="F417" s="126"/>
      <c r="G417" s="126"/>
      <c r="H417" s="126"/>
      <c r="I417" s="126"/>
      <c r="J417" s="126"/>
      <c r="K417" s="126"/>
      <c r="L417" s="126"/>
      <c r="M417" s="344"/>
      <c r="N417" s="186"/>
    </row>
    <row r="418" spans="1:14" ht="18.75" customHeight="1" thickBot="1" x14ac:dyDescent="0.3">
      <c r="A418" s="346"/>
      <c r="B418" s="143" t="s">
        <v>330</v>
      </c>
      <c r="C418" s="142"/>
      <c r="D418" s="126"/>
      <c r="E418" s="126"/>
      <c r="F418" s="126"/>
      <c r="G418" s="126"/>
      <c r="H418" s="126"/>
      <c r="I418" s="126"/>
      <c r="J418" s="126"/>
      <c r="K418" s="126"/>
      <c r="L418" s="126"/>
      <c r="M418" s="344"/>
      <c r="N418" s="186"/>
    </row>
    <row r="419" spans="1:14" ht="60" customHeight="1" thickBot="1" x14ac:dyDescent="0.3">
      <c r="A419" s="345"/>
      <c r="B419" s="447" t="s">
        <v>1000</v>
      </c>
      <c r="C419" s="448"/>
      <c r="D419" s="448"/>
      <c r="E419" s="449"/>
      <c r="F419" s="126"/>
      <c r="G419" s="126"/>
      <c r="H419" s="126"/>
      <c r="I419" s="126"/>
      <c r="J419" s="126"/>
      <c r="K419" s="126"/>
      <c r="L419" s="126"/>
      <c r="M419" s="344"/>
      <c r="N419" s="186"/>
    </row>
    <row r="420" spans="1:14" ht="25.5" customHeight="1" x14ac:dyDescent="0.25">
      <c r="A420" s="346" t="s">
        <v>329</v>
      </c>
      <c r="B420" s="144" t="s">
        <v>328</v>
      </c>
      <c r="C420" s="133"/>
      <c r="D420" s="126"/>
      <c r="E420" s="126"/>
      <c r="F420" s="126"/>
      <c r="G420" s="126"/>
      <c r="H420" s="126"/>
      <c r="I420" s="126"/>
      <c r="J420" s="126"/>
      <c r="K420" s="126"/>
      <c r="L420" s="126"/>
      <c r="M420" s="344"/>
      <c r="N420" s="186"/>
    </row>
    <row r="421" spans="1:14" ht="18.75" customHeight="1" thickBot="1" x14ac:dyDescent="0.3">
      <c r="A421" s="346"/>
      <c r="B421" s="143" t="s">
        <v>327</v>
      </c>
      <c r="C421" s="142"/>
      <c r="D421" s="126"/>
      <c r="E421" s="126"/>
      <c r="F421" s="126"/>
      <c r="G421" s="126"/>
      <c r="H421" s="126"/>
      <c r="I421" s="126"/>
      <c r="J421" s="126"/>
      <c r="K421" s="126"/>
      <c r="L421" s="126"/>
      <c r="M421" s="344"/>
      <c r="N421" s="186"/>
    </row>
    <row r="422" spans="1:14" ht="33" customHeight="1" thickBot="1" x14ac:dyDescent="0.3">
      <c r="A422" s="345"/>
      <c r="B422" s="484" t="s">
        <v>969</v>
      </c>
      <c r="C422" s="463"/>
      <c r="D422" s="463"/>
      <c r="E422" s="464"/>
      <c r="F422" s="126"/>
      <c r="G422" s="126"/>
      <c r="H422" s="126"/>
      <c r="I422" s="126"/>
      <c r="J422" s="126"/>
      <c r="K422" s="126"/>
      <c r="L422" s="126"/>
      <c r="M422" s="344"/>
      <c r="N422" s="186"/>
    </row>
    <row r="423" spans="1:14" ht="26.25" customHeight="1" x14ac:dyDescent="0.25">
      <c r="A423" s="346" t="s">
        <v>326</v>
      </c>
      <c r="B423" s="141" t="s">
        <v>325</v>
      </c>
      <c r="C423" s="133"/>
      <c r="D423" s="126"/>
      <c r="E423" s="126"/>
      <c r="F423" s="126"/>
      <c r="G423" s="126"/>
      <c r="H423" s="126"/>
      <c r="I423" s="126"/>
      <c r="J423" s="126"/>
      <c r="K423" s="126"/>
      <c r="L423" s="126"/>
      <c r="M423" s="344"/>
      <c r="N423" s="186"/>
    </row>
    <row r="424" spans="1:14" ht="21.75" customHeight="1" thickBot="1" x14ac:dyDescent="0.3">
      <c r="A424" s="345"/>
      <c r="B424" s="140" t="s">
        <v>324</v>
      </c>
      <c r="C424" s="139"/>
      <c r="D424" s="126"/>
      <c r="E424" s="126"/>
      <c r="F424" s="126"/>
      <c r="G424" s="126"/>
      <c r="H424" s="126"/>
      <c r="I424" s="126"/>
      <c r="J424" s="126"/>
      <c r="K424" s="126"/>
      <c r="L424" s="126"/>
      <c r="M424" s="344"/>
      <c r="N424" s="186"/>
    </row>
    <row r="425" spans="1:14" ht="50.25" customHeight="1" thickBot="1" x14ac:dyDescent="0.3">
      <c r="A425" s="345"/>
      <c r="B425" s="447" t="s">
        <v>1019</v>
      </c>
      <c r="C425" s="448"/>
      <c r="D425" s="448"/>
      <c r="E425" s="449"/>
      <c r="F425" s="126"/>
      <c r="G425" s="126"/>
      <c r="H425" s="126"/>
      <c r="I425" s="126"/>
      <c r="J425" s="126"/>
      <c r="K425" s="126"/>
      <c r="L425" s="126"/>
      <c r="M425" s="344"/>
      <c r="N425" s="186"/>
    </row>
    <row r="426" spans="1:14" ht="30.75" customHeight="1" x14ac:dyDescent="0.25">
      <c r="A426" s="345" t="s">
        <v>323</v>
      </c>
      <c r="B426" s="138" t="s">
        <v>322</v>
      </c>
      <c r="C426" s="126"/>
      <c r="D426" s="126"/>
      <c r="E426" s="126"/>
      <c r="F426" s="126"/>
      <c r="G426" s="126"/>
      <c r="H426" s="126"/>
      <c r="I426" s="126"/>
      <c r="J426" s="126"/>
      <c r="K426" s="126"/>
      <c r="L426" s="126"/>
      <c r="M426" s="344"/>
      <c r="N426" s="186"/>
    </row>
    <row r="427" spans="1:14" ht="24" customHeight="1" thickBot="1" x14ac:dyDescent="0.3">
      <c r="A427" s="345"/>
      <c r="B427" s="137" t="s">
        <v>321</v>
      </c>
      <c r="C427" s="136"/>
      <c r="D427" s="136"/>
      <c r="E427" s="136"/>
      <c r="F427" s="135"/>
      <c r="G427" s="135"/>
      <c r="H427" s="135"/>
      <c r="I427" s="135"/>
      <c r="J427" s="135"/>
      <c r="K427" s="126"/>
      <c r="L427" s="126"/>
      <c r="M427" s="344"/>
      <c r="N427" s="186"/>
    </row>
    <row r="428" spans="1:14" ht="145.5" customHeight="1" thickBot="1" x14ac:dyDescent="0.3">
      <c r="A428" s="345"/>
      <c r="B428" s="447" t="s">
        <v>1020</v>
      </c>
      <c r="C428" s="448"/>
      <c r="D428" s="448"/>
      <c r="E428" s="449"/>
      <c r="F428" s="135"/>
      <c r="G428" s="135"/>
      <c r="H428" s="135"/>
      <c r="I428" s="135"/>
      <c r="J428" s="135"/>
      <c r="K428" s="126"/>
      <c r="L428" s="126"/>
      <c r="M428" s="344"/>
      <c r="N428" s="186"/>
    </row>
    <row r="429" spans="1:14" ht="24" customHeight="1" x14ac:dyDescent="0.25">
      <c r="A429" s="346" t="s">
        <v>320</v>
      </c>
      <c r="B429" s="134" t="s">
        <v>319</v>
      </c>
      <c r="C429" s="133"/>
      <c r="D429" s="126"/>
      <c r="E429" s="126"/>
      <c r="F429" s="126"/>
      <c r="G429" s="126"/>
      <c r="H429" s="126"/>
      <c r="I429" s="126"/>
      <c r="J429" s="126"/>
      <c r="K429" s="126"/>
      <c r="L429" s="126"/>
      <c r="M429" s="344"/>
      <c r="N429" s="186"/>
    </row>
    <row r="430" spans="1:14" ht="39.75" customHeight="1" thickBot="1" x14ac:dyDescent="0.3">
      <c r="A430" s="346"/>
      <c r="B430" s="510" t="s">
        <v>318</v>
      </c>
      <c r="C430" s="511"/>
      <c r="D430" s="511"/>
      <c r="E430" s="511"/>
      <c r="F430" s="126"/>
      <c r="G430" s="126"/>
      <c r="H430" s="126"/>
      <c r="I430" s="126"/>
      <c r="J430" s="126"/>
      <c r="K430" s="126"/>
      <c r="L430" s="126"/>
      <c r="M430" s="344"/>
      <c r="N430" s="186"/>
    </row>
    <row r="431" spans="1:14" x14ac:dyDescent="0.25">
      <c r="A431" s="345"/>
      <c r="B431" s="132" t="s">
        <v>317</v>
      </c>
      <c r="C431" s="131" t="s">
        <v>972</v>
      </c>
      <c r="D431" s="126"/>
      <c r="E431" s="126"/>
      <c r="F431" s="126"/>
      <c r="G431" s="126"/>
      <c r="H431" s="126"/>
      <c r="I431" s="126"/>
      <c r="J431" s="126"/>
      <c r="K431" s="126"/>
      <c r="L431" s="126"/>
      <c r="M431" s="344"/>
      <c r="N431" s="186"/>
    </row>
    <row r="432" spans="1:14" x14ac:dyDescent="0.25">
      <c r="A432" s="345"/>
      <c r="B432" s="130" t="s">
        <v>316</v>
      </c>
      <c r="C432" s="129" t="s">
        <v>973</v>
      </c>
      <c r="D432" s="126"/>
      <c r="E432" s="126"/>
      <c r="F432" s="126"/>
      <c r="G432" s="126"/>
      <c r="H432" s="126"/>
      <c r="I432" s="126"/>
      <c r="J432" s="126"/>
      <c r="K432" s="126"/>
      <c r="L432" s="126"/>
      <c r="M432" s="344"/>
      <c r="N432" s="186"/>
    </row>
    <row r="433" spans="1:14" ht="15.75" thickBot="1" x14ac:dyDescent="0.3">
      <c r="A433" s="346"/>
      <c r="B433" s="127" t="s">
        <v>315</v>
      </c>
      <c r="C433" s="421">
        <v>42338</v>
      </c>
      <c r="D433" s="126"/>
      <c r="E433" s="126"/>
      <c r="F433" s="126"/>
      <c r="G433" s="126"/>
      <c r="H433" s="126"/>
      <c r="I433" s="126"/>
      <c r="J433" s="126"/>
      <c r="K433" s="126"/>
      <c r="L433" s="126"/>
      <c r="M433" s="344"/>
      <c r="N433" s="186"/>
    </row>
    <row r="434" spans="1:14" ht="67.5" customHeight="1" thickBot="1" x14ac:dyDescent="0.3">
      <c r="A434" s="396"/>
      <c r="B434" s="397"/>
      <c r="C434" s="397"/>
      <c r="D434" s="397"/>
      <c r="E434" s="397"/>
      <c r="F434" s="397"/>
      <c r="G434" s="397"/>
      <c r="H434" s="397"/>
      <c r="I434" s="397"/>
      <c r="J434" s="397"/>
      <c r="K434" s="397"/>
      <c r="L434" s="397"/>
      <c r="M434" s="398"/>
      <c r="N434" s="186"/>
    </row>
    <row r="435" spans="1:14" x14ac:dyDescent="0.25">
      <c r="A435" s="160"/>
      <c r="B435" s="160"/>
      <c r="C435" s="160"/>
      <c r="D435" s="160"/>
      <c r="E435" s="160"/>
      <c r="F435" s="160"/>
      <c r="G435" s="160"/>
      <c r="H435" s="160"/>
      <c r="I435" s="160"/>
      <c r="J435" s="160"/>
      <c r="K435" s="160"/>
      <c r="L435" s="160"/>
      <c r="M435" s="160"/>
    </row>
  </sheetData>
  <sheetProtection password="FE59" sheet="1" objects="1" scenarios="1"/>
  <dataConsolidate/>
  <mergeCells count="81">
    <mergeCell ref="B428:E428"/>
    <mergeCell ref="B396:E396"/>
    <mergeCell ref="B394:E394"/>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50:E250"/>
    <mergeCell ref="B251:E251"/>
    <mergeCell ref="B236:E236"/>
    <mergeCell ref="B391:E391"/>
    <mergeCell ref="B390:E390"/>
    <mergeCell ref="B388:E388"/>
    <mergeCell ref="B387:E387"/>
    <mergeCell ref="B326:E326"/>
    <mergeCell ref="B325:E325"/>
    <mergeCell ref="B290:E290"/>
    <mergeCell ref="B315:E315"/>
    <mergeCell ref="B276:E276"/>
    <mergeCell ref="B314:E314"/>
    <mergeCell ref="B301:E301"/>
    <mergeCell ref="B302:E302"/>
    <mergeCell ref="B395:E395"/>
    <mergeCell ref="B318:E318"/>
    <mergeCell ref="B324:E324"/>
    <mergeCell ref="B323:E323"/>
    <mergeCell ref="B322:E322"/>
    <mergeCell ref="B41:E41"/>
    <mergeCell ref="B40:E40"/>
    <mergeCell ref="B316:E316"/>
    <mergeCell ref="B317:E317"/>
    <mergeCell ref="B73:E73"/>
    <mergeCell ref="B82:E82"/>
    <mergeCell ref="B83:E83"/>
    <mergeCell ref="B307:E307"/>
    <mergeCell ref="B309:E309"/>
    <mergeCell ref="B308:E308"/>
    <mergeCell ref="B291:E291"/>
    <mergeCell ref="B90:E90"/>
    <mergeCell ref="B111:E111"/>
    <mergeCell ref="B235:E235"/>
    <mergeCell ref="B264:E264"/>
    <mergeCell ref="B265:E265"/>
    <mergeCell ref="A1:I1"/>
    <mergeCell ref="B39:E39"/>
    <mergeCell ref="B25:E25"/>
    <mergeCell ref="B28:E28"/>
    <mergeCell ref="B33:E33"/>
    <mergeCell ref="B12:E12"/>
    <mergeCell ref="B31:E31"/>
    <mergeCell ref="B32:E32"/>
    <mergeCell ref="B36:E36"/>
    <mergeCell ref="B37:E37"/>
    <mergeCell ref="B38:E38"/>
    <mergeCell ref="C10:E10"/>
  </mergeCells>
  <dataValidations count="30">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3:C210">
      <formula1>Scope</formula1>
    </dataValidation>
    <dataValidation type="decimal" allowBlank="1" showInputMessage="1" showErrorMessage="1" sqref="C211:C213 D114:D136 D203:D210 D138:D200">
      <formula1>0</formula1>
      <formula2>100000000000</formula2>
    </dataValidation>
    <dataValidation type="list" allowBlank="1" showInputMessage="1" showErrorMessage="1" sqref="D92:D107">
      <formula1>yeartype</formula1>
    </dataValidation>
    <dataValidation type="decimal" allowBlank="1" showInputMessage="1" showErrorMessage="1" sqref="H113:H209">
      <formula1>0.001</formula1>
      <formula2>1000000000</formula2>
    </dataValidation>
    <dataValidation type="list" allowBlank="1" showInputMessage="1" showErrorMessage="1" sqref="K253:K262">
      <formula1>Estimated</formula1>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I253:J262 E253:G262 D224:D23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2:E213">
      <formula1>0.000000001</formula1>
      <formula2>1000000000</formula2>
    </dataValidation>
    <dataValidation type="list" allowBlank="1" showInputMessage="1" showErrorMessage="1" sqref="F212:F213">
      <formula1>unitCO2E</formula1>
    </dataValidation>
    <dataValidation type="whole" allowBlank="1" showInputMessage="1" showErrorMessage="1" sqref="H92:H107">
      <formula1>0</formula1>
      <formula2>100000000000</formula2>
    </dataValidation>
    <dataValidation type="list" allowBlank="1" showInputMessage="1" showErrorMessage="1" sqref="C92 D253:D262 J224:J232 G224:G232">
      <formula1>year</formula1>
    </dataValidation>
    <dataValidation type="whole" allowBlank="1" showInputMessage="1" showErrorMessage="1" sqref="B84 B389 B392 B415 B386 B384 B402 B263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ListsReq!$AC$3:$AC$69</xm:f>
          </x14:formula1>
          <xm:sqref>B113:B136 B207:B209</xm:sqref>
        </x14:dataValidation>
        <x14:dataValidation type="list" allowBlank="1" showInputMessage="1" showErrorMessage="1">
          <x14:formula1>
            <xm:f>ListsReq!$AC$3:$AC$64</xm:f>
          </x14:formula1>
          <xm:sqref>H253:H262</xm:sqref>
        </x14:dataValidation>
        <x14:dataValidation type="list" allowBlank="1" showInputMessage="1" showErrorMessage="1">
          <x14:formula1>
            <xm:f>[1]ListsReq!#REF!</xm:f>
          </x14:formula1>
          <xm:sqref>B137:B206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1"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952</v>
      </c>
      <c r="C2" s="24" t="s">
        <v>0</v>
      </c>
      <c r="D2" s="24"/>
      <c r="E2" s="24"/>
      <c r="F2" s="24"/>
      <c r="G2" s="24"/>
      <c r="H2" s="24"/>
      <c r="I2" s="24"/>
      <c r="J2" s="24"/>
      <c r="K2" s="24"/>
      <c r="L2" s="24"/>
      <c r="M2" s="24"/>
      <c r="N2" s="24"/>
      <c r="O2" s="24"/>
      <c r="P2" s="24"/>
      <c r="Q2" s="24"/>
      <c r="R2" s="24"/>
      <c r="S2" s="24" t="s">
        <v>951</v>
      </c>
      <c r="T2" s="24"/>
      <c r="U2" s="24" t="s">
        <v>950</v>
      </c>
      <c r="V2" s="24" t="s">
        <v>949</v>
      </c>
      <c r="W2" s="24" t="s">
        <v>948</v>
      </c>
      <c r="X2" s="24"/>
      <c r="Y2" s="24" t="s">
        <v>947</v>
      </c>
      <c r="Z2" s="24"/>
      <c r="AA2" s="24" t="s">
        <v>946</v>
      </c>
      <c r="AB2" s="24"/>
      <c r="AC2" s="296" t="s">
        <v>945</v>
      </c>
      <c r="AD2" s="296" t="s">
        <v>9</v>
      </c>
      <c r="AE2" s="296" t="s">
        <v>469</v>
      </c>
      <c r="AF2" s="296" t="s">
        <v>9</v>
      </c>
      <c r="AG2" s="24" t="s">
        <v>944</v>
      </c>
      <c r="AH2" s="24" t="s">
        <v>943</v>
      </c>
      <c r="AI2" s="24" t="s">
        <v>942</v>
      </c>
      <c r="AJ2" s="24" t="s">
        <v>941</v>
      </c>
      <c r="AK2" s="24"/>
      <c r="AL2" s="24" t="s">
        <v>940</v>
      </c>
      <c r="AM2" s="24"/>
      <c r="AN2" s="24" t="s">
        <v>939</v>
      </c>
      <c r="AO2" s="24" t="s">
        <v>915</v>
      </c>
      <c r="AP2" s="24" t="s">
        <v>938</v>
      </c>
      <c r="AQ2" s="24" t="s">
        <v>471</v>
      </c>
      <c r="AR2" s="24" t="s">
        <v>937</v>
      </c>
      <c r="AS2" s="24" t="s">
        <v>936</v>
      </c>
      <c r="AT2" s="24" t="s">
        <v>935</v>
      </c>
      <c r="AU2" s="24" t="s">
        <v>934</v>
      </c>
      <c r="AV2" s="24" t="s">
        <v>933</v>
      </c>
      <c r="AW2" s="24" t="s">
        <v>932</v>
      </c>
      <c r="AX2" s="24" t="s">
        <v>931</v>
      </c>
      <c r="AY2" s="24" t="s">
        <v>930</v>
      </c>
      <c r="AZ2" s="24" t="s">
        <v>929</v>
      </c>
      <c r="BA2" s="24" t="s">
        <v>928</v>
      </c>
      <c r="BB2" s="24" t="s">
        <v>927</v>
      </c>
      <c r="BC2" s="24" t="s">
        <v>926</v>
      </c>
      <c r="BD2" s="24" t="s">
        <v>925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924</v>
      </c>
      <c r="U3" t="s">
        <v>1</v>
      </c>
      <c r="V3" t="s">
        <v>923</v>
      </c>
      <c r="W3" t="s">
        <v>922</v>
      </c>
      <c r="Y3" t="s">
        <v>921</v>
      </c>
      <c r="AA3" t="s">
        <v>920</v>
      </c>
      <c r="AC3" s="287" t="s">
        <v>919</v>
      </c>
      <c r="AD3" s="287" t="s">
        <v>624</v>
      </c>
      <c r="AE3" s="288">
        <v>0.49425999999999998</v>
      </c>
      <c r="AF3" s="288" t="s">
        <v>571</v>
      </c>
      <c r="AG3" t="s">
        <v>918</v>
      </c>
      <c r="AH3" t="s">
        <v>624</v>
      </c>
      <c r="AI3" t="s">
        <v>642</v>
      </c>
      <c r="AJ3" t="s">
        <v>917</v>
      </c>
      <c r="AL3" t="s">
        <v>916</v>
      </c>
      <c r="AN3" t="s">
        <v>914</v>
      </c>
      <c r="AO3" t="s">
        <v>915</v>
      </c>
      <c r="AP3" t="s">
        <v>914</v>
      </c>
      <c r="AQ3" t="s">
        <v>495</v>
      </c>
      <c r="AR3" t="s">
        <v>913</v>
      </c>
      <c r="AS3" t="s">
        <v>912</v>
      </c>
      <c r="AT3" t="s">
        <v>911</v>
      </c>
      <c r="AU3" t="s">
        <v>910</v>
      </c>
      <c r="AV3" t="s">
        <v>909</v>
      </c>
      <c r="AW3" t="s">
        <v>908</v>
      </c>
      <c r="AX3" t="s">
        <v>907</v>
      </c>
      <c r="AY3" t="s">
        <v>906</v>
      </c>
      <c r="AZ3" t="s">
        <v>905</v>
      </c>
      <c r="BA3" t="s">
        <v>904</v>
      </c>
      <c r="BB3" t="s">
        <v>903</v>
      </c>
      <c r="BC3" t="s">
        <v>902</v>
      </c>
      <c r="BD3" t="s">
        <v>901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900</v>
      </c>
      <c r="U4" t="s">
        <v>705</v>
      </c>
      <c r="V4" t="s">
        <v>899</v>
      </c>
      <c r="W4" t="s">
        <v>898</v>
      </c>
      <c r="Y4" t="s">
        <v>897</v>
      </c>
      <c r="AA4" t="s">
        <v>896</v>
      </c>
      <c r="AC4" s="287" t="s">
        <v>895</v>
      </c>
      <c r="AD4" s="287" t="s">
        <v>624</v>
      </c>
      <c r="AE4" s="288">
        <v>4.3220000000000001E-2</v>
      </c>
      <c r="AF4" s="288" t="s">
        <v>571</v>
      </c>
      <c r="AG4" t="s">
        <v>424</v>
      </c>
      <c r="AH4" t="s">
        <v>894</v>
      </c>
      <c r="AI4" t="s">
        <v>893</v>
      </c>
      <c r="AJ4" t="s">
        <v>892</v>
      </c>
      <c r="AL4" t="s">
        <v>891</v>
      </c>
      <c r="AN4" t="s">
        <v>890</v>
      </c>
      <c r="AO4" t="s">
        <v>889</v>
      </c>
      <c r="AP4" t="s">
        <v>13</v>
      </c>
      <c r="AQ4" t="s">
        <v>494</v>
      </c>
      <c r="AR4" t="s">
        <v>888</v>
      </c>
      <c r="AS4" t="s">
        <v>887</v>
      </c>
      <c r="AT4" t="s">
        <v>886</v>
      </c>
      <c r="AU4" t="s">
        <v>885</v>
      </c>
      <c r="AV4" t="s">
        <v>884</v>
      </c>
      <c r="AW4" t="s">
        <v>883</v>
      </c>
      <c r="AX4" t="s">
        <v>882</v>
      </c>
      <c r="AY4" t="s">
        <v>881</v>
      </c>
      <c r="AZ4" t="s">
        <v>880</v>
      </c>
      <c r="BA4" t="s">
        <v>879</v>
      </c>
      <c r="BB4" t="s">
        <v>878</v>
      </c>
      <c r="BC4" t="s">
        <v>816</v>
      </c>
      <c r="BD4" t="s">
        <v>877</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876</v>
      </c>
      <c r="U5" t="s">
        <v>875</v>
      </c>
      <c r="V5" t="s">
        <v>874</v>
      </c>
      <c r="W5" t="s">
        <v>873</v>
      </c>
      <c r="Y5" t="s">
        <v>872</v>
      </c>
      <c r="AA5" t="s">
        <v>871</v>
      </c>
      <c r="AC5" s="287" t="s">
        <v>870</v>
      </c>
      <c r="AD5" s="287" t="s">
        <v>624</v>
      </c>
      <c r="AE5" s="287">
        <v>0.18497</v>
      </c>
      <c r="AF5" s="287" t="s">
        <v>571</v>
      </c>
      <c r="AG5" t="s">
        <v>869</v>
      </c>
      <c r="AH5" t="s">
        <v>868</v>
      </c>
      <c r="AI5" t="s">
        <v>867</v>
      </c>
      <c r="AJ5" t="s">
        <v>866</v>
      </c>
      <c r="AL5" t="s">
        <v>865</v>
      </c>
      <c r="AN5" t="s">
        <v>864</v>
      </c>
      <c r="AP5" t="s">
        <v>863</v>
      </c>
      <c r="AQ5" t="s">
        <v>493</v>
      </c>
      <c r="AS5" t="s">
        <v>862</v>
      </c>
      <c r="AT5" t="s">
        <v>861</v>
      </c>
      <c r="AU5" t="s">
        <v>860</v>
      </c>
      <c r="AV5" t="s">
        <v>859</v>
      </c>
      <c r="AW5" t="s">
        <v>858</v>
      </c>
      <c r="AX5" t="s">
        <v>857</v>
      </c>
      <c r="AY5" t="s">
        <v>856</v>
      </c>
      <c r="AZ5" t="s">
        <v>855</v>
      </c>
      <c r="BA5" t="s">
        <v>854</v>
      </c>
      <c r="BB5" t="s">
        <v>853</v>
      </c>
      <c r="BC5" t="s">
        <v>801</v>
      </c>
      <c r="BD5" t="s">
        <v>852</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766</v>
      </c>
      <c r="V6" t="s">
        <v>851</v>
      </c>
      <c r="Y6" t="s">
        <v>718</v>
      </c>
      <c r="AA6" t="s">
        <v>850</v>
      </c>
      <c r="AC6" s="287" t="s">
        <v>849</v>
      </c>
      <c r="AD6" s="287" t="s">
        <v>624</v>
      </c>
      <c r="AE6" s="287">
        <v>0.27211999999999997</v>
      </c>
      <c r="AF6" s="287" t="s">
        <v>571</v>
      </c>
      <c r="AG6" t="s">
        <v>848</v>
      </c>
      <c r="AH6" t="s">
        <v>847</v>
      </c>
      <c r="AI6" t="s">
        <v>600</v>
      </c>
      <c r="AJ6" t="s">
        <v>846</v>
      </c>
      <c r="AL6" t="s">
        <v>845</v>
      </c>
      <c r="AN6" t="s">
        <v>844</v>
      </c>
      <c r="AS6" t="s">
        <v>843</v>
      </c>
      <c r="AT6" t="s">
        <v>842</v>
      </c>
      <c r="AU6" t="s">
        <v>841</v>
      </c>
      <c r="AV6" t="s">
        <v>840</v>
      </c>
      <c r="AW6" t="s">
        <v>839</v>
      </c>
      <c r="AX6" t="s">
        <v>838</v>
      </c>
      <c r="AY6" t="s">
        <v>837</v>
      </c>
      <c r="AZ6" t="s">
        <v>836</v>
      </c>
      <c r="BA6" t="s">
        <v>835</v>
      </c>
      <c r="BB6" t="s">
        <v>834</v>
      </c>
      <c r="BC6" t="s">
        <v>735</v>
      </c>
      <c r="BD6" t="s">
        <v>833</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832</v>
      </c>
      <c r="Y7" t="s">
        <v>2</v>
      </c>
      <c r="AC7" s="287" t="s">
        <v>831</v>
      </c>
      <c r="AD7" s="287" t="s">
        <v>624</v>
      </c>
      <c r="AE7" s="295">
        <v>0.26950000000000002</v>
      </c>
      <c r="AF7" s="287" t="s">
        <v>571</v>
      </c>
      <c r="AG7" t="s">
        <v>830</v>
      </c>
      <c r="AH7" t="s">
        <v>598</v>
      </c>
      <c r="AI7" t="s">
        <v>829</v>
      </c>
      <c r="AJ7" t="s">
        <v>828</v>
      </c>
      <c r="AL7" t="s">
        <v>827</v>
      </c>
      <c r="AS7" t="s">
        <v>826</v>
      </c>
      <c r="AT7" t="s">
        <v>825</v>
      </c>
      <c r="AU7" t="s">
        <v>824</v>
      </c>
      <c r="AV7" t="s">
        <v>823</v>
      </c>
      <c r="AW7" t="s">
        <v>822</v>
      </c>
      <c r="AX7" t="s">
        <v>821</v>
      </c>
      <c r="AY7" t="s">
        <v>820</v>
      </c>
      <c r="AZ7" t="s">
        <v>819</v>
      </c>
      <c r="BA7" t="s">
        <v>818</v>
      </c>
      <c r="BB7" t="s">
        <v>817</v>
      </c>
      <c r="BC7" t="s">
        <v>816</v>
      </c>
      <c r="BD7" t="s">
        <v>815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814</v>
      </c>
      <c r="Y8" t="s">
        <v>3</v>
      </c>
      <c r="AC8" s="291" t="s">
        <v>813</v>
      </c>
      <c r="AD8" s="291" t="s">
        <v>673</v>
      </c>
      <c r="AE8" s="334">
        <v>2.5379710000000002</v>
      </c>
      <c r="AF8" s="287" t="s">
        <v>672</v>
      </c>
      <c r="AG8" t="s">
        <v>707</v>
      </c>
      <c r="AH8" t="s">
        <v>673</v>
      </c>
      <c r="AI8" t="s">
        <v>580</v>
      </c>
      <c r="AJ8" t="s">
        <v>812</v>
      </c>
      <c r="AS8" t="s">
        <v>811</v>
      </c>
      <c r="AT8" t="s">
        <v>810</v>
      </c>
      <c r="AU8" t="s">
        <v>809</v>
      </c>
      <c r="AV8" t="s">
        <v>808</v>
      </c>
      <c r="AW8" t="s">
        <v>807</v>
      </c>
      <c r="AX8" t="s">
        <v>806</v>
      </c>
      <c r="AY8" t="s">
        <v>805</v>
      </c>
      <c r="AZ8" t="s">
        <v>804</v>
      </c>
      <c r="BA8" t="s">
        <v>803</v>
      </c>
      <c r="BB8" t="s">
        <v>802</v>
      </c>
      <c r="BC8" t="s">
        <v>801</v>
      </c>
      <c r="BD8" t="s">
        <v>800</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799</v>
      </c>
      <c r="Y9" t="s">
        <v>422</v>
      </c>
      <c r="AC9" s="220" t="s">
        <v>798</v>
      </c>
      <c r="AD9" s="220" t="s">
        <v>624</v>
      </c>
      <c r="AE9" s="245">
        <v>0.24667</v>
      </c>
      <c r="AF9" s="287" t="s">
        <v>571</v>
      </c>
      <c r="AG9" t="s">
        <v>4</v>
      </c>
      <c r="AH9" t="s">
        <v>797</v>
      </c>
      <c r="AI9" t="s">
        <v>796</v>
      </c>
      <c r="AJ9" t="s">
        <v>795</v>
      </c>
      <c r="AS9" t="s">
        <v>794</v>
      </c>
      <c r="AT9" t="s">
        <v>793</v>
      </c>
      <c r="AU9" t="s">
        <v>792</v>
      </c>
      <c r="AV9" t="s">
        <v>791</v>
      </c>
      <c r="AW9" t="s">
        <v>790</v>
      </c>
      <c r="AX9" t="s">
        <v>789</v>
      </c>
      <c r="AY9" t="s">
        <v>788</v>
      </c>
      <c r="AZ9" t="s">
        <v>787</v>
      </c>
      <c r="BA9" t="s">
        <v>786</v>
      </c>
      <c r="BB9" t="s">
        <v>785</v>
      </c>
      <c r="BC9" t="s">
        <v>735</v>
      </c>
      <c r="BD9" t="s">
        <v>784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783</v>
      </c>
      <c r="Y10" t="s">
        <v>782</v>
      </c>
      <c r="AC10" s="287" t="s">
        <v>781</v>
      </c>
      <c r="AD10" s="287" t="s">
        <v>624</v>
      </c>
      <c r="AE10" s="294">
        <v>0.315905361</v>
      </c>
      <c r="AF10" s="287" t="s">
        <v>571</v>
      </c>
      <c r="AG10" t="s">
        <v>732</v>
      </c>
      <c r="AH10" t="s">
        <v>581</v>
      </c>
      <c r="AI10" t="s">
        <v>780</v>
      </c>
      <c r="AJ10" t="s">
        <v>779</v>
      </c>
      <c r="AS10" t="s">
        <v>778</v>
      </c>
      <c r="AT10" t="s">
        <v>777</v>
      </c>
      <c r="AU10" t="s">
        <v>776</v>
      </c>
      <c r="AV10" t="s">
        <v>775</v>
      </c>
      <c r="AW10" t="s">
        <v>774</v>
      </c>
      <c r="AX10" t="s">
        <v>773</v>
      </c>
      <c r="AZ10" t="s">
        <v>772</v>
      </c>
      <c r="BA10" t="s">
        <v>771</v>
      </c>
      <c r="BB10" t="s">
        <v>770</v>
      </c>
      <c r="BC10" t="s">
        <v>769</v>
      </c>
      <c r="BD10" t="s">
        <v>768</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767</v>
      </c>
      <c r="Y11" t="s">
        <v>766</v>
      </c>
      <c r="AC11" s="287" t="s">
        <v>765</v>
      </c>
      <c r="AD11" s="287" t="s">
        <v>748</v>
      </c>
      <c r="AE11" s="287">
        <v>0.34410000000000002</v>
      </c>
      <c r="AF11" s="287" t="s">
        <v>747</v>
      </c>
      <c r="AG11" t="s">
        <v>719</v>
      </c>
      <c r="AH11" t="s">
        <v>764</v>
      </c>
      <c r="AI11" t="s">
        <v>763</v>
      </c>
      <c r="AJ11" t="s">
        <v>762</v>
      </c>
      <c r="AS11" t="s">
        <v>761</v>
      </c>
      <c r="AT11" t="s">
        <v>760</v>
      </c>
      <c r="AU11" t="s">
        <v>759</v>
      </c>
      <c r="AV11" t="s">
        <v>758</v>
      </c>
      <c r="AW11" t="s">
        <v>757</v>
      </c>
      <c r="AX11" t="s">
        <v>756</v>
      </c>
      <c r="AZ11" t="s">
        <v>755</v>
      </c>
      <c r="BA11" t="s">
        <v>754</v>
      </c>
      <c r="BB11" t="s">
        <v>753</v>
      </c>
      <c r="BC11" t="s">
        <v>752</v>
      </c>
      <c r="BD11" t="s">
        <v>751</v>
      </c>
    </row>
    <row r="12" spans="1:56" x14ac:dyDescent="0.25">
      <c r="C12">
        <v>2014</v>
      </c>
      <c r="D12">
        <f t="shared" ref="D12:I12" si="8">E11</f>
        <v>2015</v>
      </c>
      <c r="E12">
        <f t="shared" si="8"/>
        <v>2016</v>
      </c>
      <c r="F12">
        <f t="shared" si="8"/>
        <v>2017</v>
      </c>
      <c r="G12">
        <f t="shared" si="8"/>
        <v>2018</v>
      </c>
      <c r="H12">
        <f t="shared" si="8"/>
        <v>2019</v>
      </c>
      <c r="I12">
        <f t="shared" si="8"/>
        <v>2020</v>
      </c>
      <c r="V12" t="s">
        <v>750</v>
      </c>
      <c r="AC12" s="287" t="s">
        <v>749</v>
      </c>
      <c r="AD12" s="287" t="s">
        <v>748</v>
      </c>
      <c r="AE12" s="288">
        <v>0.70850000000000002</v>
      </c>
      <c r="AF12" s="288" t="s">
        <v>747</v>
      </c>
      <c r="AG12" t="s">
        <v>746</v>
      </c>
      <c r="AH12" t="s">
        <v>575</v>
      </c>
      <c r="AJ12" t="s">
        <v>745</v>
      </c>
      <c r="AS12" t="s">
        <v>744</v>
      </c>
      <c r="AT12" t="s">
        <v>743</v>
      </c>
      <c r="AU12" t="s">
        <v>742</v>
      </c>
      <c r="AV12" t="s">
        <v>741</v>
      </c>
      <c r="AW12" t="s">
        <v>740</v>
      </c>
      <c r="AX12" t="s">
        <v>739</v>
      </c>
      <c r="AZ12" t="s">
        <v>738</v>
      </c>
      <c r="BA12" t="s">
        <v>737</v>
      </c>
      <c r="BB12" t="s">
        <v>736</v>
      </c>
      <c r="BC12" t="s">
        <v>735</v>
      </c>
      <c r="BD12" t="s">
        <v>734</v>
      </c>
    </row>
    <row r="13" spans="1:56" x14ac:dyDescent="0.25">
      <c r="C13">
        <v>2015</v>
      </c>
      <c r="D13">
        <f>E12</f>
        <v>2016</v>
      </c>
      <c r="E13">
        <f>F12</f>
        <v>2017</v>
      </c>
      <c r="F13">
        <f>G12</f>
        <v>2018</v>
      </c>
      <c r="G13">
        <f>H12</f>
        <v>2019</v>
      </c>
      <c r="H13">
        <f>I12</f>
        <v>2020</v>
      </c>
      <c r="V13" t="s">
        <v>733</v>
      </c>
      <c r="AC13" s="287" t="s">
        <v>732</v>
      </c>
      <c r="AD13" s="287" t="s">
        <v>673</v>
      </c>
      <c r="AE13" s="287">
        <v>2.6023999999999998</v>
      </c>
      <c r="AF13" s="287" t="s">
        <v>672</v>
      </c>
      <c r="AG13" t="s">
        <v>731</v>
      </c>
      <c r="AH13" t="s">
        <v>730</v>
      </c>
      <c r="AJ13" t="s">
        <v>729</v>
      </c>
      <c r="AS13" t="s">
        <v>728</v>
      </c>
      <c r="AT13" t="s">
        <v>727</v>
      </c>
      <c r="AU13" t="s">
        <v>726</v>
      </c>
      <c r="AV13" t="s">
        <v>725</v>
      </c>
      <c r="AW13" t="s">
        <v>724</v>
      </c>
      <c r="AX13" t="s">
        <v>723</v>
      </c>
      <c r="AZ13" t="s">
        <v>722</v>
      </c>
      <c r="BA13" t="s">
        <v>721</v>
      </c>
      <c r="BD13" t="s">
        <v>720</v>
      </c>
    </row>
    <row r="14" spans="1:56" x14ac:dyDescent="0.25">
      <c r="C14">
        <v>2016</v>
      </c>
      <c r="D14">
        <f>E13</f>
        <v>2017</v>
      </c>
      <c r="E14">
        <f>F13</f>
        <v>2018</v>
      </c>
      <c r="F14">
        <f>G13</f>
        <v>2019</v>
      </c>
      <c r="G14">
        <f>H13</f>
        <v>2020</v>
      </c>
      <c r="V14" t="s">
        <v>550</v>
      </c>
      <c r="AC14" s="287" t="s">
        <v>719</v>
      </c>
      <c r="AD14" s="287" t="s">
        <v>673</v>
      </c>
      <c r="AE14" s="287">
        <v>2.1913999999999998</v>
      </c>
      <c r="AF14" s="287" t="s">
        <v>672</v>
      </c>
      <c r="AG14" t="s">
        <v>718</v>
      </c>
      <c r="AH14" t="s">
        <v>1</v>
      </c>
      <c r="AJ14" t="s">
        <v>717</v>
      </c>
      <c r="AS14" t="s">
        <v>716</v>
      </c>
      <c r="AT14" t="s">
        <v>715</v>
      </c>
      <c r="AU14" t="s">
        <v>714</v>
      </c>
      <c r="AV14" t="s">
        <v>713</v>
      </c>
      <c r="AW14" t="s">
        <v>712</v>
      </c>
      <c r="AX14" t="s">
        <v>711</v>
      </c>
      <c r="AZ14" t="s">
        <v>710</v>
      </c>
      <c r="BA14" t="s">
        <v>709</v>
      </c>
      <c r="BD14" t="s">
        <v>708</v>
      </c>
    </row>
    <row r="15" spans="1:56" x14ac:dyDescent="0.25">
      <c r="C15">
        <v>2017</v>
      </c>
      <c r="D15">
        <f>E14</f>
        <v>2018</v>
      </c>
      <c r="E15">
        <f>F14</f>
        <v>2019</v>
      </c>
      <c r="F15">
        <f>G14</f>
        <v>2020</v>
      </c>
      <c r="AC15" s="287" t="s">
        <v>707</v>
      </c>
      <c r="AD15" s="287" t="s">
        <v>624</v>
      </c>
      <c r="AE15" s="287">
        <v>1.1838E-2</v>
      </c>
      <c r="AF15" s="287" t="s">
        <v>571</v>
      </c>
      <c r="AG15" t="s">
        <v>706</v>
      </c>
      <c r="AH15" t="s">
        <v>705</v>
      </c>
      <c r="AJ15" t="s">
        <v>5</v>
      </c>
      <c r="AS15" t="s">
        <v>704</v>
      </c>
      <c r="AT15" t="s">
        <v>703</v>
      </c>
      <c r="AU15" t="s">
        <v>702</v>
      </c>
      <c r="AV15" t="s">
        <v>701</v>
      </c>
      <c r="AW15" t="s">
        <v>700</v>
      </c>
      <c r="AX15" t="s">
        <v>699</v>
      </c>
      <c r="AZ15" t="s">
        <v>698</v>
      </c>
      <c r="BA15" t="s">
        <v>697</v>
      </c>
      <c r="BD15" t="s">
        <v>696</v>
      </c>
    </row>
    <row r="16" spans="1:56" x14ac:dyDescent="0.25">
      <c r="C16">
        <v>2018</v>
      </c>
      <c r="D16">
        <f>E15</f>
        <v>2019</v>
      </c>
      <c r="E16">
        <f>F15</f>
        <v>2020</v>
      </c>
      <c r="AC16" s="287" t="s">
        <v>695</v>
      </c>
      <c r="AD16" s="287" t="s">
        <v>624</v>
      </c>
      <c r="AE16" s="287">
        <v>2.0799999999999999E-4</v>
      </c>
      <c r="AF16" s="287" t="s">
        <v>571</v>
      </c>
      <c r="AG16" t="s">
        <v>694</v>
      </c>
      <c r="AH16" t="s">
        <v>693</v>
      </c>
      <c r="AS16" t="s">
        <v>692</v>
      </c>
      <c r="AT16" t="s">
        <v>691</v>
      </c>
      <c r="AU16" t="s">
        <v>690</v>
      </c>
      <c r="AV16" t="s">
        <v>689</v>
      </c>
      <c r="AW16" t="s">
        <v>688</v>
      </c>
      <c r="AX16" t="s">
        <v>687</v>
      </c>
      <c r="AZ16" t="s">
        <v>686</v>
      </c>
      <c r="BA16" t="s">
        <v>685</v>
      </c>
      <c r="BD16" t="s">
        <v>684</v>
      </c>
    </row>
    <row r="17" spans="3:56" x14ac:dyDescent="0.25">
      <c r="C17">
        <v>2019</v>
      </c>
      <c r="D17">
        <f>E16</f>
        <v>2020</v>
      </c>
      <c r="AC17" s="287" t="s">
        <v>683</v>
      </c>
      <c r="AD17" s="287" t="s">
        <v>624</v>
      </c>
      <c r="AE17" s="287">
        <v>0.214508</v>
      </c>
      <c r="AF17" s="287" t="s">
        <v>571</v>
      </c>
      <c r="AG17" t="s">
        <v>5</v>
      </c>
      <c r="AH17" t="s">
        <v>550</v>
      </c>
      <c r="AT17" t="s">
        <v>682</v>
      </c>
      <c r="AU17" t="s">
        <v>681</v>
      </c>
      <c r="AV17" t="s">
        <v>680</v>
      </c>
      <c r="AW17" t="s">
        <v>679</v>
      </c>
      <c r="AX17" t="s">
        <v>678</v>
      </c>
      <c r="AZ17" t="s">
        <v>677</v>
      </c>
      <c r="BA17" t="s">
        <v>676</v>
      </c>
      <c r="BD17" t="s">
        <v>675</v>
      </c>
    </row>
    <row r="18" spans="3:56" x14ac:dyDescent="0.25">
      <c r="C18">
        <v>2020</v>
      </c>
      <c r="AC18" s="287" t="s">
        <v>674</v>
      </c>
      <c r="AD18" s="287" t="s">
        <v>673</v>
      </c>
      <c r="AE18" s="288">
        <v>1.5022500000000001</v>
      </c>
      <c r="AF18" s="288" t="s">
        <v>672</v>
      </c>
      <c r="AT18" t="s">
        <v>671</v>
      </c>
      <c r="AU18" t="s">
        <v>670</v>
      </c>
      <c r="AV18" t="s">
        <v>669</v>
      </c>
      <c r="AW18" t="s">
        <v>668</v>
      </c>
      <c r="AX18" t="s">
        <v>667</v>
      </c>
      <c r="AZ18" t="s">
        <v>666</v>
      </c>
      <c r="BD18" t="s">
        <v>665</v>
      </c>
    </row>
    <row r="19" spans="3:56" x14ac:dyDescent="0.25">
      <c r="C19" t="s">
        <v>664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656</v>
      </c>
      <c r="AC19" s="220" t="s">
        <v>663</v>
      </c>
      <c r="AD19" s="287" t="s">
        <v>624</v>
      </c>
      <c r="AE19" s="288">
        <v>0.21676999999999999</v>
      </c>
      <c r="AF19" s="288" t="s">
        <v>571</v>
      </c>
      <c r="AT19" t="s">
        <v>662</v>
      </c>
      <c r="AU19" t="s">
        <v>661</v>
      </c>
      <c r="AV19" t="s">
        <v>660</v>
      </c>
      <c r="AW19" t="s">
        <v>659</v>
      </c>
      <c r="BD19" t="s">
        <v>658</v>
      </c>
    </row>
    <row r="20" spans="3:56" x14ac:dyDescent="0.25">
      <c r="C20" t="s">
        <v>657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656</v>
      </c>
      <c r="AC20" s="287" t="s">
        <v>655</v>
      </c>
      <c r="AD20" s="287" t="s">
        <v>624</v>
      </c>
      <c r="AE20" s="290" t="s">
        <v>601</v>
      </c>
      <c r="AF20" s="288" t="s">
        <v>571</v>
      </c>
      <c r="AT20" t="s">
        <v>654</v>
      </c>
      <c r="AV20" t="s">
        <v>653</v>
      </c>
      <c r="AW20" t="s">
        <v>652</v>
      </c>
      <c r="BD20" t="s">
        <v>651</v>
      </c>
    </row>
    <row r="21" spans="3:56" x14ac:dyDescent="0.25">
      <c r="C21" t="s">
        <v>650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649</v>
      </c>
      <c r="AD21" s="220" t="s">
        <v>624</v>
      </c>
      <c r="AE21" s="293">
        <v>0</v>
      </c>
      <c r="AF21" s="220" t="s">
        <v>571</v>
      </c>
      <c r="AT21" t="s">
        <v>648</v>
      </c>
      <c r="AV21" t="s">
        <v>647</v>
      </c>
      <c r="AW21" t="s">
        <v>646</v>
      </c>
      <c r="BD21" t="s">
        <v>645</v>
      </c>
    </row>
    <row r="22" spans="3:56" x14ac:dyDescent="0.25">
      <c r="C22" t="s">
        <v>644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643</v>
      </c>
      <c r="AD22" s="220" t="s">
        <v>624</v>
      </c>
      <c r="AE22" s="293">
        <v>0</v>
      </c>
      <c r="AF22" s="220" t="s">
        <v>642</v>
      </c>
      <c r="AT22" t="s">
        <v>641</v>
      </c>
      <c r="AW22" t="s">
        <v>640</v>
      </c>
      <c r="BD22" t="s">
        <v>639</v>
      </c>
    </row>
    <row r="23" spans="3:56" x14ac:dyDescent="0.25">
      <c r="C23" t="s">
        <v>638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637</v>
      </c>
      <c r="AD23" s="291" t="s">
        <v>624</v>
      </c>
      <c r="AE23" s="292">
        <v>0</v>
      </c>
      <c r="AF23" s="291" t="s">
        <v>571</v>
      </c>
      <c r="AT23" t="s">
        <v>636</v>
      </c>
      <c r="AW23" t="s">
        <v>635</v>
      </c>
      <c r="BD23" t="s">
        <v>634</v>
      </c>
    </row>
    <row r="24" spans="3:56" x14ac:dyDescent="0.25">
      <c r="C24" t="s">
        <v>633</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632</v>
      </c>
      <c r="AD24" s="291" t="s">
        <v>624</v>
      </c>
      <c r="AE24" s="292">
        <v>0</v>
      </c>
      <c r="AF24" s="291" t="s">
        <v>571</v>
      </c>
      <c r="AT24" t="s">
        <v>631</v>
      </c>
      <c r="AW24" t="s">
        <v>630</v>
      </c>
    </row>
    <row r="25" spans="3:56" x14ac:dyDescent="0.25">
      <c r="C25" t="s">
        <v>629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628</v>
      </c>
      <c r="AD25" s="291" t="s">
        <v>624</v>
      </c>
      <c r="AE25" s="292">
        <v>0</v>
      </c>
      <c r="AF25" s="291" t="s">
        <v>571</v>
      </c>
      <c r="AT25" t="s">
        <v>627</v>
      </c>
    </row>
    <row r="26" spans="3:56" x14ac:dyDescent="0.25">
      <c r="C26" t="s">
        <v>626</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625</v>
      </c>
      <c r="AD26" s="291" t="s">
        <v>624</v>
      </c>
      <c r="AE26" s="292">
        <v>0</v>
      </c>
      <c r="AF26" s="291" t="s">
        <v>571</v>
      </c>
    </row>
    <row r="27" spans="3:56" x14ac:dyDescent="0.25">
      <c r="C27" t="s">
        <v>623</v>
      </c>
      <c r="D27" t="str">
        <f t="shared" ref="D27:I27" si="16">E26</f>
        <v>2014/15</v>
      </c>
      <c r="E27" t="str">
        <f t="shared" si="16"/>
        <v>2015/16</v>
      </c>
      <c r="F27" t="str">
        <f t="shared" si="16"/>
        <v>2016/17</v>
      </c>
      <c r="G27" t="str">
        <f t="shared" si="16"/>
        <v>2017/18</v>
      </c>
      <c r="H27" t="str">
        <f t="shared" si="16"/>
        <v>2018/19</v>
      </c>
      <c r="I27" t="str">
        <f t="shared" si="16"/>
        <v>2019/20</v>
      </c>
      <c r="AC27" s="287" t="s">
        <v>622</v>
      </c>
      <c r="AD27" s="287" t="s">
        <v>598</v>
      </c>
      <c r="AE27" s="289">
        <v>289.83554099999998</v>
      </c>
      <c r="AF27" s="287" t="s">
        <v>600</v>
      </c>
    </row>
    <row r="28" spans="3:56" x14ac:dyDescent="0.25">
      <c r="C28" t="s">
        <v>621</v>
      </c>
      <c r="D28" t="str">
        <f>E27</f>
        <v>2015/16</v>
      </c>
      <c r="E28" t="str">
        <f>F27</f>
        <v>2016/17</v>
      </c>
      <c r="F28" t="str">
        <f>G27</f>
        <v>2017/18</v>
      </c>
      <c r="G28" t="str">
        <f>H27</f>
        <v>2018/19</v>
      </c>
      <c r="H28" t="str">
        <f>I27</f>
        <v>2019/20</v>
      </c>
      <c r="AC28" s="287" t="s">
        <v>620</v>
      </c>
      <c r="AD28" s="287" t="s">
        <v>598</v>
      </c>
      <c r="AE28" s="289">
        <v>199</v>
      </c>
      <c r="AF28" s="287" t="s">
        <v>600</v>
      </c>
    </row>
    <row r="29" spans="3:56" x14ac:dyDescent="0.25">
      <c r="C29" t="s">
        <v>619</v>
      </c>
      <c r="D29" t="str">
        <f>E28</f>
        <v>2016/17</v>
      </c>
      <c r="E29" t="str">
        <f>F28</f>
        <v>2017/18</v>
      </c>
      <c r="F29" t="str">
        <f>G28</f>
        <v>2018/19</v>
      </c>
      <c r="G29" t="str">
        <f>H28</f>
        <v>2019/20</v>
      </c>
      <c r="AC29" s="287" t="s">
        <v>618</v>
      </c>
      <c r="AD29" s="287" t="s">
        <v>598</v>
      </c>
      <c r="AE29" s="289">
        <v>6</v>
      </c>
      <c r="AF29" s="287" t="s">
        <v>600</v>
      </c>
    </row>
    <row r="30" spans="3:56" x14ac:dyDescent="0.25">
      <c r="C30" t="s">
        <v>617</v>
      </c>
      <c r="D30" t="str">
        <f>E29</f>
        <v>2017/18</v>
      </c>
      <c r="E30" t="str">
        <f>F29</f>
        <v>2018/19</v>
      </c>
      <c r="F30" t="str">
        <f>G29</f>
        <v>2019/20</v>
      </c>
      <c r="AC30" s="287" t="s">
        <v>616</v>
      </c>
      <c r="AD30" s="287" t="s">
        <v>598</v>
      </c>
      <c r="AE30" s="289">
        <v>21</v>
      </c>
      <c r="AF30" s="287" t="s">
        <v>600</v>
      </c>
    </row>
    <row r="31" spans="3:56" x14ac:dyDescent="0.25">
      <c r="C31" t="s">
        <v>615</v>
      </c>
      <c r="D31" t="str">
        <f>E30</f>
        <v>2018/19</v>
      </c>
      <c r="E31" t="str">
        <f>F30</f>
        <v>2019/20</v>
      </c>
      <c r="AC31" s="287" t="s">
        <v>614</v>
      </c>
      <c r="AD31" s="287" t="s">
        <v>598</v>
      </c>
      <c r="AE31" s="289">
        <v>6</v>
      </c>
      <c r="AF31" s="287" t="s">
        <v>600</v>
      </c>
    </row>
    <row r="32" spans="3:56" x14ac:dyDescent="0.25">
      <c r="C32" t="s">
        <v>613</v>
      </c>
      <c r="D32" t="str">
        <f>E31</f>
        <v>2019/20</v>
      </c>
      <c r="AC32" s="287" t="s">
        <v>612</v>
      </c>
      <c r="AD32" s="287" t="s">
        <v>598</v>
      </c>
      <c r="AE32" s="289">
        <v>21</v>
      </c>
      <c r="AF32" s="287" t="s">
        <v>600</v>
      </c>
    </row>
    <row r="33" spans="3:32" x14ac:dyDescent="0.25">
      <c r="C33" t="s">
        <v>611</v>
      </c>
      <c r="AC33" s="287" t="s">
        <v>610</v>
      </c>
      <c r="AD33" s="287" t="s">
        <v>598</v>
      </c>
      <c r="AE33" s="289">
        <v>21</v>
      </c>
      <c r="AF33" s="287" t="s">
        <v>600</v>
      </c>
    </row>
    <row r="34" spans="3:32" x14ac:dyDescent="0.25">
      <c r="AC34" s="287" t="s">
        <v>609</v>
      </c>
      <c r="AD34" s="287" t="s">
        <v>598</v>
      </c>
      <c r="AE34" s="289">
        <v>21</v>
      </c>
      <c r="AF34" s="287" t="s">
        <v>600</v>
      </c>
    </row>
    <row r="35" spans="3:32" x14ac:dyDescent="0.25">
      <c r="AC35" s="287" t="s">
        <v>608</v>
      </c>
      <c r="AD35" s="287" t="s">
        <v>598</v>
      </c>
      <c r="AE35" s="289">
        <v>21</v>
      </c>
      <c r="AF35" s="287" t="s">
        <v>600</v>
      </c>
    </row>
    <row r="36" spans="3:32" x14ac:dyDescent="0.25">
      <c r="AC36" s="287" t="s">
        <v>607</v>
      </c>
      <c r="AD36" s="287" t="s">
        <v>598</v>
      </c>
      <c r="AE36" s="289">
        <v>21</v>
      </c>
      <c r="AF36" s="287" t="s">
        <v>600</v>
      </c>
    </row>
    <row r="37" spans="3:32" x14ac:dyDescent="0.25">
      <c r="AC37" s="287" t="s">
        <v>606</v>
      </c>
      <c r="AD37" s="287" t="s">
        <v>598</v>
      </c>
      <c r="AE37" s="289">
        <v>21</v>
      </c>
      <c r="AF37" s="287" t="s">
        <v>600</v>
      </c>
    </row>
    <row r="38" spans="3:32" x14ac:dyDescent="0.25">
      <c r="AC38" s="287" t="s">
        <v>605</v>
      </c>
      <c r="AD38" s="287" t="s">
        <v>598</v>
      </c>
      <c r="AE38" s="289">
        <v>1.37</v>
      </c>
      <c r="AF38" s="287" t="s">
        <v>600</v>
      </c>
    </row>
    <row r="39" spans="3:32" x14ac:dyDescent="0.25">
      <c r="AC39" s="287" t="s">
        <v>604</v>
      </c>
      <c r="AD39" s="287" t="s">
        <v>598</v>
      </c>
      <c r="AE39" s="290" t="s">
        <v>601</v>
      </c>
      <c r="AF39" s="287" t="s">
        <v>600</v>
      </c>
    </row>
    <row r="40" spans="3:32" x14ac:dyDescent="0.25">
      <c r="AC40" s="287" t="s">
        <v>603</v>
      </c>
      <c r="AD40" s="287" t="s">
        <v>598</v>
      </c>
      <c r="AE40" s="290" t="s">
        <v>601</v>
      </c>
      <c r="AF40" s="287" t="s">
        <v>600</v>
      </c>
    </row>
    <row r="41" spans="3:32" x14ac:dyDescent="0.25">
      <c r="AC41" s="287" t="s">
        <v>602</v>
      </c>
      <c r="AD41" s="287" t="s">
        <v>598</v>
      </c>
      <c r="AE41" s="290" t="s">
        <v>601</v>
      </c>
      <c r="AF41" s="287" t="s">
        <v>600</v>
      </c>
    </row>
    <row r="42" spans="3:32" x14ac:dyDescent="0.25">
      <c r="AC42" s="287" t="s">
        <v>599</v>
      </c>
      <c r="AD42" s="287" t="s">
        <v>598</v>
      </c>
      <c r="AE42" s="289">
        <v>21</v>
      </c>
      <c r="AF42" s="220" t="s">
        <v>597</v>
      </c>
    </row>
    <row r="43" spans="3:32" x14ac:dyDescent="0.25">
      <c r="AC43" s="291" t="s">
        <v>596</v>
      </c>
      <c r="AD43" s="291" t="s">
        <v>575</v>
      </c>
      <c r="AE43" s="286" t="s">
        <v>566</v>
      </c>
      <c r="AF43" s="286"/>
    </row>
    <row r="44" spans="3:32" x14ac:dyDescent="0.25">
      <c r="AC44" s="291" t="s">
        <v>595</v>
      </c>
      <c r="AD44" s="291" t="s">
        <v>575</v>
      </c>
      <c r="AE44" s="291">
        <v>0.29315999999999998</v>
      </c>
      <c r="AF44" s="291" t="s">
        <v>574</v>
      </c>
    </row>
    <row r="45" spans="3:32" x14ac:dyDescent="0.25">
      <c r="AC45" s="291" t="s">
        <v>594</v>
      </c>
      <c r="AD45" s="291" t="s">
        <v>575</v>
      </c>
      <c r="AE45" s="291">
        <v>0.16625000000000001</v>
      </c>
      <c r="AF45" s="291" t="s">
        <v>574</v>
      </c>
    </row>
    <row r="46" spans="3:32" x14ac:dyDescent="0.25">
      <c r="AC46" s="291" t="s">
        <v>593</v>
      </c>
      <c r="AD46" s="291" t="s">
        <v>575</v>
      </c>
      <c r="AE46" s="291">
        <v>0.21021999999999999</v>
      </c>
      <c r="AF46" s="291" t="s">
        <v>574</v>
      </c>
    </row>
    <row r="47" spans="3:32" x14ac:dyDescent="0.25">
      <c r="AC47" s="287" t="s">
        <v>592</v>
      </c>
      <c r="AD47" s="287" t="s">
        <v>575</v>
      </c>
      <c r="AE47" s="287">
        <v>4.7379999999999999E-2</v>
      </c>
      <c r="AF47" s="287" t="s">
        <v>574</v>
      </c>
    </row>
    <row r="48" spans="3:32" x14ac:dyDescent="0.25">
      <c r="AC48" s="287" t="s">
        <v>591</v>
      </c>
      <c r="AD48" s="287" t="s">
        <v>575</v>
      </c>
      <c r="AE48" s="287">
        <v>0.18546000000000001</v>
      </c>
      <c r="AF48" s="287" t="s">
        <v>574</v>
      </c>
    </row>
    <row r="49" spans="29:32" x14ac:dyDescent="0.25">
      <c r="AC49" s="287" t="s">
        <v>590</v>
      </c>
      <c r="AD49" s="287" t="s">
        <v>575</v>
      </c>
      <c r="AE49" s="287">
        <v>0.19388</v>
      </c>
      <c r="AF49" s="287" t="s">
        <v>574</v>
      </c>
    </row>
    <row r="50" spans="29:32" x14ac:dyDescent="0.25">
      <c r="AC50" s="291" t="s">
        <v>589</v>
      </c>
      <c r="AD50" s="291" t="s">
        <v>587</v>
      </c>
      <c r="AE50" s="291">
        <v>0.21634400000000001</v>
      </c>
      <c r="AF50" s="291" t="s">
        <v>586</v>
      </c>
    </row>
    <row r="51" spans="29:32" x14ac:dyDescent="0.25">
      <c r="AC51" s="291" t="s">
        <v>588</v>
      </c>
      <c r="AD51" s="291" t="s">
        <v>587</v>
      </c>
      <c r="AE51" s="291">
        <v>0.33604699999999998</v>
      </c>
      <c r="AF51" s="291" t="s">
        <v>586</v>
      </c>
    </row>
    <row r="52" spans="29:32" x14ac:dyDescent="0.25">
      <c r="AC52" s="287" t="s">
        <v>585</v>
      </c>
      <c r="AD52" s="287" t="s">
        <v>581</v>
      </c>
      <c r="AE52" s="288">
        <v>0.25092300000000001</v>
      </c>
      <c r="AF52" s="288" t="s">
        <v>580</v>
      </c>
    </row>
    <row r="53" spans="29:32" x14ac:dyDescent="0.25">
      <c r="AC53" s="287" t="s">
        <v>584</v>
      </c>
      <c r="AD53" s="287" t="s">
        <v>581</v>
      </c>
      <c r="AE53" s="288">
        <v>0.82374999999999998</v>
      </c>
      <c r="AF53" s="288" t="s">
        <v>580</v>
      </c>
    </row>
    <row r="54" spans="29:32" x14ac:dyDescent="0.25">
      <c r="AC54" s="287" t="s">
        <v>583</v>
      </c>
      <c r="AD54" s="287" t="s">
        <v>581</v>
      </c>
      <c r="AE54" s="288">
        <v>0.94411</v>
      </c>
      <c r="AF54" s="288" t="s">
        <v>580</v>
      </c>
    </row>
    <row r="55" spans="29:32" x14ac:dyDescent="0.25">
      <c r="AC55" s="287" t="s">
        <v>582</v>
      </c>
      <c r="AD55" s="287" t="s">
        <v>581</v>
      </c>
      <c r="AE55" s="288">
        <v>0.88483999999999996</v>
      </c>
      <c r="AF55" s="288" t="s">
        <v>580</v>
      </c>
    </row>
    <row r="56" spans="29:32" x14ac:dyDescent="0.25">
      <c r="AC56" s="287" t="s">
        <v>579</v>
      </c>
      <c r="AD56" s="287" t="s">
        <v>575</v>
      </c>
      <c r="AE56" s="287">
        <v>0.10946</v>
      </c>
      <c r="AF56" s="287" t="s">
        <v>574</v>
      </c>
    </row>
    <row r="57" spans="29:32" x14ac:dyDescent="0.25">
      <c r="AC57" s="287" t="s">
        <v>578</v>
      </c>
      <c r="AD57" s="287" t="s">
        <v>575</v>
      </c>
      <c r="AE57" s="287">
        <v>0.21876999999999999</v>
      </c>
      <c r="AF57" s="287" t="s">
        <v>574</v>
      </c>
    </row>
    <row r="58" spans="29:32" x14ac:dyDescent="0.25">
      <c r="AC58" s="287" t="s">
        <v>577</v>
      </c>
      <c r="AD58" s="287" t="s">
        <v>575</v>
      </c>
      <c r="AE58" s="287">
        <v>0.17755000000000001</v>
      </c>
      <c r="AF58" s="287" t="s">
        <v>574</v>
      </c>
    </row>
    <row r="59" spans="29:32" x14ac:dyDescent="0.25">
      <c r="AC59" s="287" t="s">
        <v>576</v>
      </c>
      <c r="AD59" s="287" t="s">
        <v>575</v>
      </c>
      <c r="AE59" s="287">
        <v>0.116082</v>
      </c>
      <c r="AF59" s="287" t="s">
        <v>574</v>
      </c>
    </row>
    <row r="60" spans="29:32" x14ac:dyDescent="0.25">
      <c r="AC60" s="287" t="s">
        <v>573</v>
      </c>
      <c r="AD60" s="286" t="s">
        <v>567</v>
      </c>
      <c r="AE60" s="286" t="s">
        <v>566</v>
      </c>
      <c r="AF60" s="286"/>
    </row>
    <row r="61" spans="29:32" x14ac:dyDescent="0.25">
      <c r="AC61" s="287" t="s">
        <v>572</v>
      </c>
      <c r="AD61" s="286" t="s">
        <v>567</v>
      </c>
      <c r="AE61" s="286" t="s">
        <v>566</v>
      </c>
      <c r="AF61" s="286" t="s">
        <v>571</v>
      </c>
    </row>
    <row r="62" spans="29:32" x14ac:dyDescent="0.25">
      <c r="AC62" s="286" t="s">
        <v>570</v>
      </c>
      <c r="AD62" s="286" t="s">
        <v>567</v>
      </c>
      <c r="AE62" s="286" t="s">
        <v>566</v>
      </c>
      <c r="AF62" s="286"/>
    </row>
    <row r="63" spans="29:32" x14ac:dyDescent="0.25">
      <c r="AC63" s="286" t="s">
        <v>569</v>
      </c>
      <c r="AD63" s="286" t="s">
        <v>567</v>
      </c>
      <c r="AE63" s="286" t="s">
        <v>566</v>
      </c>
      <c r="AF63" s="286"/>
    </row>
    <row r="64" spans="29:32" x14ac:dyDescent="0.25">
      <c r="AC64" s="286" t="s">
        <v>568</v>
      </c>
      <c r="AD64" s="286" t="s">
        <v>567</v>
      </c>
      <c r="AE64" s="286" t="s">
        <v>566</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F31" sqref="F31"/>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962</v>
      </c>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t="s">
        <v>5</v>
      </c>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419"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959</v>
      </c>
      <c r="J38" s="45"/>
      <c r="K38" s="45"/>
      <c r="L38" s="45"/>
      <c r="M38" s="45"/>
      <c r="N38" s="45"/>
      <c r="O38" s="46"/>
    </row>
    <row r="39" spans="2:15" x14ac:dyDescent="0.25">
      <c r="B39" s="44"/>
      <c r="C39" s="47" t="s">
        <v>97</v>
      </c>
      <c r="D39" s="45"/>
      <c r="E39" s="45">
        <v>1991</v>
      </c>
      <c r="F39" s="45"/>
      <c r="G39" s="45"/>
      <c r="H39" s="45"/>
      <c r="I39" s="45" t="s">
        <v>960</v>
      </c>
      <c r="J39" s="45"/>
      <c r="K39" s="45"/>
      <c r="L39" s="45"/>
      <c r="M39" s="45"/>
      <c r="N39" s="45"/>
      <c r="O39" s="46"/>
    </row>
    <row r="40" spans="2:15" x14ac:dyDescent="0.25">
      <c r="B40" s="44"/>
      <c r="C40" s="47" t="s">
        <v>99</v>
      </c>
      <c r="D40" s="45"/>
      <c r="E40" s="45">
        <v>1992</v>
      </c>
      <c r="F40" s="45"/>
      <c r="G40" s="45"/>
      <c r="H40" s="45"/>
      <c r="I40" s="45" t="s">
        <v>961</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54" zoomScale="80" zoomScaleNormal="80" workbookViewId="0">
      <selection activeCell="C63" sqref="C63"/>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46" t="s">
        <v>159</v>
      </c>
      <c r="D17" s="35" t="s">
        <v>314</v>
      </c>
      <c r="E17" s="10">
        <f ca="1">IFERROR(INDEX(INDIRECT(SUBSTITUTE(RIGHT($D$15,LEN($D$15)-4)," ","_")),MATCH($D$14&amp;E$16,'LACO2 data'!$B$2:$B$577,0),MATCH($D17,'LACO2 data'!$A$1:$AB$1,0)),"")</f>
        <v>597.33386743150038</v>
      </c>
      <c r="F17" s="55">
        <f ca="1">IFERROR(INDEX(INDIRECT(SUBSTITUTE(RIGHT($D$15,LEN($D$15)-4)," ","_")),MATCH($D$14&amp;F$16,'LACO2 data'!$B$2:$B$577,0),MATCH($D17,'LACO2 data'!$A$1:$AB$1,0)),"")</f>
        <v>601.17534033802224</v>
      </c>
      <c r="G17" s="55">
        <f ca="1">IFERROR(INDEX(INDIRECT(SUBSTITUTE(RIGHT($D$15,LEN($D$15)-4)," ","_")),MATCH($D$14&amp;G$16,'LACO2 data'!$B$2:$B$577,0),MATCH($D17,'LACO2 data'!$A$1:$AB$1,0)),"")</f>
        <v>601.92690501284733</v>
      </c>
      <c r="H17" s="55">
        <f ca="1">IFERROR(INDEX(INDIRECT(SUBSTITUTE(RIGHT($D$15,LEN($D$15)-4)," ","_")),MATCH($D$14&amp;H$16,'LACO2 data'!$B$2:$B$577,0),MATCH($D17,'LACO2 data'!$A$1:$AB$1,0)),"")</f>
        <v>576.22903682802109</v>
      </c>
      <c r="I17" s="55">
        <f ca="1">IFERROR(INDEX(INDIRECT(SUBSTITUTE(RIGHT($D$15,LEN($D$15)-4)," ","_")),MATCH($D$14&amp;I$16,'LACO2 data'!$B$2:$B$577,0),MATCH($D17,'LACO2 data'!$A$1:$AB$1,0)),"")</f>
        <v>518.80598702764257</v>
      </c>
      <c r="J17" s="55">
        <f ca="1">IFERROR(INDEX(INDIRECT(SUBSTITUTE(RIGHT($D$15,LEN($D$15)-4)," ","_")),MATCH($D$14&amp;J$16,'LACO2 data'!$B$2:$B$577,0),MATCH($D17,'LACO2 data'!$A$1:$AB$1,0)),"")</f>
        <v>545.71399367918502</v>
      </c>
      <c r="K17" s="55">
        <f ca="1">IFERROR(INDEX(INDIRECT(SUBSTITUTE(RIGHT($D$15,LEN($D$15)-4)," ","_")),MATCH($D$14&amp;K$16,'LACO2 data'!$B$2:$B$577,0),MATCH($D17,'LACO2 data'!$A$1:$AB$1,0)),"")</f>
        <v>502.26731277916883</v>
      </c>
      <c r="L17" s="55">
        <f ca="1">IFERROR(INDEX(INDIRECT(SUBSTITUTE(RIGHT($D$15,LEN($D$15)-4)," ","_")),MATCH($D$14&amp;L$16,'LACO2 data'!$B$2:$B$577,0),MATCH($D17,'LACO2 data'!$A$1:$AB$1,0)),"")</f>
        <v>509.3769700098353</v>
      </c>
      <c r="M17" s="55">
        <f ca="1">IFERROR(INDEX(INDIRECT(SUBSTITUTE(RIGHT($D$15,LEN($D$15)-4)," ","_")),MATCH($D$14&amp;M$16,'LACO2 data'!$B$2:$B$577,0),MATCH($D17,'LACO2 data'!$A$1:$AB$1,0)),"")</f>
        <v>496.22827405735626</v>
      </c>
      <c r="N17" s="56" t="s">
        <v>304</v>
      </c>
      <c r="O17" s="63"/>
      <c r="P17" s="18"/>
      <c r="Q17" s="18"/>
      <c r="R17" s="18"/>
      <c r="S17" s="18"/>
      <c r="T17" s="18"/>
      <c r="U17" s="18"/>
      <c r="V17" s="18"/>
      <c r="W17" s="18"/>
      <c r="X17" s="94"/>
      <c r="Y17" s="23"/>
    </row>
    <row r="18" spans="1:25" s="3" customFormat="1" ht="31.5" customHeight="1" x14ac:dyDescent="0.25">
      <c r="A18" s="13"/>
      <c r="B18" s="14"/>
      <c r="C18" s="547"/>
      <c r="D18" s="35" t="s">
        <v>15</v>
      </c>
      <c r="E18" s="10">
        <f ca="1">IFERROR(INDEX(INDIRECT(SUBSTITUTE(RIGHT($D$15,LEN($D$15)-4)," ","_")),MATCH($D$14&amp;E$16,'LACO2 data'!$B$2:$B$577,0),MATCH($D18,'LACO2 data'!$A$1:$AB$1,0)),"")</f>
        <v>160.1599044993491</v>
      </c>
      <c r="F18" s="10">
        <f ca="1">IFERROR(INDEX(INDIRECT(SUBSTITUTE(RIGHT($D$15,LEN($D$15)-4)," ","_")),MATCH($D$14&amp;F$16,'LACO2 data'!$B$2:$B$577,0),MATCH($D18,'LACO2 data'!$A$1:$AB$1,0)),"")</f>
        <v>169.60501699985633</v>
      </c>
      <c r="G18" s="10">
        <f ca="1">IFERROR(INDEX(INDIRECT(SUBSTITUTE(RIGHT($D$15,LEN($D$15)-4)," ","_")),MATCH($D$14&amp;G$16,'LACO2 data'!$B$2:$B$577,0),MATCH($D18,'LACO2 data'!$A$1:$AB$1,0)),"")</f>
        <v>176.21094675413815</v>
      </c>
      <c r="H18" s="10">
        <f ca="1">IFERROR(INDEX(INDIRECT(SUBSTITUTE(RIGHT($D$15,LEN($D$15)-4)," ","_")),MATCH($D$14&amp;H$16,'LACO2 data'!$B$2:$B$577,0),MATCH($D18,'LACO2 data'!$A$1:$AB$1,0)),"")</f>
        <v>152.07790292694307</v>
      </c>
      <c r="I18" s="10">
        <f ca="1">IFERROR(INDEX(INDIRECT(SUBSTITUTE(RIGHT($D$15,LEN($D$15)-4)," ","_")),MATCH($D$14&amp;I$16,'LACO2 data'!$B$2:$B$577,0),MATCH($D18,'LACO2 data'!$A$1:$AB$1,0)),"")</f>
        <v>126.31586833261034</v>
      </c>
      <c r="J18" s="10">
        <f ca="1">IFERROR(INDEX(INDIRECT(SUBSTITUTE(RIGHT($D$15,LEN($D$15)-4)," ","_")),MATCH($D$14&amp;J$16,'LACO2 data'!$B$2:$B$577,0),MATCH($D18,'LACO2 data'!$A$1:$AB$1,0)),"")</f>
        <v>138.10506668787446</v>
      </c>
      <c r="K18" s="10">
        <f ca="1">IFERROR(INDEX(INDIRECT(SUBSTITUTE(RIGHT($D$15,LEN($D$15)-4)," ","_")),MATCH($D$14&amp;K$16,'LACO2 data'!$B$2:$B$577,0),MATCH($D18,'LACO2 data'!$A$1:$AB$1,0)),"")</f>
        <v>133.67622089582233</v>
      </c>
      <c r="L18" s="10">
        <f ca="1">IFERROR(INDEX(INDIRECT(SUBSTITUTE(RIGHT($D$15,LEN($D$15)-4)," ","_")),MATCH($D$14&amp;L$16,'LACO2 data'!$B$2:$B$577,0),MATCH($D18,'LACO2 data'!$A$1:$AB$1,0)),"")</f>
        <v>125.93615690969362</v>
      </c>
      <c r="M18" s="10">
        <f ca="1">IFERROR(INDEX(INDIRECT(SUBSTITUTE(RIGHT($D$15,LEN($D$15)-4)," ","_")),MATCH($D$14&amp;M$16,'LACO2 data'!$B$2:$B$577,0),MATCH($D18,'LACO2 data'!$A$1:$AB$1,0)),"")</f>
        <v>120.20630209176925</v>
      </c>
      <c r="N18" s="9" t="s">
        <v>304</v>
      </c>
      <c r="O18" s="64"/>
      <c r="P18" s="18"/>
      <c r="Q18" s="18"/>
      <c r="R18" s="18"/>
      <c r="S18" s="18"/>
      <c r="T18" s="18"/>
      <c r="U18" s="18"/>
      <c r="V18" s="18"/>
      <c r="W18" s="18"/>
      <c r="X18" s="94"/>
      <c r="Y18" s="23"/>
    </row>
    <row r="19" spans="1:25" s="3" customFormat="1" ht="30" customHeight="1" x14ac:dyDescent="0.25">
      <c r="A19" s="13"/>
      <c r="B19" s="14"/>
      <c r="C19" s="547"/>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47"/>
      <c r="D20" s="35" t="s">
        <v>17</v>
      </c>
      <c r="E20" s="10">
        <f ca="1">IFERROR(INDEX(INDIRECT(SUBSTITUTE(RIGHT($D$15,LEN($D$15)-4)," ","_")),MATCH($D$14&amp;E$16,'LACO2 data'!$B$2:$B$577,0),MATCH($D20,'LACO2 data'!$A$1:$AB$1,0)),"")</f>
        <v>134.20974764967772</v>
      </c>
      <c r="F20" s="10">
        <f ca="1">IFERROR(INDEX(INDIRECT(SUBSTITUTE(RIGHT($D$15,LEN($D$15)-4)," ","_")),MATCH($D$14&amp;F$16,'LACO2 data'!$B$2:$B$577,0),MATCH($D20,'LACO2 data'!$A$1:$AB$1,0)),"")</f>
        <v>133.32438381811042</v>
      </c>
      <c r="G20" s="10">
        <f ca="1">IFERROR(INDEX(INDIRECT(SUBSTITUTE(RIGHT($D$15,LEN($D$15)-4)," ","_")),MATCH($D$14&amp;G$16,'LACO2 data'!$B$2:$B$577,0),MATCH($D20,'LACO2 data'!$A$1:$AB$1,0)),"")</f>
        <v>136.62196895510587</v>
      </c>
      <c r="H20" s="10">
        <f ca="1">IFERROR(INDEX(INDIRECT(SUBSTITUTE(RIGHT($D$15,LEN($D$15)-4)," ","_")),MATCH($D$14&amp;H$16,'LACO2 data'!$B$2:$B$577,0),MATCH($D20,'LACO2 data'!$A$1:$AB$1,0)),"")</f>
        <v>131.91022852509028</v>
      </c>
      <c r="I20" s="10">
        <f ca="1">IFERROR(INDEX(INDIRECT(SUBSTITUTE(RIGHT($D$15,LEN($D$15)-4)," ","_")),MATCH($D$14&amp;I$16,'LACO2 data'!$B$2:$B$577,0),MATCH($D20,'LACO2 data'!$A$1:$AB$1,0)),"")</f>
        <v>129.45532714304855</v>
      </c>
      <c r="J20" s="10">
        <f ca="1">IFERROR(INDEX(INDIRECT(SUBSTITUTE(RIGHT($D$15,LEN($D$15)-4)," ","_")),MATCH($D$14&amp;J$16,'LACO2 data'!$B$2:$B$577,0),MATCH($D20,'LACO2 data'!$A$1:$AB$1,0)),"")</f>
        <v>126.72535205229028</v>
      </c>
      <c r="K20" s="10">
        <f ca="1">IFERROR(INDEX(INDIRECT(SUBSTITUTE(RIGHT($D$15,LEN($D$15)-4)," ","_")),MATCH($D$14&amp;K$16,'LACO2 data'!$B$2:$B$577,0),MATCH($D20,'LACO2 data'!$A$1:$AB$1,0)),"")</f>
        <v>123.65431396836595</v>
      </c>
      <c r="L20" s="10">
        <f ca="1">IFERROR(INDEX(INDIRECT(SUBSTITUTE(RIGHT($D$15,LEN($D$15)-4)," ","_")),MATCH($D$14&amp;L$16,'LACO2 data'!$B$2:$B$577,0),MATCH($D20,'LACO2 data'!$A$1:$AB$1,0)),"")</f>
        <v>121.06258576165874</v>
      </c>
      <c r="M20" s="10">
        <f ca="1">IFERROR(INDEX(INDIRECT(SUBSTITUTE(RIGHT($D$15,LEN($D$15)-4)," ","_")),MATCH($D$14&amp;M$16,'LACO2 data'!$B$2:$B$577,0),MATCH($D20,'LACO2 data'!$A$1:$AB$1,0)),"")</f>
        <v>118.37570643349052</v>
      </c>
      <c r="N20" s="9" t="s">
        <v>304</v>
      </c>
      <c r="O20" s="64"/>
      <c r="P20" s="18"/>
      <c r="Q20" s="18"/>
      <c r="R20" s="18"/>
      <c r="S20" s="18"/>
      <c r="T20" s="18"/>
      <c r="U20" s="18"/>
      <c r="V20" s="18"/>
      <c r="W20" s="18"/>
      <c r="X20" s="94"/>
      <c r="Y20" s="23"/>
    </row>
    <row r="21" spans="1:25" s="3" customFormat="1" ht="36.75" customHeight="1" thickBot="1" x14ac:dyDescent="0.3">
      <c r="A21" s="13"/>
      <c r="B21" s="14"/>
      <c r="C21" s="548"/>
      <c r="D21" s="65" t="s">
        <v>18</v>
      </c>
      <c r="E21" s="60">
        <f ca="1">IFERROR(INDEX(INDIRECT(SUBSTITUTE(RIGHT($D$15,LEN($D$15)-4)," ","_")),MATCH($D$14&amp;E$16,'LACO2 data'!$B$2:$B$577,0),MATCH($D21,'LACO2 data'!$A$1:$AB$1,0)),"")</f>
        <v>5.6330994665362173</v>
      </c>
      <c r="F21" s="60">
        <f ca="1">IFERROR(INDEX(INDIRECT(SUBSTITUTE(RIGHT($D$15,LEN($D$15)-4)," ","_")),MATCH($D$14&amp;F$16,'LACO2 data'!$B$2:$B$577,0),MATCH($D21,'LACO2 data'!$A$1:$AB$1,0)),"")</f>
        <v>5.6934874546644769</v>
      </c>
      <c r="G21" s="60">
        <f ca="1">IFERROR(INDEX(INDIRECT(SUBSTITUTE(RIGHT($D$15,LEN($D$15)-4)," ","_")),MATCH($D$14&amp;G$16,'LACO2 data'!$B$2:$B$577,0),MATCH($D21,'LACO2 data'!$A$1:$AB$1,0)),"")</f>
        <v>5.7299086626639415</v>
      </c>
      <c r="H21" s="60">
        <f ca="1">IFERROR(INDEX(INDIRECT(SUBSTITUTE(RIGHT($D$15,LEN($D$15)-4)," ","_")),MATCH($D$14&amp;H$16,'LACO2 data'!$B$2:$B$577,0),MATCH($D21,'LACO2 data'!$A$1:$AB$1,0)),"")</f>
        <v>5.4910333221652454</v>
      </c>
      <c r="I21" s="60">
        <f ca="1">IFERROR(INDEX(INDIRECT(SUBSTITUTE(RIGHT($D$15,LEN($D$15)-4)," ","_")),MATCH($D$14&amp;I$16,'LACO2 data'!$B$2:$B$577,0),MATCH($D21,'LACO2 data'!$A$1:$AB$1,0)),"")</f>
        <v>4.9428924068944591</v>
      </c>
      <c r="J21" s="60">
        <f ca="1">IFERROR(INDEX(INDIRECT(SUBSTITUTE(RIGHT($D$15,LEN($D$15)-4)," ","_")),MATCH($D$14&amp;J$16,'LACO2 data'!$B$2:$B$577,0),MATCH($D21,'LACO2 data'!$A$1:$AB$1,0)),"")</f>
        <v>5.2012389790238736</v>
      </c>
      <c r="K21" s="60">
        <f ca="1">IFERROR(INDEX(INDIRECT(SUBSTITUTE(RIGHT($D$15,LEN($D$15)-4)," ","_")),MATCH($D$14&amp;K$16,'LACO2 data'!$B$2:$B$577,0),MATCH($D21,'LACO2 data'!$A$1:$AB$1,0)),"")</f>
        <v>4.7834982169444649</v>
      </c>
      <c r="L21" s="60">
        <f ca="1">IFERROR(INDEX(INDIRECT(SUBSTITUTE(RIGHT($D$15,LEN($D$15)-4)," ","_")),MATCH($D$14&amp;L$16,'LACO2 data'!$B$2:$B$577,0),MATCH($D21,'LACO2 data'!$A$1:$AB$1,0)),"")</f>
        <v>4.8108894031907345</v>
      </c>
      <c r="M21" s="60">
        <f ca="1">IFERROR(INDEX(INDIRECT(SUBSTITUTE(RIGHT($D$15,LEN($D$15)-4)," ","_")),MATCH($D$14&amp;M$16,'LACO2 data'!$B$2:$B$577,0),MATCH($D21,'LACO2 data'!$A$1:$AB$1,0)),"")</f>
        <v>4.6875899684239206</v>
      </c>
      <c r="N21" s="61" t="s">
        <v>307</v>
      </c>
      <c r="O21" s="66"/>
      <c r="P21" s="18"/>
      <c r="Q21" s="18"/>
      <c r="R21" s="18"/>
      <c r="S21" s="18"/>
      <c r="T21" s="18"/>
      <c r="U21" s="18"/>
      <c r="V21" s="18"/>
      <c r="W21" s="18"/>
      <c r="X21" s="94"/>
      <c r="Y21" s="23"/>
    </row>
    <row r="22" spans="1:25" s="3" customFormat="1" ht="29.25" customHeight="1" x14ac:dyDescent="0.25">
      <c r="A22" s="13"/>
      <c r="B22" s="14"/>
      <c r="C22" s="549"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50"/>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304</v>
      </c>
      <c r="O23" s="58"/>
      <c r="P23" s="18"/>
      <c r="Q23" s="18"/>
      <c r="R23" s="18"/>
      <c r="S23" s="18"/>
      <c r="T23" s="18"/>
      <c r="U23" s="18"/>
      <c r="V23" s="18"/>
      <c r="W23" s="18"/>
      <c r="X23" s="94"/>
      <c r="Y23" s="23"/>
    </row>
    <row r="24" spans="1:25" s="3" customFormat="1" ht="26.25" customHeight="1" thickBot="1" x14ac:dyDescent="0.3">
      <c r="A24" s="13"/>
      <c r="B24" s="14"/>
      <c r="C24" s="551"/>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956</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8" t="s">
        <v>66</v>
      </c>
      <c r="D29" s="412" t="s">
        <v>74</v>
      </c>
      <c r="E29" s="556" t="s">
        <v>131</v>
      </c>
      <c r="F29" s="557"/>
      <c r="G29" s="553"/>
      <c r="H29" s="120" t="s">
        <v>140</v>
      </c>
      <c r="I29" s="72" t="s">
        <v>139</v>
      </c>
      <c r="J29" s="72" t="s">
        <v>10</v>
      </c>
      <c r="K29" s="72" t="s">
        <v>135</v>
      </c>
      <c r="L29" s="72" t="s">
        <v>138</v>
      </c>
      <c r="M29" s="72" t="s">
        <v>155</v>
      </c>
      <c r="N29" s="72" t="s">
        <v>153</v>
      </c>
      <c r="O29" s="552" t="s">
        <v>8</v>
      </c>
      <c r="P29" s="553"/>
      <c r="Q29" s="18"/>
      <c r="R29" s="18"/>
      <c r="S29" s="18"/>
      <c r="T29" s="18"/>
      <c r="U29" s="18"/>
      <c r="V29" s="18"/>
      <c r="W29" s="18"/>
      <c r="X29" s="94"/>
      <c r="Y29" s="23"/>
    </row>
    <row r="30" spans="1:25" s="3" customFormat="1" ht="46.5" customHeight="1" x14ac:dyDescent="0.25">
      <c r="A30" s="13"/>
      <c r="B30" s="14"/>
      <c r="C30" s="319"/>
      <c r="D30" s="314"/>
      <c r="E30" s="558"/>
      <c r="F30" s="558"/>
      <c r="G30" s="558"/>
      <c r="H30" s="315"/>
      <c r="I30" s="316"/>
      <c r="J30" s="317"/>
      <c r="K30" s="318"/>
      <c r="L30" s="317"/>
      <c r="M30" s="318"/>
      <c r="N30" s="317"/>
      <c r="O30" s="554"/>
      <c r="P30" s="555"/>
      <c r="Q30" s="18"/>
      <c r="R30" s="18"/>
      <c r="S30" s="18"/>
      <c r="T30" s="18"/>
      <c r="U30" s="18"/>
      <c r="V30" s="18"/>
      <c r="W30" s="18"/>
      <c r="X30" s="94"/>
      <c r="Y30" s="23"/>
    </row>
    <row r="31" spans="1:25" s="3" customFormat="1" ht="46.5" customHeight="1" x14ac:dyDescent="0.25">
      <c r="A31" s="13"/>
      <c r="B31" s="14"/>
      <c r="C31" s="304"/>
      <c r="D31" s="320"/>
      <c r="E31" s="527"/>
      <c r="F31" s="527"/>
      <c r="G31" s="527"/>
      <c r="H31" s="321"/>
      <c r="I31" s="322"/>
      <c r="J31" s="323"/>
      <c r="K31" s="324"/>
      <c r="L31" s="323"/>
      <c r="M31" s="324"/>
      <c r="N31" s="323"/>
      <c r="O31" s="527"/>
      <c r="P31" s="542"/>
      <c r="Q31" s="18"/>
      <c r="R31" s="18"/>
      <c r="S31" s="18"/>
      <c r="T31" s="18"/>
      <c r="U31" s="18"/>
      <c r="V31" s="18"/>
      <c r="W31" s="18"/>
      <c r="X31" s="94"/>
      <c r="Y31" s="23"/>
    </row>
    <row r="32" spans="1:25" s="3" customFormat="1" ht="46.5" customHeight="1" x14ac:dyDescent="0.25">
      <c r="A32" s="13"/>
      <c r="B32" s="14"/>
      <c r="C32" s="304"/>
      <c r="D32" s="320"/>
      <c r="E32" s="527"/>
      <c r="F32" s="527"/>
      <c r="G32" s="527"/>
      <c r="H32" s="321"/>
      <c r="I32" s="322"/>
      <c r="J32" s="323"/>
      <c r="K32" s="324"/>
      <c r="L32" s="323"/>
      <c r="M32" s="324"/>
      <c r="N32" s="323"/>
      <c r="O32" s="527"/>
      <c r="P32" s="542"/>
      <c r="Q32" s="18"/>
      <c r="R32" s="18"/>
      <c r="S32" s="18"/>
      <c r="T32" s="18"/>
      <c r="U32" s="18"/>
      <c r="V32" s="18"/>
      <c r="W32" s="18"/>
      <c r="X32" s="94"/>
      <c r="Y32" s="23"/>
    </row>
    <row r="33" spans="1:25" s="3" customFormat="1" ht="46.5" customHeight="1" x14ac:dyDescent="0.25">
      <c r="A33" s="13"/>
      <c r="B33" s="14"/>
      <c r="C33" s="304"/>
      <c r="D33" s="320"/>
      <c r="E33" s="527"/>
      <c r="F33" s="527"/>
      <c r="G33" s="527"/>
      <c r="H33" s="321"/>
      <c r="I33" s="322"/>
      <c r="J33" s="323"/>
      <c r="K33" s="323"/>
      <c r="L33" s="323"/>
      <c r="M33" s="324"/>
      <c r="N33" s="323"/>
      <c r="O33" s="527"/>
      <c r="P33" s="542"/>
      <c r="Q33" s="18"/>
      <c r="R33" s="18"/>
      <c r="S33" s="18"/>
      <c r="T33" s="18"/>
      <c r="U33" s="18"/>
      <c r="V33" s="18"/>
      <c r="W33" s="18"/>
      <c r="X33" s="94"/>
      <c r="Y33" s="23"/>
    </row>
    <row r="34" spans="1:25" s="3" customFormat="1" ht="46.5" customHeight="1" x14ac:dyDescent="0.25">
      <c r="A34" s="13"/>
      <c r="B34" s="14"/>
      <c r="C34" s="304"/>
      <c r="D34" s="320"/>
      <c r="E34" s="527"/>
      <c r="F34" s="527"/>
      <c r="G34" s="527"/>
      <c r="H34" s="321"/>
      <c r="I34" s="322"/>
      <c r="J34" s="323"/>
      <c r="K34" s="323"/>
      <c r="L34" s="323"/>
      <c r="M34" s="324"/>
      <c r="N34" s="323"/>
      <c r="O34" s="527"/>
      <c r="P34" s="542"/>
      <c r="Q34" s="18"/>
      <c r="R34" s="18"/>
      <c r="S34" s="18"/>
      <c r="T34" s="18"/>
      <c r="U34" s="18"/>
      <c r="V34" s="18"/>
      <c r="W34" s="18"/>
      <c r="X34" s="94"/>
      <c r="Y34" s="23"/>
    </row>
    <row r="35" spans="1:25" s="3" customFormat="1" ht="46.5" customHeight="1" x14ac:dyDescent="0.25">
      <c r="A35" s="13"/>
      <c r="B35" s="14"/>
      <c r="C35" s="304"/>
      <c r="D35" s="320"/>
      <c r="E35" s="527"/>
      <c r="F35" s="527"/>
      <c r="G35" s="527"/>
      <c r="H35" s="321"/>
      <c r="I35" s="322"/>
      <c r="J35" s="323"/>
      <c r="K35" s="323"/>
      <c r="L35" s="323"/>
      <c r="M35" s="324"/>
      <c r="N35" s="323"/>
      <c r="O35" s="527"/>
      <c r="P35" s="542"/>
      <c r="Q35" s="18"/>
      <c r="R35" s="18"/>
      <c r="S35" s="18"/>
      <c r="T35" s="18"/>
      <c r="U35" s="18"/>
      <c r="V35" s="18"/>
      <c r="W35" s="18"/>
      <c r="X35" s="94"/>
      <c r="Y35" s="23"/>
    </row>
    <row r="36" spans="1:25" s="3" customFormat="1" ht="46.5" customHeight="1" x14ac:dyDescent="0.25">
      <c r="A36" s="13"/>
      <c r="B36" s="14"/>
      <c r="C36" s="304"/>
      <c r="D36" s="320"/>
      <c r="E36" s="527"/>
      <c r="F36" s="527"/>
      <c r="G36" s="527"/>
      <c r="H36" s="321"/>
      <c r="I36" s="322"/>
      <c r="J36" s="323"/>
      <c r="K36" s="323"/>
      <c r="L36" s="323"/>
      <c r="M36" s="324"/>
      <c r="N36" s="323"/>
      <c r="O36" s="527"/>
      <c r="P36" s="542"/>
      <c r="Q36" s="18"/>
      <c r="R36" s="18"/>
      <c r="S36" s="18"/>
      <c r="T36" s="18"/>
      <c r="U36" s="18"/>
      <c r="V36" s="18"/>
      <c r="W36" s="18"/>
      <c r="X36" s="94"/>
      <c r="Y36" s="23"/>
    </row>
    <row r="37" spans="1:25" s="3" customFormat="1" ht="46.5" customHeight="1" x14ac:dyDescent="0.25">
      <c r="A37" s="13"/>
      <c r="B37" s="14"/>
      <c r="C37" s="304"/>
      <c r="D37" s="320"/>
      <c r="E37" s="527"/>
      <c r="F37" s="527"/>
      <c r="G37" s="527"/>
      <c r="H37" s="321"/>
      <c r="I37" s="322"/>
      <c r="J37" s="323"/>
      <c r="K37" s="323"/>
      <c r="L37" s="323"/>
      <c r="M37" s="324"/>
      <c r="N37" s="323"/>
      <c r="O37" s="527"/>
      <c r="P37" s="542"/>
      <c r="Q37" s="18"/>
      <c r="R37" s="18"/>
      <c r="S37" s="18"/>
      <c r="T37" s="18"/>
      <c r="U37" s="18"/>
      <c r="V37" s="18"/>
      <c r="W37" s="18"/>
      <c r="X37" s="94"/>
      <c r="Y37" s="23"/>
    </row>
    <row r="38" spans="1:25" s="3" customFormat="1" ht="46.5" customHeight="1" x14ac:dyDescent="0.25">
      <c r="A38" s="13"/>
      <c r="B38" s="14"/>
      <c r="C38" s="304"/>
      <c r="D38" s="320"/>
      <c r="E38" s="527"/>
      <c r="F38" s="527"/>
      <c r="G38" s="527"/>
      <c r="H38" s="321"/>
      <c r="I38" s="322"/>
      <c r="J38" s="323"/>
      <c r="K38" s="323"/>
      <c r="L38" s="323"/>
      <c r="M38" s="324"/>
      <c r="N38" s="323"/>
      <c r="O38" s="527"/>
      <c r="P38" s="542"/>
      <c r="Q38" s="18"/>
      <c r="R38" s="18"/>
      <c r="S38" s="18"/>
      <c r="T38" s="18"/>
      <c r="U38" s="18"/>
      <c r="V38" s="18"/>
      <c r="W38" s="18"/>
      <c r="X38" s="94"/>
      <c r="Y38" s="23"/>
    </row>
    <row r="39" spans="1:25" s="3" customFormat="1" ht="46.5" customHeight="1" x14ac:dyDescent="0.25">
      <c r="A39" s="13"/>
      <c r="B39" s="14"/>
      <c r="C39" s="304"/>
      <c r="D39" s="320"/>
      <c r="E39" s="527"/>
      <c r="F39" s="527"/>
      <c r="G39" s="527"/>
      <c r="H39" s="321"/>
      <c r="I39" s="322"/>
      <c r="J39" s="323"/>
      <c r="K39" s="323"/>
      <c r="L39" s="323"/>
      <c r="M39" s="324"/>
      <c r="N39" s="323"/>
      <c r="O39" s="527"/>
      <c r="P39" s="542"/>
      <c r="Q39" s="18"/>
      <c r="R39" s="18"/>
      <c r="S39" s="18"/>
      <c r="T39" s="18"/>
      <c r="U39" s="18"/>
      <c r="V39" s="18"/>
      <c r="W39" s="18"/>
      <c r="X39" s="94"/>
      <c r="Y39" s="23"/>
    </row>
    <row r="40" spans="1:25" s="3" customFormat="1" ht="46.5" customHeight="1" x14ac:dyDescent="0.25">
      <c r="A40" s="13"/>
      <c r="B40" s="14"/>
      <c r="C40" s="304"/>
      <c r="D40" s="320"/>
      <c r="E40" s="527"/>
      <c r="F40" s="527"/>
      <c r="G40" s="527"/>
      <c r="H40" s="321"/>
      <c r="I40" s="322"/>
      <c r="J40" s="323"/>
      <c r="K40" s="323"/>
      <c r="L40" s="323"/>
      <c r="M40" s="324"/>
      <c r="N40" s="323"/>
      <c r="O40" s="527"/>
      <c r="P40" s="542"/>
      <c r="Q40" s="18"/>
      <c r="R40" s="18"/>
      <c r="S40" s="18"/>
      <c r="T40" s="18"/>
      <c r="U40" s="18"/>
      <c r="V40" s="18"/>
      <c r="W40" s="18"/>
      <c r="X40" s="94"/>
      <c r="Y40" s="23"/>
    </row>
    <row r="41" spans="1:25" s="3" customFormat="1" ht="46.5" customHeight="1" x14ac:dyDescent="0.25">
      <c r="A41" s="13"/>
      <c r="B41" s="14"/>
      <c r="C41" s="304"/>
      <c r="D41" s="320"/>
      <c r="E41" s="527"/>
      <c r="F41" s="527"/>
      <c r="G41" s="527"/>
      <c r="H41" s="321"/>
      <c r="I41" s="322"/>
      <c r="J41" s="323"/>
      <c r="K41" s="323"/>
      <c r="L41" s="323"/>
      <c r="M41" s="324"/>
      <c r="N41" s="323"/>
      <c r="O41" s="527"/>
      <c r="P41" s="542"/>
      <c r="Q41" s="18"/>
      <c r="R41" s="18"/>
      <c r="S41" s="18"/>
      <c r="T41" s="18"/>
      <c r="U41" s="18"/>
      <c r="V41" s="18"/>
      <c r="W41" s="18"/>
      <c r="X41" s="94"/>
      <c r="Y41" s="23"/>
    </row>
    <row r="42" spans="1:25" s="3" customFormat="1" ht="46.5" customHeight="1" x14ac:dyDescent="0.25">
      <c r="A42" s="13"/>
      <c r="B42" s="14"/>
      <c r="C42" s="304"/>
      <c r="D42" s="320"/>
      <c r="E42" s="527"/>
      <c r="F42" s="527"/>
      <c r="G42" s="527"/>
      <c r="H42" s="321"/>
      <c r="I42" s="322"/>
      <c r="J42" s="323"/>
      <c r="K42" s="323"/>
      <c r="L42" s="323"/>
      <c r="M42" s="324"/>
      <c r="N42" s="323"/>
      <c r="O42" s="527"/>
      <c r="P42" s="542"/>
      <c r="Q42" s="18"/>
      <c r="R42" s="18"/>
      <c r="S42" s="18"/>
      <c r="T42" s="18"/>
      <c r="U42" s="18"/>
      <c r="V42" s="18"/>
      <c r="W42" s="18"/>
      <c r="X42" s="94"/>
      <c r="Y42" s="23"/>
    </row>
    <row r="43" spans="1:25" s="3" customFormat="1" ht="46.5" customHeight="1" x14ac:dyDescent="0.25">
      <c r="A43" s="13"/>
      <c r="B43" s="14"/>
      <c r="C43" s="304"/>
      <c r="D43" s="320"/>
      <c r="E43" s="527"/>
      <c r="F43" s="527"/>
      <c r="G43" s="527"/>
      <c r="H43" s="321"/>
      <c r="I43" s="322"/>
      <c r="J43" s="323"/>
      <c r="K43" s="323"/>
      <c r="L43" s="323"/>
      <c r="M43" s="324"/>
      <c r="N43" s="323"/>
      <c r="O43" s="527"/>
      <c r="P43" s="542"/>
      <c r="Q43" s="18"/>
      <c r="R43" s="18"/>
      <c r="S43" s="18"/>
      <c r="T43" s="18"/>
      <c r="U43" s="18"/>
      <c r="V43" s="18"/>
      <c r="W43" s="18"/>
      <c r="X43" s="94"/>
      <c r="Y43" s="23"/>
    </row>
    <row r="44" spans="1:25" s="3" customFormat="1" ht="46.5" customHeight="1" x14ac:dyDescent="0.25">
      <c r="A44" s="13"/>
      <c r="B44" s="14"/>
      <c r="C44" s="304"/>
      <c r="D44" s="320"/>
      <c r="E44" s="527"/>
      <c r="F44" s="527"/>
      <c r="G44" s="527"/>
      <c r="H44" s="321"/>
      <c r="I44" s="322"/>
      <c r="J44" s="323"/>
      <c r="K44" s="323"/>
      <c r="L44" s="323"/>
      <c r="M44" s="324"/>
      <c r="N44" s="323"/>
      <c r="O44" s="527"/>
      <c r="P44" s="542"/>
      <c r="Q44" s="18"/>
      <c r="R44" s="18"/>
      <c r="S44" s="18"/>
      <c r="T44" s="18"/>
      <c r="U44" s="18"/>
      <c r="V44" s="18"/>
      <c r="W44" s="18"/>
      <c r="X44" s="94"/>
      <c r="Y44" s="23"/>
    </row>
    <row r="45" spans="1:25" s="3" customFormat="1" ht="46.5" customHeight="1" x14ac:dyDescent="0.25">
      <c r="A45" s="13"/>
      <c r="B45" s="14"/>
      <c r="C45" s="304"/>
      <c r="D45" s="320"/>
      <c r="E45" s="527"/>
      <c r="F45" s="527"/>
      <c r="G45" s="527"/>
      <c r="H45" s="321"/>
      <c r="I45" s="322"/>
      <c r="J45" s="323"/>
      <c r="K45" s="323"/>
      <c r="L45" s="323"/>
      <c r="M45" s="324"/>
      <c r="N45" s="323"/>
      <c r="O45" s="527"/>
      <c r="P45" s="542"/>
      <c r="Q45" s="18"/>
      <c r="R45" s="18"/>
      <c r="S45" s="18"/>
      <c r="T45" s="18"/>
      <c r="U45" s="18"/>
      <c r="V45" s="18"/>
      <c r="W45" s="18"/>
      <c r="X45" s="94"/>
      <c r="Y45" s="23"/>
    </row>
    <row r="46" spans="1:25" s="3" customFormat="1" ht="46.5" customHeight="1" x14ac:dyDescent="0.25">
      <c r="A46" s="13"/>
      <c r="B46" s="14"/>
      <c r="C46" s="304"/>
      <c r="D46" s="320"/>
      <c r="E46" s="527"/>
      <c r="F46" s="527"/>
      <c r="G46" s="527"/>
      <c r="H46" s="321"/>
      <c r="I46" s="322"/>
      <c r="J46" s="323"/>
      <c r="K46" s="323"/>
      <c r="L46" s="323"/>
      <c r="M46" s="324"/>
      <c r="N46" s="323"/>
      <c r="O46" s="527"/>
      <c r="P46" s="542"/>
      <c r="Q46" s="18"/>
      <c r="R46" s="18"/>
      <c r="S46" s="18"/>
      <c r="T46" s="18"/>
      <c r="U46" s="18"/>
      <c r="V46" s="18"/>
      <c r="W46" s="18"/>
      <c r="X46" s="94"/>
      <c r="Y46" s="23"/>
    </row>
    <row r="47" spans="1:25" s="3" customFormat="1" ht="46.5" customHeight="1" x14ac:dyDescent="0.25">
      <c r="A47" s="13"/>
      <c r="B47" s="14"/>
      <c r="C47" s="304"/>
      <c r="D47" s="320"/>
      <c r="E47" s="527"/>
      <c r="F47" s="527"/>
      <c r="G47" s="527"/>
      <c r="H47" s="321"/>
      <c r="I47" s="322"/>
      <c r="J47" s="323"/>
      <c r="K47" s="323"/>
      <c r="L47" s="323"/>
      <c r="M47" s="324"/>
      <c r="N47" s="323"/>
      <c r="O47" s="527"/>
      <c r="P47" s="542"/>
      <c r="Q47" s="18"/>
      <c r="R47" s="18"/>
      <c r="S47" s="18"/>
      <c r="T47" s="18"/>
      <c r="U47" s="18"/>
      <c r="V47" s="18"/>
      <c r="W47" s="18"/>
      <c r="X47" s="94"/>
      <c r="Y47" s="23"/>
    </row>
    <row r="48" spans="1:25" s="3" customFormat="1" ht="46.5" customHeight="1" x14ac:dyDescent="0.25">
      <c r="A48" s="13"/>
      <c r="B48" s="14"/>
      <c r="C48" s="304"/>
      <c r="D48" s="320"/>
      <c r="E48" s="527"/>
      <c r="F48" s="527"/>
      <c r="G48" s="527"/>
      <c r="H48" s="321"/>
      <c r="I48" s="322"/>
      <c r="J48" s="323"/>
      <c r="K48" s="323"/>
      <c r="L48" s="323"/>
      <c r="M48" s="324"/>
      <c r="N48" s="323"/>
      <c r="O48" s="527"/>
      <c r="P48" s="542"/>
      <c r="Q48" s="18"/>
      <c r="R48" s="18"/>
      <c r="S48" s="18"/>
      <c r="T48" s="18"/>
      <c r="U48" s="18"/>
      <c r="V48" s="18"/>
      <c r="W48" s="18"/>
      <c r="X48" s="94"/>
      <c r="Y48" s="23"/>
    </row>
    <row r="49" spans="1:25" s="38" customFormat="1" ht="46.5" customHeight="1" thickBot="1" x14ac:dyDescent="0.3">
      <c r="A49" s="37"/>
      <c r="B49" s="14"/>
      <c r="C49" s="309"/>
      <c r="D49" s="326"/>
      <c r="E49" s="528"/>
      <c r="F49" s="528"/>
      <c r="G49" s="528"/>
      <c r="H49" s="327"/>
      <c r="I49" s="328"/>
      <c r="J49" s="329"/>
      <c r="K49" s="329"/>
      <c r="L49" s="329"/>
      <c r="M49" s="330"/>
      <c r="N49" s="329"/>
      <c r="O49" s="528"/>
      <c r="P49" s="559"/>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955</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66"/>
      <c r="D53" s="567"/>
      <c r="E53" s="567"/>
      <c r="F53" s="567"/>
      <c r="G53" s="567"/>
      <c r="H53" s="567"/>
      <c r="I53" s="568"/>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69"/>
      <c r="D54" s="570"/>
      <c r="E54" s="570"/>
      <c r="F54" s="570"/>
      <c r="G54" s="570"/>
      <c r="H54" s="570"/>
      <c r="I54" s="571"/>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69"/>
      <c r="D55" s="570"/>
      <c r="E55" s="570"/>
      <c r="F55" s="570"/>
      <c r="G55" s="570"/>
      <c r="H55" s="570"/>
      <c r="I55" s="571"/>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69"/>
      <c r="D56" s="570"/>
      <c r="E56" s="570"/>
      <c r="F56" s="570"/>
      <c r="G56" s="570"/>
      <c r="H56" s="570"/>
      <c r="I56" s="571"/>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72"/>
      <c r="D57" s="573"/>
      <c r="E57" s="573"/>
      <c r="F57" s="573"/>
      <c r="G57" s="573"/>
      <c r="H57" s="573"/>
      <c r="I57" s="574"/>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3" t="s">
        <v>74</v>
      </c>
      <c r="E62" s="565" t="s">
        <v>131</v>
      </c>
      <c r="F62" s="565"/>
      <c r="G62" s="416" t="s">
        <v>149</v>
      </c>
      <c r="H62" s="416" t="s">
        <v>148</v>
      </c>
      <c r="I62" s="416" t="s">
        <v>147</v>
      </c>
      <c r="J62" s="416" t="s">
        <v>157</v>
      </c>
      <c r="K62" s="416" t="s">
        <v>957</v>
      </c>
      <c r="L62" s="560" t="s">
        <v>146</v>
      </c>
      <c r="M62" s="561"/>
      <c r="N62" s="560" t="s">
        <v>163</v>
      </c>
      <c r="O62" s="561"/>
      <c r="P62" s="416" t="s">
        <v>84</v>
      </c>
      <c r="Q62" s="416" t="s">
        <v>89</v>
      </c>
      <c r="R62" s="416" t="s">
        <v>86</v>
      </c>
      <c r="S62" s="416" t="s">
        <v>62</v>
      </c>
      <c r="T62" s="416" t="s">
        <v>156</v>
      </c>
      <c r="U62" s="416" t="s">
        <v>181</v>
      </c>
      <c r="V62" s="416" t="s">
        <v>150</v>
      </c>
      <c r="W62" s="80" t="s">
        <v>8</v>
      </c>
      <c r="X62" s="29"/>
      <c r="Y62" s="23"/>
    </row>
    <row r="63" spans="1:25" s="3" customFormat="1" ht="47.25" customHeight="1" x14ac:dyDescent="0.25">
      <c r="A63" s="13"/>
      <c r="B63" s="14"/>
      <c r="C63" s="319"/>
      <c r="D63" s="415"/>
      <c r="E63" s="562"/>
      <c r="F63" s="562"/>
      <c r="G63" s="414"/>
      <c r="H63" s="414"/>
      <c r="I63" s="301"/>
      <c r="J63" s="414"/>
      <c r="K63" s="301"/>
      <c r="L63" s="562"/>
      <c r="M63" s="562"/>
      <c r="N63" s="563"/>
      <c r="O63" s="564"/>
      <c r="P63" s="414"/>
      <c r="Q63" s="414"/>
      <c r="R63" s="414"/>
      <c r="S63" s="302"/>
      <c r="T63" s="302"/>
      <c r="U63" s="414"/>
      <c r="V63" s="414"/>
      <c r="W63" s="303"/>
      <c r="X63" s="29"/>
      <c r="Y63" s="23"/>
    </row>
    <row r="64" spans="1:25" s="3" customFormat="1" ht="47.25" customHeight="1" x14ac:dyDescent="0.25">
      <c r="A64" s="13"/>
      <c r="B64" s="14"/>
      <c r="C64" s="319"/>
      <c r="D64" s="410"/>
      <c r="E64" s="541"/>
      <c r="F64" s="541"/>
      <c r="G64" s="409"/>
      <c r="H64" s="409"/>
      <c r="I64" s="305"/>
      <c r="J64" s="409"/>
      <c r="K64" s="305"/>
      <c r="L64" s="541"/>
      <c r="M64" s="541"/>
      <c r="N64" s="544"/>
      <c r="O64" s="544"/>
      <c r="P64" s="409"/>
      <c r="Q64" s="409"/>
      <c r="R64" s="409"/>
      <c r="S64" s="306"/>
      <c r="T64" s="306"/>
      <c r="U64" s="409"/>
      <c r="V64" s="307"/>
      <c r="W64" s="308"/>
      <c r="X64" s="29"/>
      <c r="Y64" s="23"/>
    </row>
    <row r="65" spans="1:25" s="3" customFormat="1" ht="47.25" customHeight="1" x14ac:dyDescent="0.25">
      <c r="A65" s="13"/>
      <c r="B65" s="14"/>
      <c r="C65" s="319"/>
      <c r="D65" s="410"/>
      <c r="E65" s="541"/>
      <c r="F65" s="541"/>
      <c r="G65" s="409"/>
      <c r="H65" s="409"/>
      <c r="I65" s="305"/>
      <c r="J65" s="409"/>
      <c r="K65" s="305"/>
      <c r="L65" s="541"/>
      <c r="M65" s="541"/>
      <c r="N65" s="544"/>
      <c r="O65" s="544"/>
      <c r="P65" s="409"/>
      <c r="Q65" s="409"/>
      <c r="R65" s="409"/>
      <c r="S65" s="306"/>
      <c r="T65" s="306"/>
      <c r="U65" s="409"/>
      <c r="V65" s="307"/>
      <c r="W65" s="308"/>
      <c r="X65" s="29"/>
      <c r="Y65" s="23"/>
    </row>
    <row r="66" spans="1:25" s="3" customFormat="1" ht="47.25" customHeight="1" x14ac:dyDescent="0.25">
      <c r="A66" s="13"/>
      <c r="B66" s="14"/>
      <c r="C66" s="319"/>
      <c r="D66" s="410"/>
      <c r="E66" s="541"/>
      <c r="F66" s="541"/>
      <c r="G66" s="409"/>
      <c r="H66" s="409"/>
      <c r="I66" s="305"/>
      <c r="J66" s="409"/>
      <c r="K66" s="305"/>
      <c r="L66" s="541"/>
      <c r="M66" s="541"/>
      <c r="N66" s="544"/>
      <c r="O66" s="544"/>
      <c r="P66" s="409"/>
      <c r="Q66" s="409"/>
      <c r="R66" s="409"/>
      <c r="S66" s="306"/>
      <c r="T66" s="306"/>
      <c r="U66" s="409"/>
      <c r="V66" s="307"/>
      <c r="W66" s="308"/>
      <c r="X66" s="29"/>
      <c r="Y66" s="23"/>
    </row>
    <row r="67" spans="1:25" s="3" customFormat="1" ht="47.25" customHeight="1" x14ac:dyDescent="0.25">
      <c r="A67" s="13"/>
      <c r="B67" s="14"/>
      <c r="C67" s="319"/>
      <c r="D67" s="410"/>
      <c r="E67" s="541"/>
      <c r="F67" s="541"/>
      <c r="G67" s="409"/>
      <c r="H67" s="409"/>
      <c r="I67" s="305"/>
      <c r="J67" s="409"/>
      <c r="K67" s="305"/>
      <c r="L67" s="541"/>
      <c r="M67" s="541"/>
      <c r="N67" s="544"/>
      <c r="O67" s="544"/>
      <c r="P67" s="409"/>
      <c r="Q67" s="409"/>
      <c r="R67" s="409"/>
      <c r="S67" s="306"/>
      <c r="T67" s="306"/>
      <c r="U67" s="409"/>
      <c r="V67" s="307"/>
      <c r="W67" s="308"/>
      <c r="X67" s="29"/>
      <c r="Y67" s="23"/>
    </row>
    <row r="68" spans="1:25" s="3" customFormat="1" ht="47.25" customHeight="1" x14ac:dyDescent="0.25">
      <c r="A68" s="13"/>
      <c r="B68" s="14"/>
      <c r="C68" s="319"/>
      <c r="D68" s="410"/>
      <c r="E68" s="541"/>
      <c r="F68" s="541"/>
      <c r="G68" s="409"/>
      <c r="H68" s="409"/>
      <c r="I68" s="305"/>
      <c r="J68" s="409"/>
      <c r="K68" s="305"/>
      <c r="L68" s="541"/>
      <c r="M68" s="541"/>
      <c r="N68" s="544"/>
      <c r="O68" s="544"/>
      <c r="P68" s="409"/>
      <c r="Q68" s="409"/>
      <c r="R68" s="409"/>
      <c r="S68" s="306"/>
      <c r="T68" s="306"/>
      <c r="U68" s="409"/>
      <c r="V68" s="307"/>
      <c r="W68" s="308"/>
      <c r="X68" s="29"/>
      <c r="Y68" s="23"/>
    </row>
    <row r="69" spans="1:25" s="3" customFormat="1" ht="47.25" customHeight="1" x14ac:dyDescent="0.25">
      <c r="A69" s="13"/>
      <c r="B69" s="14"/>
      <c r="C69" s="319"/>
      <c r="D69" s="410"/>
      <c r="E69" s="541"/>
      <c r="F69" s="541"/>
      <c r="G69" s="409"/>
      <c r="H69" s="409"/>
      <c r="I69" s="305"/>
      <c r="J69" s="409"/>
      <c r="K69" s="305"/>
      <c r="L69" s="541"/>
      <c r="M69" s="541"/>
      <c r="N69" s="544"/>
      <c r="O69" s="544"/>
      <c r="P69" s="409"/>
      <c r="Q69" s="409"/>
      <c r="R69" s="409"/>
      <c r="S69" s="306"/>
      <c r="T69" s="306"/>
      <c r="U69" s="409"/>
      <c r="V69" s="307"/>
      <c r="W69" s="308"/>
      <c r="X69" s="29"/>
      <c r="Y69" s="23"/>
    </row>
    <row r="70" spans="1:25" s="3" customFormat="1" ht="47.25" customHeight="1" x14ac:dyDescent="0.25">
      <c r="A70" s="13"/>
      <c r="B70" s="14"/>
      <c r="C70" s="319"/>
      <c r="D70" s="410"/>
      <c r="E70" s="541"/>
      <c r="F70" s="541"/>
      <c r="G70" s="409"/>
      <c r="H70" s="409"/>
      <c r="I70" s="305"/>
      <c r="J70" s="409"/>
      <c r="K70" s="305"/>
      <c r="L70" s="541"/>
      <c r="M70" s="541"/>
      <c r="N70" s="544"/>
      <c r="O70" s="544"/>
      <c r="P70" s="409"/>
      <c r="Q70" s="409"/>
      <c r="R70" s="409"/>
      <c r="S70" s="306"/>
      <c r="T70" s="306"/>
      <c r="U70" s="409"/>
      <c r="V70" s="307"/>
      <c r="W70" s="308"/>
      <c r="X70" s="29"/>
      <c r="Y70" s="23"/>
    </row>
    <row r="71" spans="1:25" s="3" customFormat="1" ht="47.25" customHeight="1" x14ac:dyDescent="0.25">
      <c r="A71" s="13"/>
      <c r="B71" s="14"/>
      <c r="C71" s="319"/>
      <c r="D71" s="410"/>
      <c r="E71" s="541"/>
      <c r="F71" s="541"/>
      <c r="G71" s="409"/>
      <c r="H71" s="409"/>
      <c r="I71" s="305"/>
      <c r="J71" s="409"/>
      <c r="K71" s="305"/>
      <c r="L71" s="541"/>
      <c r="M71" s="541"/>
      <c r="N71" s="544"/>
      <c r="O71" s="544"/>
      <c r="P71" s="409"/>
      <c r="Q71" s="409"/>
      <c r="R71" s="409"/>
      <c r="S71" s="306"/>
      <c r="T71" s="306"/>
      <c r="U71" s="409"/>
      <c r="V71" s="307"/>
      <c r="W71" s="308"/>
      <c r="X71" s="29"/>
      <c r="Y71" s="23"/>
    </row>
    <row r="72" spans="1:25" s="3" customFormat="1" ht="47.25" customHeight="1" x14ac:dyDescent="0.25">
      <c r="A72" s="13"/>
      <c r="B72" s="14"/>
      <c r="C72" s="319"/>
      <c r="D72" s="410"/>
      <c r="E72" s="541"/>
      <c r="F72" s="541"/>
      <c r="G72" s="409"/>
      <c r="H72" s="409"/>
      <c r="I72" s="305"/>
      <c r="J72" s="409"/>
      <c r="K72" s="305"/>
      <c r="L72" s="541"/>
      <c r="M72" s="541"/>
      <c r="N72" s="544"/>
      <c r="O72" s="544"/>
      <c r="P72" s="409"/>
      <c r="Q72" s="409"/>
      <c r="R72" s="409"/>
      <c r="S72" s="306"/>
      <c r="T72" s="306"/>
      <c r="U72" s="409"/>
      <c r="V72" s="307"/>
      <c r="W72" s="308"/>
      <c r="X72" s="29"/>
      <c r="Y72" s="23"/>
    </row>
    <row r="73" spans="1:25" s="3" customFormat="1" ht="47.25" customHeight="1" x14ac:dyDescent="0.25">
      <c r="A73" s="13"/>
      <c r="B73" s="14"/>
      <c r="C73" s="319"/>
      <c r="D73" s="410"/>
      <c r="E73" s="541"/>
      <c r="F73" s="541"/>
      <c r="G73" s="409"/>
      <c r="H73" s="409"/>
      <c r="I73" s="305"/>
      <c r="J73" s="409"/>
      <c r="K73" s="305"/>
      <c r="L73" s="541"/>
      <c r="M73" s="541"/>
      <c r="N73" s="544"/>
      <c r="O73" s="544"/>
      <c r="P73" s="409"/>
      <c r="Q73" s="409"/>
      <c r="R73" s="409"/>
      <c r="S73" s="306"/>
      <c r="T73" s="306"/>
      <c r="U73" s="409"/>
      <c r="V73" s="307"/>
      <c r="W73" s="308"/>
      <c r="X73" s="29"/>
      <c r="Y73" s="23"/>
    </row>
    <row r="74" spans="1:25" s="3" customFormat="1" ht="45.75" customHeight="1" x14ac:dyDescent="0.25">
      <c r="A74" s="13"/>
      <c r="B74" s="14"/>
      <c r="C74" s="319"/>
      <c r="D74" s="410"/>
      <c r="E74" s="541"/>
      <c r="F74" s="541"/>
      <c r="G74" s="409"/>
      <c r="H74" s="409"/>
      <c r="I74" s="305"/>
      <c r="J74" s="409"/>
      <c r="K74" s="305"/>
      <c r="L74" s="541"/>
      <c r="M74" s="541"/>
      <c r="N74" s="544"/>
      <c r="O74" s="544"/>
      <c r="P74" s="409"/>
      <c r="Q74" s="409"/>
      <c r="R74" s="409"/>
      <c r="S74" s="306"/>
      <c r="T74" s="306"/>
      <c r="U74" s="409"/>
      <c r="V74" s="307"/>
      <c r="W74" s="308"/>
      <c r="X74" s="29"/>
      <c r="Y74" s="23"/>
    </row>
    <row r="75" spans="1:25" s="3" customFormat="1" ht="51.75" customHeight="1" x14ac:dyDescent="0.25">
      <c r="A75" s="13"/>
      <c r="B75" s="14"/>
      <c r="C75" s="319"/>
      <c r="D75" s="410"/>
      <c r="E75" s="541"/>
      <c r="F75" s="541"/>
      <c r="G75" s="409"/>
      <c r="H75" s="409"/>
      <c r="I75" s="305"/>
      <c r="J75" s="409"/>
      <c r="K75" s="305"/>
      <c r="L75" s="541"/>
      <c r="M75" s="541"/>
      <c r="N75" s="544"/>
      <c r="O75" s="544"/>
      <c r="P75" s="409"/>
      <c r="Q75" s="409"/>
      <c r="R75" s="409"/>
      <c r="S75" s="306"/>
      <c r="T75" s="306"/>
      <c r="U75" s="409"/>
      <c r="V75" s="307"/>
      <c r="W75" s="308"/>
      <c r="X75" s="29"/>
      <c r="Y75" s="23"/>
    </row>
    <row r="76" spans="1:25" s="3" customFormat="1" ht="51.75" customHeight="1" x14ac:dyDescent="0.25">
      <c r="A76" s="13"/>
      <c r="B76" s="14"/>
      <c r="C76" s="319"/>
      <c r="D76" s="410"/>
      <c r="E76" s="541"/>
      <c r="F76" s="541"/>
      <c r="G76" s="409"/>
      <c r="H76" s="409"/>
      <c r="I76" s="305"/>
      <c r="J76" s="409"/>
      <c r="K76" s="305"/>
      <c r="L76" s="541"/>
      <c r="M76" s="541"/>
      <c r="N76" s="544"/>
      <c r="O76" s="544"/>
      <c r="P76" s="409"/>
      <c r="Q76" s="409"/>
      <c r="R76" s="409"/>
      <c r="S76" s="306"/>
      <c r="T76" s="306"/>
      <c r="U76" s="409"/>
      <c r="V76" s="307"/>
      <c r="W76" s="308"/>
      <c r="X76" s="29"/>
      <c r="Y76" s="23"/>
    </row>
    <row r="77" spans="1:25" s="3" customFormat="1" ht="51.75" customHeight="1" x14ac:dyDescent="0.25">
      <c r="A77" s="13"/>
      <c r="B77" s="14"/>
      <c r="C77" s="319"/>
      <c r="D77" s="410"/>
      <c r="E77" s="541"/>
      <c r="F77" s="541"/>
      <c r="G77" s="409"/>
      <c r="H77" s="409"/>
      <c r="I77" s="305"/>
      <c r="J77" s="409"/>
      <c r="K77" s="305"/>
      <c r="L77" s="541"/>
      <c r="M77" s="541"/>
      <c r="N77" s="544"/>
      <c r="O77" s="544"/>
      <c r="P77" s="409"/>
      <c r="Q77" s="409"/>
      <c r="R77" s="409"/>
      <c r="S77" s="306"/>
      <c r="T77" s="306"/>
      <c r="U77" s="409"/>
      <c r="V77" s="307"/>
      <c r="W77" s="308"/>
      <c r="X77" s="29"/>
      <c r="Y77" s="23"/>
    </row>
    <row r="78" spans="1:25" s="3" customFormat="1" ht="51.75" customHeight="1" x14ac:dyDescent="0.25">
      <c r="A78" s="13"/>
      <c r="B78" s="14"/>
      <c r="C78" s="319"/>
      <c r="D78" s="410"/>
      <c r="E78" s="541"/>
      <c r="F78" s="541"/>
      <c r="G78" s="409"/>
      <c r="H78" s="409"/>
      <c r="I78" s="305"/>
      <c r="J78" s="409"/>
      <c r="K78" s="305"/>
      <c r="L78" s="541"/>
      <c r="M78" s="541"/>
      <c r="N78" s="544"/>
      <c r="O78" s="544"/>
      <c r="P78" s="409"/>
      <c r="Q78" s="409"/>
      <c r="R78" s="409"/>
      <c r="S78" s="306"/>
      <c r="T78" s="306"/>
      <c r="U78" s="409"/>
      <c r="V78" s="307"/>
      <c r="W78" s="308"/>
      <c r="X78" s="29"/>
      <c r="Y78" s="23"/>
    </row>
    <row r="79" spans="1:25" s="3" customFormat="1" ht="51.75" customHeight="1" x14ac:dyDescent="0.25">
      <c r="A79" s="13"/>
      <c r="B79" s="14"/>
      <c r="C79" s="319"/>
      <c r="D79" s="410"/>
      <c r="E79" s="541"/>
      <c r="F79" s="541"/>
      <c r="G79" s="409"/>
      <c r="H79" s="409"/>
      <c r="I79" s="305"/>
      <c r="J79" s="409"/>
      <c r="K79" s="305"/>
      <c r="L79" s="541"/>
      <c r="M79" s="541"/>
      <c r="N79" s="544"/>
      <c r="O79" s="544"/>
      <c r="P79" s="409"/>
      <c r="Q79" s="409"/>
      <c r="R79" s="409"/>
      <c r="S79" s="306"/>
      <c r="T79" s="306"/>
      <c r="U79" s="409"/>
      <c r="V79" s="307"/>
      <c r="W79" s="308"/>
      <c r="X79" s="29"/>
      <c r="Y79" s="23"/>
    </row>
    <row r="80" spans="1:25" s="3" customFormat="1" ht="47.25" customHeight="1" x14ac:dyDescent="0.25">
      <c r="A80" s="13"/>
      <c r="B80" s="14"/>
      <c r="C80" s="319"/>
      <c r="D80" s="410"/>
      <c r="E80" s="541"/>
      <c r="F80" s="541"/>
      <c r="G80" s="409"/>
      <c r="H80" s="409"/>
      <c r="I80" s="305"/>
      <c r="J80" s="409"/>
      <c r="K80" s="305"/>
      <c r="L80" s="541"/>
      <c r="M80" s="541"/>
      <c r="N80" s="544"/>
      <c r="O80" s="544"/>
      <c r="P80" s="409"/>
      <c r="Q80" s="409"/>
      <c r="R80" s="409"/>
      <c r="S80" s="306"/>
      <c r="T80" s="306"/>
      <c r="U80" s="409"/>
      <c r="V80" s="307"/>
      <c r="W80" s="308"/>
      <c r="X80" s="29"/>
      <c r="Y80" s="23"/>
    </row>
    <row r="81" spans="1:25" s="3" customFormat="1" ht="47.25" customHeight="1" x14ac:dyDescent="0.25">
      <c r="A81" s="13"/>
      <c r="B81" s="14"/>
      <c r="C81" s="319"/>
      <c r="D81" s="410"/>
      <c r="E81" s="541"/>
      <c r="F81" s="541"/>
      <c r="G81" s="409"/>
      <c r="H81" s="409"/>
      <c r="I81" s="305"/>
      <c r="J81" s="409"/>
      <c r="K81" s="305"/>
      <c r="L81" s="541"/>
      <c r="M81" s="541"/>
      <c r="N81" s="544"/>
      <c r="O81" s="544"/>
      <c r="P81" s="409"/>
      <c r="Q81" s="409"/>
      <c r="R81" s="409"/>
      <c r="S81" s="306"/>
      <c r="T81" s="306"/>
      <c r="U81" s="409"/>
      <c r="V81" s="307"/>
      <c r="W81" s="308"/>
      <c r="X81" s="29"/>
      <c r="Y81" s="23"/>
    </row>
    <row r="82" spans="1:25" s="3" customFormat="1" ht="47.25" customHeight="1" x14ac:dyDescent="0.25">
      <c r="A82" s="13"/>
      <c r="B82" s="14"/>
      <c r="C82" s="319"/>
      <c r="D82" s="410"/>
      <c r="E82" s="541"/>
      <c r="F82" s="541"/>
      <c r="G82" s="409"/>
      <c r="H82" s="409"/>
      <c r="I82" s="305"/>
      <c r="J82" s="409"/>
      <c r="K82" s="305"/>
      <c r="L82" s="541"/>
      <c r="M82" s="541"/>
      <c r="N82" s="544"/>
      <c r="O82" s="544"/>
      <c r="P82" s="409"/>
      <c r="Q82" s="409"/>
      <c r="R82" s="409"/>
      <c r="S82" s="306"/>
      <c r="T82" s="306"/>
      <c r="U82" s="409"/>
      <c r="V82" s="307"/>
      <c r="W82" s="308"/>
      <c r="X82" s="29"/>
      <c r="Y82" s="23"/>
    </row>
    <row r="83" spans="1:25" s="3" customFormat="1" ht="47.25" customHeight="1" x14ac:dyDescent="0.25">
      <c r="A83" s="13"/>
      <c r="B83" s="14"/>
      <c r="C83" s="319"/>
      <c r="D83" s="410"/>
      <c r="E83" s="541"/>
      <c r="F83" s="541"/>
      <c r="G83" s="409"/>
      <c r="H83" s="409"/>
      <c r="I83" s="305"/>
      <c r="J83" s="409"/>
      <c r="K83" s="305"/>
      <c r="L83" s="541"/>
      <c r="M83" s="541"/>
      <c r="N83" s="544"/>
      <c r="O83" s="544"/>
      <c r="P83" s="409"/>
      <c r="Q83" s="409"/>
      <c r="R83" s="409"/>
      <c r="S83" s="306"/>
      <c r="T83" s="306"/>
      <c r="U83" s="409"/>
      <c r="V83" s="307"/>
      <c r="W83" s="308"/>
      <c r="X83" s="29"/>
      <c r="Y83" s="23"/>
    </row>
    <row r="84" spans="1:25" s="3" customFormat="1" ht="47.25" customHeight="1" x14ac:dyDescent="0.25">
      <c r="A84" s="13"/>
      <c r="B84" s="14"/>
      <c r="C84" s="319"/>
      <c r="D84" s="410"/>
      <c r="E84" s="541"/>
      <c r="F84" s="541"/>
      <c r="G84" s="409"/>
      <c r="H84" s="409"/>
      <c r="I84" s="305"/>
      <c r="J84" s="409"/>
      <c r="K84" s="305"/>
      <c r="L84" s="541"/>
      <c r="M84" s="541"/>
      <c r="N84" s="544"/>
      <c r="O84" s="544"/>
      <c r="P84" s="409"/>
      <c r="Q84" s="409"/>
      <c r="R84" s="409"/>
      <c r="S84" s="306"/>
      <c r="T84" s="306"/>
      <c r="U84" s="409"/>
      <c r="V84" s="307"/>
      <c r="W84" s="308"/>
      <c r="X84" s="29"/>
      <c r="Y84" s="23"/>
    </row>
    <row r="85" spans="1:25" s="3" customFormat="1" ht="47.25" customHeight="1" x14ac:dyDescent="0.25">
      <c r="A85" s="13"/>
      <c r="B85" s="14"/>
      <c r="C85" s="319"/>
      <c r="D85" s="410"/>
      <c r="E85" s="541"/>
      <c r="F85" s="541"/>
      <c r="G85" s="409"/>
      <c r="H85" s="409"/>
      <c r="I85" s="305"/>
      <c r="J85" s="409"/>
      <c r="K85" s="305"/>
      <c r="L85" s="541"/>
      <c r="M85" s="541"/>
      <c r="N85" s="544"/>
      <c r="O85" s="544"/>
      <c r="P85" s="409"/>
      <c r="Q85" s="409"/>
      <c r="R85" s="409"/>
      <c r="S85" s="306"/>
      <c r="T85" s="306"/>
      <c r="U85" s="409"/>
      <c r="V85" s="307"/>
      <c r="W85" s="308"/>
      <c r="X85" s="29"/>
      <c r="Y85" s="23"/>
    </row>
    <row r="86" spans="1:25" s="3" customFormat="1" ht="47.25" customHeight="1" x14ac:dyDescent="0.25">
      <c r="A86" s="13"/>
      <c r="B86" s="14"/>
      <c r="C86" s="319"/>
      <c r="D86" s="410"/>
      <c r="E86" s="541"/>
      <c r="F86" s="541"/>
      <c r="G86" s="409"/>
      <c r="H86" s="409"/>
      <c r="I86" s="305"/>
      <c r="J86" s="409"/>
      <c r="K86" s="305"/>
      <c r="L86" s="541"/>
      <c r="M86" s="541"/>
      <c r="N86" s="544"/>
      <c r="O86" s="544"/>
      <c r="P86" s="409"/>
      <c r="Q86" s="409"/>
      <c r="R86" s="409"/>
      <c r="S86" s="306"/>
      <c r="T86" s="306"/>
      <c r="U86" s="409"/>
      <c r="V86" s="307"/>
      <c r="W86" s="308"/>
      <c r="X86" s="29"/>
      <c r="Y86" s="23"/>
    </row>
    <row r="87" spans="1:25" s="3" customFormat="1" ht="51.75" customHeight="1" x14ac:dyDescent="0.25">
      <c r="A87" s="13"/>
      <c r="B87" s="14"/>
      <c r="C87" s="319"/>
      <c r="D87" s="410"/>
      <c r="E87" s="541"/>
      <c r="F87" s="541"/>
      <c r="G87" s="409"/>
      <c r="H87" s="409"/>
      <c r="I87" s="305"/>
      <c r="J87" s="409"/>
      <c r="K87" s="305"/>
      <c r="L87" s="541"/>
      <c r="M87" s="541"/>
      <c r="N87" s="544"/>
      <c r="O87" s="544"/>
      <c r="P87" s="409"/>
      <c r="Q87" s="409"/>
      <c r="R87" s="409"/>
      <c r="S87" s="306"/>
      <c r="T87" s="306"/>
      <c r="U87" s="409"/>
      <c r="V87" s="307"/>
      <c r="W87" s="308"/>
      <c r="X87" s="29"/>
      <c r="Y87" s="23"/>
    </row>
    <row r="88" spans="1:25" s="3" customFormat="1" ht="51.75" customHeight="1" x14ac:dyDescent="0.25">
      <c r="A88" s="13"/>
      <c r="B88" s="14"/>
      <c r="C88" s="319"/>
      <c r="D88" s="410"/>
      <c r="E88" s="541"/>
      <c r="F88" s="541"/>
      <c r="G88" s="409"/>
      <c r="H88" s="409"/>
      <c r="I88" s="305"/>
      <c r="J88" s="409"/>
      <c r="K88" s="305"/>
      <c r="L88" s="541"/>
      <c r="M88" s="541"/>
      <c r="N88" s="544"/>
      <c r="O88" s="544"/>
      <c r="P88" s="409"/>
      <c r="Q88" s="409"/>
      <c r="R88" s="409"/>
      <c r="S88" s="306"/>
      <c r="T88" s="306"/>
      <c r="U88" s="409"/>
      <c r="V88" s="307"/>
      <c r="W88" s="308"/>
      <c r="X88" s="29"/>
      <c r="Y88" s="23"/>
    </row>
    <row r="89" spans="1:25" s="3" customFormat="1" ht="47.25" customHeight="1" x14ac:dyDescent="0.25">
      <c r="A89" s="13"/>
      <c r="B89" s="14"/>
      <c r="C89" s="319"/>
      <c r="D89" s="410"/>
      <c r="E89" s="541"/>
      <c r="F89" s="541"/>
      <c r="G89" s="409"/>
      <c r="H89" s="409"/>
      <c r="I89" s="305"/>
      <c r="J89" s="409"/>
      <c r="K89" s="305"/>
      <c r="L89" s="541"/>
      <c r="M89" s="541"/>
      <c r="N89" s="544"/>
      <c r="O89" s="544"/>
      <c r="P89" s="409"/>
      <c r="Q89" s="409"/>
      <c r="R89" s="409"/>
      <c r="S89" s="306"/>
      <c r="T89" s="306"/>
      <c r="U89" s="409"/>
      <c r="V89" s="307"/>
      <c r="W89" s="308"/>
      <c r="X89" s="29"/>
      <c r="Y89" s="23"/>
    </row>
    <row r="90" spans="1:25" s="3" customFormat="1" ht="51.75" customHeight="1" x14ac:dyDescent="0.25">
      <c r="A90" s="13"/>
      <c r="B90" s="14"/>
      <c r="C90" s="319"/>
      <c r="D90" s="410"/>
      <c r="E90" s="541"/>
      <c r="F90" s="541"/>
      <c r="G90" s="409"/>
      <c r="H90" s="409"/>
      <c r="I90" s="305"/>
      <c r="J90" s="409"/>
      <c r="K90" s="305"/>
      <c r="L90" s="541"/>
      <c r="M90" s="541"/>
      <c r="N90" s="544"/>
      <c r="O90" s="544"/>
      <c r="P90" s="409"/>
      <c r="Q90" s="409"/>
      <c r="R90" s="409"/>
      <c r="S90" s="306"/>
      <c r="T90" s="306"/>
      <c r="U90" s="409"/>
      <c r="V90" s="307"/>
      <c r="W90" s="308"/>
      <c r="X90" s="29"/>
      <c r="Y90" s="23"/>
    </row>
    <row r="91" spans="1:25" s="3" customFormat="1" ht="47.25" customHeight="1" x14ac:dyDescent="0.25">
      <c r="A91" s="13"/>
      <c r="B91" s="14"/>
      <c r="C91" s="319"/>
      <c r="D91" s="410"/>
      <c r="E91" s="541"/>
      <c r="F91" s="541"/>
      <c r="G91" s="409"/>
      <c r="H91" s="409"/>
      <c r="I91" s="305"/>
      <c r="J91" s="409"/>
      <c r="K91" s="305"/>
      <c r="L91" s="541"/>
      <c r="M91" s="541"/>
      <c r="N91" s="544"/>
      <c r="O91" s="544"/>
      <c r="P91" s="409"/>
      <c r="Q91" s="409"/>
      <c r="R91" s="409"/>
      <c r="S91" s="306"/>
      <c r="T91" s="306"/>
      <c r="U91" s="409"/>
      <c r="V91" s="307"/>
      <c r="W91" s="308"/>
      <c r="X91" s="29"/>
      <c r="Y91" s="23"/>
    </row>
    <row r="92" spans="1:25" s="3" customFormat="1" ht="47.25" customHeight="1" x14ac:dyDescent="0.25">
      <c r="A92" s="13"/>
      <c r="B92" s="14"/>
      <c r="C92" s="319"/>
      <c r="D92" s="410"/>
      <c r="E92" s="541"/>
      <c r="F92" s="541"/>
      <c r="G92" s="409"/>
      <c r="H92" s="409"/>
      <c r="I92" s="305"/>
      <c r="J92" s="409"/>
      <c r="K92" s="305"/>
      <c r="L92" s="541"/>
      <c r="M92" s="541"/>
      <c r="N92" s="544"/>
      <c r="O92" s="544"/>
      <c r="P92" s="409"/>
      <c r="Q92" s="409"/>
      <c r="R92" s="409"/>
      <c r="S92" s="306"/>
      <c r="T92" s="306"/>
      <c r="U92" s="409"/>
      <c r="V92" s="307"/>
      <c r="W92" s="308"/>
      <c r="X92" s="29"/>
      <c r="Y92" s="23"/>
    </row>
    <row r="93" spans="1:25" s="3" customFormat="1" ht="51.75" customHeight="1" x14ac:dyDescent="0.25">
      <c r="A93" s="13"/>
      <c r="B93" s="14"/>
      <c r="C93" s="319"/>
      <c r="D93" s="410"/>
      <c r="E93" s="541"/>
      <c r="F93" s="541"/>
      <c r="G93" s="409"/>
      <c r="H93" s="409"/>
      <c r="I93" s="305"/>
      <c r="J93" s="409"/>
      <c r="K93" s="305"/>
      <c r="L93" s="541"/>
      <c r="M93" s="541"/>
      <c r="N93" s="544"/>
      <c r="O93" s="544"/>
      <c r="P93" s="409"/>
      <c r="Q93" s="409"/>
      <c r="R93" s="409"/>
      <c r="S93" s="306"/>
      <c r="T93" s="306"/>
      <c r="U93" s="409"/>
      <c r="V93" s="307"/>
      <c r="W93" s="308"/>
      <c r="X93" s="29"/>
      <c r="Y93" s="23"/>
    </row>
    <row r="94" spans="1:25" s="3" customFormat="1" ht="47.25" customHeight="1" x14ac:dyDescent="0.25">
      <c r="A94" s="13"/>
      <c r="B94" s="14"/>
      <c r="C94" s="319"/>
      <c r="D94" s="410"/>
      <c r="E94" s="541"/>
      <c r="F94" s="541"/>
      <c r="G94" s="409"/>
      <c r="H94" s="409"/>
      <c r="I94" s="305"/>
      <c r="J94" s="409"/>
      <c r="K94" s="305"/>
      <c r="L94" s="541"/>
      <c r="M94" s="541"/>
      <c r="N94" s="544"/>
      <c r="O94" s="544"/>
      <c r="P94" s="409"/>
      <c r="Q94" s="409"/>
      <c r="R94" s="409"/>
      <c r="S94" s="306"/>
      <c r="T94" s="306"/>
      <c r="U94" s="409"/>
      <c r="V94" s="307"/>
      <c r="W94" s="308"/>
      <c r="X94" s="29"/>
      <c r="Y94" s="23"/>
    </row>
    <row r="95" spans="1:25" s="3" customFormat="1" ht="47.25" customHeight="1" x14ac:dyDescent="0.25">
      <c r="A95" s="13"/>
      <c r="B95" s="14"/>
      <c r="C95" s="319"/>
      <c r="D95" s="410"/>
      <c r="E95" s="541"/>
      <c r="F95" s="541"/>
      <c r="G95" s="409"/>
      <c r="H95" s="409"/>
      <c r="I95" s="305"/>
      <c r="J95" s="409"/>
      <c r="K95" s="305"/>
      <c r="L95" s="541"/>
      <c r="M95" s="541"/>
      <c r="N95" s="544"/>
      <c r="O95" s="544"/>
      <c r="P95" s="409"/>
      <c r="Q95" s="409"/>
      <c r="R95" s="409"/>
      <c r="S95" s="306"/>
      <c r="T95" s="306"/>
      <c r="U95" s="409"/>
      <c r="V95" s="307"/>
      <c r="W95" s="308"/>
      <c r="X95" s="29"/>
      <c r="Y95" s="23"/>
    </row>
    <row r="96" spans="1:25" s="3" customFormat="1" ht="47.25" customHeight="1" x14ac:dyDescent="0.25">
      <c r="A96" s="13"/>
      <c r="B96" s="14"/>
      <c r="C96" s="319"/>
      <c r="D96" s="410"/>
      <c r="E96" s="541"/>
      <c r="F96" s="541"/>
      <c r="G96" s="409"/>
      <c r="H96" s="409"/>
      <c r="I96" s="305"/>
      <c r="J96" s="409"/>
      <c r="K96" s="305"/>
      <c r="L96" s="541"/>
      <c r="M96" s="541"/>
      <c r="N96" s="544"/>
      <c r="O96" s="544"/>
      <c r="P96" s="409"/>
      <c r="Q96" s="409"/>
      <c r="R96" s="409"/>
      <c r="S96" s="306"/>
      <c r="T96" s="306"/>
      <c r="U96" s="409"/>
      <c r="V96" s="307"/>
      <c r="W96" s="308"/>
      <c r="X96" s="29"/>
      <c r="Y96" s="23"/>
    </row>
    <row r="97" spans="1:25" s="3" customFormat="1" ht="47.25" customHeight="1" x14ac:dyDescent="0.25">
      <c r="A97" s="13"/>
      <c r="B97" s="14"/>
      <c r="C97" s="319"/>
      <c r="D97" s="410"/>
      <c r="E97" s="541"/>
      <c r="F97" s="541"/>
      <c r="G97" s="409"/>
      <c r="H97" s="409"/>
      <c r="I97" s="305"/>
      <c r="J97" s="409"/>
      <c r="K97" s="305"/>
      <c r="L97" s="541"/>
      <c r="M97" s="541"/>
      <c r="N97" s="544"/>
      <c r="O97" s="544"/>
      <c r="P97" s="409"/>
      <c r="Q97" s="409"/>
      <c r="R97" s="409"/>
      <c r="S97" s="306"/>
      <c r="T97" s="306"/>
      <c r="U97" s="409"/>
      <c r="V97" s="307"/>
      <c r="W97" s="308"/>
      <c r="X97" s="29"/>
      <c r="Y97" s="23"/>
    </row>
    <row r="98" spans="1:25" s="3" customFormat="1" ht="47.25" customHeight="1" x14ac:dyDescent="0.25">
      <c r="A98" s="13"/>
      <c r="B98" s="14"/>
      <c r="C98" s="319"/>
      <c r="D98" s="410"/>
      <c r="E98" s="541"/>
      <c r="F98" s="541"/>
      <c r="G98" s="409"/>
      <c r="H98" s="409"/>
      <c r="I98" s="305"/>
      <c r="J98" s="409"/>
      <c r="K98" s="305"/>
      <c r="L98" s="541"/>
      <c r="M98" s="541"/>
      <c r="N98" s="544"/>
      <c r="O98" s="544"/>
      <c r="P98" s="409"/>
      <c r="Q98" s="409"/>
      <c r="R98" s="409"/>
      <c r="S98" s="306"/>
      <c r="T98" s="306"/>
      <c r="U98" s="409"/>
      <c r="V98" s="307"/>
      <c r="W98" s="308"/>
      <c r="X98" s="29"/>
      <c r="Y98" s="23"/>
    </row>
    <row r="99" spans="1:25" s="3" customFormat="1" ht="47.25" customHeight="1" x14ac:dyDescent="0.25">
      <c r="A99" s="13"/>
      <c r="B99" s="14"/>
      <c r="C99" s="319"/>
      <c r="D99" s="410"/>
      <c r="E99" s="541"/>
      <c r="F99" s="541"/>
      <c r="G99" s="409"/>
      <c r="H99" s="409"/>
      <c r="I99" s="305"/>
      <c r="J99" s="409"/>
      <c r="K99" s="305"/>
      <c r="L99" s="541"/>
      <c r="M99" s="541"/>
      <c r="N99" s="544"/>
      <c r="O99" s="544"/>
      <c r="P99" s="409"/>
      <c r="Q99" s="409"/>
      <c r="R99" s="409"/>
      <c r="S99" s="306"/>
      <c r="T99" s="306"/>
      <c r="U99" s="409"/>
      <c r="V99" s="307"/>
      <c r="W99" s="308"/>
      <c r="X99" s="29"/>
      <c r="Y99" s="23"/>
    </row>
    <row r="100" spans="1:25" s="3" customFormat="1" ht="47.25" customHeight="1" x14ac:dyDescent="0.25">
      <c r="A100" s="13"/>
      <c r="B100" s="14"/>
      <c r="C100" s="319"/>
      <c r="D100" s="410"/>
      <c r="E100" s="541"/>
      <c r="F100" s="541"/>
      <c r="G100" s="409"/>
      <c r="H100" s="409"/>
      <c r="I100" s="305"/>
      <c r="J100" s="409"/>
      <c r="K100" s="305"/>
      <c r="L100" s="541"/>
      <c r="M100" s="541"/>
      <c r="N100" s="544"/>
      <c r="O100" s="544"/>
      <c r="P100" s="409"/>
      <c r="Q100" s="409"/>
      <c r="R100" s="409"/>
      <c r="S100" s="306"/>
      <c r="T100" s="306"/>
      <c r="U100" s="409"/>
      <c r="V100" s="307"/>
      <c r="W100" s="308"/>
      <c r="X100" s="29"/>
      <c r="Y100" s="23"/>
    </row>
    <row r="101" spans="1:25" s="3" customFormat="1" ht="47.25" customHeight="1" x14ac:dyDescent="0.25">
      <c r="A101" s="13"/>
      <c r="B101" s="14"/>
      <c r="C101" s="319"/>
      <c r="D101" s="410"/>
      <c r="E101" s="541"/>
      <c r="F101" s="541"/>
      <c r="G101" s="409"/>
      <c r="H101" s="409"/>
      <c r="I101" s="305"/>
      <c r="J101" s="409"/>
      <c r="K101" s="305"/>
      <c r="L101" s="541"/>
      <c r="M101" s="541"/>
      <c r="N101" s="544"/>
      <c r="O101" s="544"/>
      <c r="P101" s="409"/>
      <c r="Q101" s="409"/>
      <c r="R101" s="409"/>
      <c r="S101" s="306"/>
      <c r="T101" s="306"/>
      <c r="U101" s="409"/>
      <c r="V101" s="307"/>
      <c r="W101" s="308"/>
      <c r="X101" s="29"/>
      <c r="Y101" s="23"/>
    </row>
    <row r="102" spans="1:25" s="3" customFormat="1" ht="47.25" customHeight="1" thickBot="1" x14ac:dyDescent="0.3">
      <c r="A102" s="13"/>
      <c r="B102" s="14"/>
      <c r="C102" s="325"/>
      <c r="D102" s="417"/>
      <c r="E102" s="545"/>
      <c r="F102" s="545"/>
      <c r="G102" s="411"/>
      <c r="H102" s="411"/>
      <c r="I102" s="310"/>
      <c r="J102" s="411"/>
      <c r="K102" s="310"/>
      <c r="L102" s="545"/>
      <c r="M102" s="545"/>
      <c r="N102" s="575"/>
      <c r="O102" s="575"/>
      <c r="P102" s="411"/>
      <c r="Q102" s="411"/>
      <c r="R102" s="411"/>
      <c r="S102" s="311"/>
      <c r="T102" s="311"/>
      <c r="U102" s="411"/>
      <c r="V102" s="312"/>
      <c r="W102" s="31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66"/>
      <c r="D106" s="567"/>
      <c r="E106" s="567"/>
      <c r="F106" s="567"/>
      <c r="G106" s="567"/>
      <c r="H106" s="567"/>
      <c r="I106" s="568"/>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69"/>
      <c r="D107" s="570"/>
      <c r="E107" s="570"/>
      <c r="F107" s="570"/>
      <c r="G107" s="570"/>
      <c r="H107" s="570"/>
      <c r="I107" s="571"/>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69"/>
      <c r="D108" s="570"/>
      <c r="E108" s="570"/>
      <c r="F108" s="570"/>
      <c r="G108" s="570"/>
      <c r="H108" s="570"/>
      <c r="I108" s="571"/>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69"/>
      <c r="D109" s="570"/>
      <c r="E109" s="570"/>
      <c r="F109" s="570"/>
      <c r="G109" s="570"/>
      <c r="H109" s="570"/>
      <c r="I109" s="571"/>
      <c r="J109" s="18"/>
      <c r="K109" s="18"/>
      <c r="L109" s="18"/>
      <c r="M109" s="18"/>
      <c r="N109" s="18"/>
      <c r="O109" s="18"/>
      <c r="P109" s="18"/>
      <c r="Q109" s="18"/>
      <c r="R109" s="18"/>
      <c r="S109" s="18"/>
      <c r="T109" s="18"/>
      <c r="U109" s="18"/>
      <c r="V109" s="18"/>
      <c r="W109" s="18"/>
      <c r="X109" s="29"/>
    </row>
    <row r="110" spans="1:25" ht="18.75" x14ac:dyDescent="0.25">
      <c r="A110" s="1"/>
      <c r="B110" s="30"/>
      <c r="C110" s="572"/>
      <c r="D110" s="573"/>
      <c r="E110" s="573"/>
      <c r="F110" s="573"/>
      <c r="G110" s="573"/>
      <c r="H110" s="573"/>
      <c r="I110" s="574"/>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958</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2" t="s">
        <v>87</v>
      </c>
      <c r="D115" s="565" t="s">
        <v>74</v>
      </c>
      <c r="E115" s="565"/>
      <c r="F115" s="565"/>
      <c r="G115" s="565"/>
      <c r="H115" s="565"/>
      <c r="I115" s="300" t="s">
        <v>88</v>
      </c>
      <c r="J115" s="300" t="s">
        <v>175</v>
      </c>
      <c r="K115" s="300" t="s">
        <v>176</v>
      </c>
      <c r="L115" s="300" t="s">
        <v>177</v>
      </c>
      <c r="M115" s="300" t="s">
        <v>178</v>
      </c>
      <c r="N115" s="300" t="s">
        <v>85</v>
      </c>
      <c r="O115" s="299" t="s">
        <v>179</v>
      </c>
      <c r="P115" s="80" t="s">
        <v>180</v>
      </c>
      <c r="Q115" s="80" t="s">
        <v>8</v>
      </c>
      <c r="R115" s="18"/>
      <c r="S115" s="18"/>
      <c r="T115" s="18"/>
      <c r="U115" s="18"/>
      <c r="V115" s="18"/>
      <c r="W115" s="18"/>
      <c r="X115" s="29"/>
    </row>
    <row r="116" spans="1:24" ht="47.25" customHeight="1" x14ac:dyDescent="0.25">
      <c r="A116" s="1"/>
      <c r="B116" s="30"/>
      <c r="C116" s="331"/>
      <c r="D116" s="562"/>
      <c r="E116" s="562"/>
      <c r="F116" s="562"/>
      <c r="G116" s="562"/>
      <c r="H116" s="562"/>
      <c r="I116" s="401"/>
      <c r="J116" s="401"/>
      <c r="K116" s="401"/>
      <c r="L116" s="401"/>
      <c r="M116" s="401"/>
      <c r="N116" s="401"/>
      <c r="O116" s="401"/>
      <c r="P116" s="303"/>
      <c r="Q116" s="303"/>
      <c r="R116" s="18"/>
      <c r="S116" s="18"/>
      <c r="T116" s="18"/>
      <c r="U116" s="18"/>
      <c r="V116" s="18"/>
      <c r="W116" s="18"/>
      <c r="X116" s="29"/>
    </row>
    <row r="117" spans="1:24" ht="47.25" customHeight="1" x14ac:dyDescent="0.25">
      <c r="A117" s="1"/>
      <c r="B117" s="30"/>
      <c r="C117" s="402"/>
      <c r="D117" s="541"/>
      <c r="E117" s="541"/>
      <c r="F117" s="541"/>
      <c r="G117" s="541"/>
      <c r="H117" s="541"/>
      <c r="I117" s="400"/>
      <c r="J117" s="400"/>
      <c r="K117" s="400"/>
      <c r="L117" s="400"/>
      <c r="M117" s="400"/>
      <c r="N117" s="400"/>
      <c r="O117" s="400"/>
      <c r="P117" s="404"/>
      <c r="Q117" s="404"/>
      <c r="R117" s="18"/>
      <c r="S117" s="18"/>
      <c r="T117" s="18"/>
      <c r="U117" s="18"/>
      <c r="V117" s="18"/>
      <c r="W117" s="18"/>
      <c r="X117" s="29"/>
    </row>
    <row r="118" spans="1:24" ht="47.25" customHeight="1" x14ac:dyDescent="0.25">
      <c r="A118" s="1"/>
      <c r="B118" s="30"/>
      <c r="C118" s="402"/>
      <c r="D118" s="541"/>
      <c r="E118" s="541"/>
      <c r="F118" s="541"/>
      <c r="G118" s="541"/>
      <c r="H118" s="541"/>
      <c r="I118" s="400"/>
      <c r="J118" s="400"/>
      <c r="K118" s="400"/>
      <c r="L118" s="400"/>
      <c r="M118" s="400"/>
      <c r="N118" s="400"/>
      <c r="O118" s="400"/>
      <c r="P118" s="404"/>
      <c r="Q118" s="404"/>
      <c r="R118" s="18"/>
      <c r="S118" s="18"/>
      <c r="T118" s="18"/>
      <c r="U118" s="18"/>
      <c r="V118" s="18"/>
      <c r="W118" s="18"/>
      <c r="X118" s="29"/>
    </row>
    <row r="119" spans="1:24" ht="47.25" customHeight="1" x14ac:dyDescent="0.25">
      <c r="A119" s="1"/>
      <c r="B119" s="30"/>
      <c r="C119" s="402"/>
      <c r="D119" s="541"/>
      <c r="E119" s="541"/>
      <c r="F119" s="541"/>
      <c r="G119" s="541"/>
      <c r="H119" s="541"/>
      <c r="I119" s="400"/>
      <c r="J119" s="400"/>
      <c r="K119" s="400"/>
      <c r="L119" s="400"/>
      <c r="M119" s="400"/>
      <c r="N119" s="400"/>
      <c r="O119" s="400"/>
      <c r="P119" s="404"/>
      <c r="Q119" s="404"/>
      <c r="R119" s="18"/>
      <c r="S119" s="18"/>
      <c r="T119" s="18"/>
      <c r="U119" s="18"/>
      <c r="V119" s="18"/>
      <c r="W119" s="18"/>
      <c r="X119" s="29"/>
    </row>
    <row r="120" spans="1:24" ht="47.25" customHeight="1" x14ac:dyDescent="0.25">
      <c r="A120" s="1"/>
      <c r="B120" s="30"/>
      <c r="C120" s="402"/>
      <c r="D120" s="541"/>
      <c r="E120" s="541"/>
      <c r="F120" s="541"/>
      <c r="G120" s="541"/>
      <c r="H120" s="541"/>
      <c r="I120" s="400"/>
      <c r="J120" s="400"/>
      <c r="K120" s="400"/>
      <c r="L120" s="400"/>
      <c r="M120" s="400"/>
      <c r="N120" s="400"/>
      <c r="O120" s="400"/>
      <c r="P120" s="404"/>
      <c r="Q120" s="404"/>
      <c r="R120" s="18"/>
      <c r="S120" s="18"/>
      <c r="T120" s="18"/>
      <c r="U120" s="18"/>
      <c r="V120" s="18"/>
      <c r="W120" s="18"/>
      <c r="X120" s="29"/>
    </row>
    <row r="121" spans="1:24" ht="47.25" customHeight="1" x14ac:dyDescent="0.25">
      <c r="A121" s="1"/>
      <c r="B121" s="30"/>
      <c r="C121" s="402"/>
      <c r="D121" s="541"/>
      <c r="E121" s="541"/>
      <c r="F121" s="541"/>
      <c r="G121" s="541"/>
      <c r="H121" s="541"/>
      <c r="I121" s="400"/>
      <c r="J121" s="400"/>
      <c r="K121" s="400"/>
      <c r="L121" s="400"/>
      <c r="M121" s="400"/>
      <c r="N121" s="400"/>
      <c r="O121" s="400"/>
      <c r="P121" s="404"/>
      <c r="Q121" s="404"/>
      <c r="R121" s="18"/>
      <c r="S121" s="18"/>
      <c r="T121" s="18"/>
      <c r="U121" s="18"/>
      <c r="V121" s="18"/>
      <c r="W121" s="18"/>
      <c r="X121" s="29"/>
    </row>
    <row r="122" spans="1:24" ht="47.25" customHeight="1" x14ac:dyDescent="0.25">
      <c r="A122" s="1"/>
      <c r="B122" s="30"/>
      <c r="C122" s="402"/>
      <c r="D122" s="541"/>
      <c r="E122" s="541"/>
      <c r="F122" s="541"/>
      <c r="G122" s="541"/>
      <c r="H122" s="541"/>
      <c r="I122" s="400"/>
      <c r="J122" s="400"/>
      <c r="K122" s="400"/>
      <c r="L122" s="400"/>
      <c r="M122" s="400"/>
      <c r="N122" s="400"/>
      <c r="O122" s="400"/>
      <c r="P122" s="404"/>
      <c r="Q122" s="404"/>
      <c r="R122" s="18"/>
      <c r="S122" s="18"/>
      <c r="T122" s="18"/>
      <c r="U122" s="18"/>
      <c r="V122" s="18"/>
      <c r="W122" s="18"/>
      <c r="X122" s="29"/>
    </row>
    <row r="123" spans="1:24" ht="47.25" customHeight="1" x14ac:dyDescent="0.25">
      <c r="A123" s="1"/>
      <c r="B123" s="30"/>
      <c r="C123" s="402"/>
      <c r="D123" s="541"/>
      <c r="E123" s="541"/>
      <c r="F123" s="541"/>
      <c r="G123" s="541"/>
      <c r="H123" s="541"/>
      <c r="I123" s="400"/>
      <c r="J123" s="400"/>
      <c r="K123" s="400"/>
      <c r="L123" s="400"/>
      <c r="M123" s="400"/>
      <c r="N123" s="400"/>
      <c r="O123" s="400"/>
      <c r="P123" s="404"/>
      <c r="Q123" s="404"/>
      <c r="R123" s="18"/>
      <c r="S123" s="18"/>
      <c r="T123" s="18"/>
      <c r="U123" s="18"/>
      <c r="V123" s="18"/>
      <c r="W123" s="18"/>
      <c r="X123" s="29"/>
    </row>
    <row r="124" spans="1:24" ht="47.25" customHeight="1" x14ac:dyDescent="0.25">
      <c r="B124" s="30"/>
      <c r="C124" s="402"/>
      <c r="D124" s="541"/>
      <c r="E124" s="541"/>
      <c r="F124" s="541"/>
      <c r="G124" s="541"/>
      <c r="H124" s="541"/>
      <c r="I124" s="400"/>
      <c r="J124" s="400"/>
      <c r="K124" s="400"/>
      <c r="L124" s="400"/>
      <c r="M124" s="400"/>
      <c r="N124" s="400"/>
      <c r="O124" s="400"/>
      <c r="P124" s="404"/>
      <c r="Q124" s="404"/>
      <c r="R124" s="18"/>
      <c r="S124" s="18"/>
      <c r="T124" s="18"/>
      <c r="U124" s="18"/>
      <c r="V124" s="18"/>
      <c r="W124" s="18"/>
      <c r="X124" s="29"/>
    </row>
    <row r="125" spans="1:24" ht="47.25" customHeight="1" x14ac:dyDescent="0.25">
      <c r="B125" s="30"/>
      <c r="C125" s="402"/>
      <c r="D125" s="541"/>
      <c r="E125" s="541"/>
      <c r="F125" s="541"/>
      <c r="G125" s="541"/>
      <c r="H125" s="541"/>
      <c r="I125" s="400"/>
      <c r="J125" s="400"/>
      <c r="K125" s="400"/>
      <c r="L125" s="400"/>
      <c r="M125" s="400"/>
      <c r="N125" s="400"/>
      <c r="O125" s="400"/>
      <c r="P125" s="404"/>
      <c r="Q125" s="404"/>
      <c r="R125" s="18"/>
      <c r="S125" s="18"/>
      <c r="T125" s="18"/>
      <c r="U125" s="18"/>
      <c r="V125" s="18"/>
      <c r="W125" s="18"/>
      <c r="X125" s="29"/>
    </row>
    <row r="126" spans="1:24" ht="47.25" customHeight="1" x14ac:dyDescent="0.25">
      <c r="B126" s="30"/>
      <c r="C126" s="402"/>
      <c r="D126" s="541"/>
      <c r="E126" s="541"/>
      <c r="F126" s="541"/>
      <c r="G126" s="541"/>
      <c r="H126" s="541"/>
      <c r="I126" s="400"/>
      <c r="J126" s="400"/>
      <c r="K126" s="400"/>
      <c r="L126" s="400"/>
      <c r="M126" s="400"/>
      <c r="N126" s="400"/>
      <c r="O126" s="400"/>
      <c r="P126" s="404"/>
      <c r="Q126" s="404"/>
      <c r="R126" s="18"/>
      <c r="S126" s="18"/>
      <c r="T126" s="18"/>
      <c r="U126" s="18"/>
      <c r="V126" s="18"/>
      <c r="W126" s="18"/>
      <c r="X126" s="29"/>
    </row>
    <row r="127" spans="1:24" ht="47.25" customHeight="1" x14ac:dyDescent="0.25">
      <c r="B127" s="30"/>
      <c r="C127" s="402"/>
      <c r="D127" s="541"/>
      <c r="E127" s="541"/>
      <c r="F127" s="541"/>
      <c r="G127" s="541"/>
      <c r="H127" s="541"/>
      <c r="I127" s="400"/>
      <c r="J127" s="400"/>
      <c r="K127" s="400"/>
      <c r="L127" s="400"/>
      <c r="M127" s="400"/>
      <c r="N127" s="400"/>
      <c r="O127" s="400"/>
      <c r="P127" s="404"/>
      <c r="Q127" s="404"/>
      <c r="R127" s="18"/>
      <c r="S127" s="18"/>
      <c r="T127" s="18"/>
      <c r="U127" s="18"/>
      <c r="V127" s="18"/>
      <c r="W127" s="18"/>
      <c r="X127" s="29"/>
    </row>
    <row r="128" spans="1:24" ht="47.25" customHeight="1" x14ac:dyDescent="0.25">
      <c r="B128" s="30"/>
      <c r="C128" s="402"/>
      <c r="D128" s="541"/>
      <c r="E128" s="541"/>
      <c r="F128" s="541"/>
      <c r="G128" s="541"/>
      <c r="H128" s="541"/>
      <c r="I128" s="400"/>
      <c r="J128" s="400"/>
      <c r="K128" s="400"/>
      <c r="L128" s="400"/>
      <c r="M128" s="400"/>
      <c r="N128" s="400"/>
      <c r="O128" s="400"/>
      <c r="P128" s="404"/>
      <c r="Q128" s="404"/>
      <c r="R128" s="18"/>
      <c r="S128" s="18"/>
      <c r="T128" s="18"/>
      <c r="U128" s="18"/>
      <c r="V128" s="18"/>
      <c r="W128" s="18"/>
      <c r="X128" s="29"/>
    </row>
    <row r="129" spans="2:24" ht="47.25" customHeight="1" x14ac:dyDescent="0.25">
      <c r="B129" s="30"/>
      <c r="C129" s="402"/>
      <c r="D129" s="541"/>
      <c r="E129" s="541"/>
      <c r="F129" s="541"/>
      <c r="G129" s="541"/>
      <c r="H129" s="541"/>
      <c r="I129" s="400"/>
      <c r="J129" s="400"/>
      <c r="K129" s="400"/>
      <c r="L129" s="400"/>
      <c r="M129" s="400"/>
      <c r="N129" s="400"/>
      <c r="O129" s="400"/>
      <c r="P129" s="404"/>
      <c r="Q129" s="404"/>
      <c r="R129" s="18"/>
      <c r="S129" s="18"/>
      <c r="T129" s="18"/>
      <c r="U129" s="18"/>
      <c r="V129" s="18"/>
      <c r="W129" s="18"/>
      <c r="X129" s="29"/>
    </row>
    <row r="130" spans="2:24" ht="47.25" customHeight="1" x14ac:dyDescent="0.25">
      <c r="B130" s="30"/>
      <c r="C130" s="402"/>
      <c r="D130" s="541"/>
      <c r="E130" s="541"/>
      <c r="F130" s="541"/>
      <c r="G130" s="541"/>
      <c r="H130" s="541"/>
      <c r="I130" s="400"/>
      <c r="J130" s="400"/>
      <c r="K130" s="400"/>
      <c r="L130" s="400"/>
      <c r="M130" s="400"/>
      <c r="N130" s="400"/>
      <c r="O130" s="400"/>
      <c r="P130" s="404"/>
      <c r="Q130" s="404"/>
      <c r="R130" s="18"/>
      <c r="S130" s="18"/>
      <c r="T130" s="18"/>
      <c r="U130" s="18"/>
      <c r="V130" s="18"/>
      <c r="W130" s="18"/>
      <c r="X130" s="29"/>
    </row>
    <row r="131" spans="2:24" ht="47.25" customHeight="1" x14ac:dyDescent="0.25">
      <c r="B131" s="30"/>
      <c r="C131" s="402"/>
      <c r="D131" s="541"/>
      <c r="E131" s="541"/>
      <c r="F131" s="541"/>
      <c r="G131" s="541"/>
      <c r="H131" s="541"/>
      <c r="I131" s="400"/>
      <c r="J131" s="400"/>
      <c r="K131" s="400"/>
      <c r="L131" s="400"/>
      <c r="M131" s="400"/>
      <c r="N131" s="400"/>
      <c r="O131" s="400"/>
      <c r="P131" s="404"/>
      <c r="Q131" s="404"/>
      <c r="R131" s="18"/>
      <c r="S131" s="18"/>
      <c r="T131" s="18"/>
      <c r="U131" s="18"/>
      <c r="V131" s="18"/>
      <c r="W131" s="18"/>
      <c r="X131" s="29"/>
    </row>
    <row r="132" spans="2:24" ht="47.25" customHeight="1" x14ac:dyDescent="0.25">
      <c r="B132" s="30"/>
      <c r="C132" s="402"/>
      <c r="D132" s="541"/>
      <c r="E132" s="541"/>
      <c r="F132" s="541"/>
      <c r="G132" s="541"/>
      <c r="H132" s="541"/>
      <c r="I132" s="400"/>
      <c r="J132" s="400"/>
      <c r="K132" s="400"/>
      <c r="L132" s="400"/>
      <c r="M132" s="400"/>
      <c r="N132" s="400"/>
      <c r="O132" s="400"/>
      <c r="P132" s="404"/>
      <c r="Q132" s="404"/>
      <c r="R132" s="18"/>
      <c r="S132" s="18"/>
      <c r="T132" s="18"/>
      <c r="U132" s="18"/>
      <c r="V132" s="18"/>
      <c r="W132" s="18"/>
      <c r="X132" s="29"/>
    </row>
    <row r="133" spans="2:24" ht="47.25" customHeight="1" thickBot="1" x14ac:dyDescent="0.3">
      <c r="B133" s="30"/>
      <c r="C133" s="403"/>
      <c r="D133" s="545"/>
      <c r="E133" s="545"/>
      <c r="F133" s="545"/>
      <c r="G133" s="545"/>
      <c r="H133" s="545"/>
      <c r="I133" s="399"/>
      <c r="J133" s="399"/>
      <c r="K133" s="399"/>
      <c r="L133" s="399"/>
      <c r="M133" s="399"/>
      <c r="N133" s="399"/>
      <c r="O133" s="399"/>
      <c r="P133" s="405"/>
      <c r="Q133" s="405"/>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43" t="s">
        <v>295</v>
      </c>
      <c r="D137" s="543"/>
      <c r="E137" s="543"/>
      <c r="F137" s="543"/>
      <c r="G137" s="543"/>
      <c r="H137" s="109"/>
      <c r="I137" s="109"/>
      <c r="J137" s="543"/>
      <c r="K137" s="543"/>
      <c r="L137" s="543"/>
      <c r="M137" s="543"/>
      <c r="N137" s="543"/>
      <c r="O137" s="109"/>
      <c r="P137" s="109"/>
      <c r="Q137" s="543"/>
      <c r="R137" s="543"/>
      <c r="S137" s="543"/>
      <c r="T137" s="543"/>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3" t="s">
        <v>87</v>
      </c>
      <c r="D141" s="517" t="s">
        <v>296</v>
      </c>
      <c r="E141" s="517"/>
      <c r="F141" s="517"/>
      <c r="G141" s="517"/>
      <c r="H141" s="517"/>
      <c r="I141" s="517" t="s">
        <v>954</v>
      </c>
      <c r="J141" s="517"/>
      <c r="K141" s="517" t="s">
        <v>953</v>
      </c>
      <c r="L141" s="517"/>
      <c r="M141" s="517" t="s">
        <v>8</v>
      </c>
      <c r="N141" s="518"/>
      <c r="O141" s="112"/>
      <c r="P141" s="112"/>
      <c r="Q141" s="112"/>
      <c r="R141" s="112"/>
      <c r="S141" s="112"/>
      <c r="T141" s="112"/>
      <c r="U141" s="112"/>
      <c r="V141" s="112"/>
      <c r="W141" s="112"/>
      <c r="X141" s="113"/>
    </row>
    <row r="142" spans="2:24" ht="47.25" customHeight="1" x14ac:dyDescent="0.25">
      <c r="B142" s="114"/>
      <c r="C142" s="406"/>
      <c r="D142" s="538"/>
      <c r="E142" s="538"/>
      <c r="F142" s="538"/>
      <c r="G142" s="538"/>
      <c r="H142" s="538"/>
      <c r="I142" s="524"/>
      <c r="J142" s="524"/>
      <c r="K142" s="519"/>
      <c r="L142" s="519"/>
      <c r="M142" s="519"/>
      <c r="N142" s="520"/>
      <c r="O142" s="112"/>
      <c r="P142" s="112"/>
      <c r="Q142" s="112"/>
      <c r="R142" s="112"/>
      <c r="S142" s="112"/>
      <c r="T142" s="112"/>
      <c r="U142" s="112"/>
      <c r="V142" s="112"/>
      <c r="W142" s="112"/>
      <c r="X142" s="113"/>
    </row>
    <row r="143" spans="2:24" ht="47.25" customHeight="1" x14ac:dyDescent="0.25">
      <c r="B143" s="114"/>
      <c r="C143" s="407"/>
      <c r="D143" s="539"/>
      <c r="E143" s="539"/>
      <c r="F143" s="539"/>
      <c r="G143" s="539"/>
      <c r="H143" s="539"/>
      <c r="I143" s="525"/>
      <c r="J143" s="525"/>
      <c r="K143" s="521"/>
      <c r="L143" s="521"/>
      <c r="M143" s="521"/>
      <c r="N143" s="522"/>
      <c r="O143" s="112"/>
      <c r="P143" s="112"/>
      <c r="Q143" s="112"/>
      <c r="R143" s="112"/>
      <c r="S143" s="112"/>
      <c r="T143" s="112"/>
      <c r="U143" s="112"/>
      <c r="V143" s="112"/>
      <c r="W143" s="112"/>
      <c r="X143" s="113"/>
    </row>
    <row r="144" spans="2:24" ht="47.25" customHeight="1" x14ac:dyDescent="0.25">
      <c r="B144" s="114"/>
      <c r="C144" s="407"/>
      <c r="D144" s="539"/>
      <c r="E144" s="539"/>
      <c r="F144" s="539"/>
      <c r="G144" s="539"/>
      <c r="H144" s="539"/>
      <c r="I144" s="525"/>
      <c r="J144" s="525"/>
      <c r="K144" s="521"/>
      <c r="L144" s="521"/>
      <c r="M144" s="521"/>
      <c r="N144" s="522"/>
      <c r="O144" s="112"/>
      <c r="P144" s="112"/>
      <c r="Q144" s="112"/>
      <c r="R144" s="112"/>
      <c r="S144" s="112"/>
      <c r="T144" s="112"/>
      <c r="U144" s="112"/>
      <c r="V144" s="112"/>
      <c r="W144" s="112"/>
      <c r="X144" s="113"/>
    </row>
    <row r="145" spans="2:24" ht="47.25" customHeight="1" x14ac:dyDescent="0.25">
      <c r="B145" s="114"/>
      <c r="C145" s="407"/>
      <c r="D145" s="539"/>
      <c r="E145" s="539"/>
      <c r="F145" s="539"/>
      <c r="G145" s="539"/>
      <c r="H145" s="539"/>
      <c r="I145" s="525"/>
      <c r="J145" s="525"/>
      <c r="K145" s="521"/>
      <c r="L145" s="521"/>
      <c r="M145" s="521"/>
      <c r="N145" s="522"/>
      <c r="O145" s="112"/>
      <c r="P145" s="112"/>
      <c r="Q145" s="112"/>
      <c r="R145" s="112"/>
      <c r="S145" s="112"/>
      <c r="T145" s="112"/>
      <c r="U145" s="112"/>
      <c r="V145" s="112"/>
      <c r="W145" s="112"/>
      <c r="X145" s="113"/>
    </row>
    <row r="146" spans="2:24" ht="47.25" customHeight="1" x14ac:dyDescent="0.25">
      <c r="B146" s="114"/>
      <c r="C146" s="407"/>
      <c r="D146" s="539"/>
      <c r="E146" s="539"/>
      <c r="F146" s="539"/>
      <c r="G146" s="539"/>
      <c r="H146" s="539"/>
      <c r="I146" s="525"/>
      <c r="J146" s="525"/>
      <c r="K146" s="521"/>
      <c r="L146" s="521"/>
      <c r="M146" s="521"/>
      <c r="N146" s="522"/>
      <c r="O146" s="112"/>
      <c r="P146" s="112"/>
      <c r="Q146" s="112"/>
      <c r="R146" s="112"/>
      <c r="S146" s="112"/>
      <c r="T146" s="112"/>
      <c r="U146" s="112"/>
      <c r="V146" s="112"/>
      <c r="W146" s="112"/>
      <c r="X146" s="113"/>
    </row>
    <row r="147" spans="2:24" ht="47.25" customHeight="1" x14ac:dyDescent="0.25">
      <c r="B147" s="114"/>
      <c r="C147" s="407"/>
      <c r="D147" s="539"/>
      <c r="E147" s="539"/>
      <c r="F147" s="539"/>
      <c r="G147" s="539"/>
      <c r="H147" s="539"/>
      <c r="I147" s="525"/>
      <c r="J147" s="525"/>
      <c r="K147" s="521"/>
      <c r="L147" s="521"/>
      <c r="M147" s="521"/>
      <c r="N147" s="522"/>
      <c r="O147" s="112"/>
      <c r="P147" s="112"/>
      <c r="Q147" s="112"/>
      <c r="R147" s="112"/>
      <c r="S147" s="112"/>
      <c r="T147" s="112"/>
      <c r="U147" s="112"/>
      <c r="V147" s="112"/>
      <c r="W147" s="112"/>
      <c r="X147" s="113"/>
    </row>
    <row r="148" spans="2:24" ht="47.25" customHeight="1" x14ac:dyDescent="0.25">
      <c r="B148" s="114"/>
      <c r="C148" s="407"/>
      <c r="D148" s="539"/>
      <c r="E148" s="539"/>
      <c r="F148" s="539"/>
      <c r="G148" s="539"/>
      <c r="H148" s="539"/>
      <c r="I148" s="525"/>
      <c r="J148" s="525"/>
      <c r="K148" s="521"/>
      <c r="L148" s="521"/>
      <c r="M148" s="521"/>
      <c r="N148" s="522"/>
      <c r="O148" s="112"/>
      <c r="P148" s="112"/>
      <c r="Q148" s="112"/>
      <c r="R148" s="112"/>
      <c r="S148" s="112"/>
      <c r="T148" s="112"/>
      <c r="U148" s="112"/>
      <c r="V148" s="112"/>
      <c r="W148" s="112"/>
      <c r="X148" s="113"/>
    </row>
    <row r="149" spans="2:24" ht="47.25" customHeight="1" x14ac:dyDescent="0.25">
      <c r="B149" s="114"/>
      <c r="C149" s="407"/>
      <c r="D149" s="539"/>
      <c r="E149" s="539"/>
      <c r="F149" s="539"/>
      <c r="G149" s="539"/>
      <c r="H149" s="539"/>
      <c r="I149" s="525"/>
      <c r="J149" s="525"/>
      <c r="K149" s="521"/>
      <c r="L149" s="521"/>
      <c r="M149" s="521"/>
      <c r="N149" s="522"/>
      <c r="O149" s="112"/>
      <c r="P149" s="112"/>
      <c r="Q149" s="112"/>
      <c r="R149" s="112"/>
      <c r="S149" s="112"/>
      <c r="T149" s="112"/>
      <c r="U149" s="112"/>
      <c r="V149" s="112"/>
      <c r="W149" s="112"/>
      <c r="X149" s="113"/>
    </row>
    <row r="150" spans="2:24" ht="47.25" customHeight="1" x14ac:dyDescent="0.25">
      <c r="B150" s="114"/>
      <c r="C150" s="407"/>
      <c r="D150" s="539"/>
      <c r="E150" s="539"/>
      <c r="F150" s="539"/>
      <c r="G150" s="539"/>
      <c r="H150" s="539"/>
      <c r="I150" s="525"/>
      <c r="J150" s="525"/>
      <c r="K150" s="521"/>
      <c r="L150" s="521"/>
      <c r="M150" s="521"/>
      <c r="N150" s="522"/>
      <c r="O150" s="112"/>
      <c r="P150" s="112"/>
      <c r="Q150" s="112"/>
      <c r="R150" s="112"/>
      <c r="S150" s="112"/>
      <c r="T150" s="112"/>
      <c r="U150" s="112"/>
      <c r="V150" s="112"/>
      <c r="W150" s="112"/>
      <c r="X150" s="113"/>
    </row>
    <row r="151" spans="2:24" ht="47.25" customHeight="1" x14ac:dyDescent="0.25">
      <c r="B151" s="114"/>
      <c r="C151" s="407"/>
      <c r="D151" s="539"/>
      <c r="E151" s="539"/>
      <c r="F151" s="539"/>
      <c r="G151" s="539"/>
      <c r="H151" s="539"/>
      <c r="I151" s="525"/>
      <c r="J151" s="525"/>
      <c r="K151" s="521"/>
      <c r="L151" s="521"/>
      <c r="M151" s="521"/>
      <c r="N151" s="522"/>
      <c r="O151" s="112"/>
      <c r="P151" s="112"/>
      <c r="Q151" s="112"/>
      <c r="R151" s="112"/>
      <c r="S151" s="112"/>
      <c r="T151" s="112"/>
      <c r="U151" s="112"/>
      <c r="V151" s="112"/>
      <c r="W151" s="112"/>
      <c r="X151" s="113"/>
    </row>
    <row r="152" spans="2:24" ht="47.25" customHeight="1" x14ac:dyDescent="0.25">
      <c r="B152" s="114"/>
      <c r="C152" s="407"/>
      <c r="D152" s="539"/>
      <c r="E152" s="539"/>
      <c r="F152" s="539"/>
      <c r="G152" s="539"/>
      <c r="H152" s="539"/>
      <c r="I152" s="525"/>
      <c r="J152" s="525"/>
      <c r="K152" s="521"/>
      <c r="L152" s="521"/>
      <c r="M152" s="521"/>
      <c r="N152" s="522"/>
      <c r="O152" s="112"/>
      <c r="P152" s="112"/>
      <c r="Q152" s="112"/>
      <c r="R152" s="112"/>
      <c r="S152" s="112"/>
      <c r="T152" s="112"/>
      <c r="U152" s="112"/>
      <c r="V152" s="112"/>
      <c r="W152" s="112"/>
      <c r="X152" s="113"/>
    </row>
    <row r="153" spans="2:24" ht="47.25" customHeight="1" x14ac:dyDescent="0.25">
      <c r="B153" s="114"/>
      <c r="C153" s="407"/>
      <c r="D153" s="539"/>
      <c r="E153" s="539"/>
      <c r="F153" s="539"/>
      <c r="G153" s="539"/>
      <c r="H153" s="539"/>
      <c r="I153" s="525"/>
      <c r="J153" s="525"/>
      <c r="K153" s="521"/>
      <c r="L153" s="521"/>
      <c r="M153" s="521"/>
      <c r="N153" s="522"/>
      <c r="O153" s="112"/>
      <c r="P153" s="112"/>
      <c r="Q153" s="112"/>
      <c r="R153" s="112"/>
      <c r="S153" s="112"/>
      <c r="T153" s="112"/>
      <c r="U153" s="112"/>
      <c r="V153" s="112"/>
      <c r="W153" s="112"/>
      <c r="X153" s="113"/>
    </row>
    <row r="154" spans="2:24" ht="47.25" customHeight="1" x14ac:dyDescent="0.25">
      <c r="B154" s="114"/>
      <c r="C154" s="407"/>
      <c r="D154" s="539"/>
      <c r="E154" s="539"/>
      <c r="F154" s="539"/>
      <c r="G154" s="539"/>
      <c r="H154" s="539"/>
      <c r="I154" s="525"/>
      <c r="J154" s="525"/>
      <c r="K154" s="521"/>
      <c r="L154" s="521"/>
      <c r="M154" s="521"/>
      <c r="N154" s="522"/>
      <c r="O154" s="112"/>
      <c r="P154" s="112"/>
      <c r="Q154" s="112"/>
      <c r="R154" s="112"/>
      <c r="S154" s="112"/>
      <c r="T154" s="112"/>
      <c r="U154" s="112"/>
      <c r="V154" s="112"/>
      <c r="W154" s="112"/>
      <c r="X154" s="113"/>
    </row>
    <row r="155" spans="2:24" ht="47.25" customHeight="1" x14ac:dyDescent="0.25">
      <c r="B155" s="114"/>
      <c r="C155" s="407"/>
      <c r="D155" s="539"/>
      <c r="E155" s="539"/>
      <c r="F155" s="539"/>
      <c r="G155" s="539"/>
      <c r="H155" s="539"/>
      <c r="I155" s="525"/>
      <c r="J155" s="525"/>
      <c r="K155" s="521"/>
      <c r="L155" s="521"/>
      <c r="M155" s="521"/>
      <c r="N155" s="522"/>
      <c r="O155" s="112"/>
      <c r="P155" s="112"/>
      <c r="Q155" s="112"/>
      <c r="R155" s="112"/>
      <c r="S155" s="112"/>
      <c r="T155" s="112"/>
      <c r="U155" s="112"/>
      <c r="V155" s="112"/>
      <c r="W155" s="112"/>
      <c r="X155" s="113"/>
    </row>
    <row r="156" spans="2:24" ht="47.25" customHeight="1" x14ac:dyDescent="0.25">
      <c r="B156" s="114"/>
      <c r="C156" s="407"/>
      <c r="D156" s="539"/>
      <c r="E156" s="539"/>
      <c r="F156" s="539"/>
      <c r="G156" s="539"/>
      <c r="H156" s="539"/>
      <c r="I156" s="525"/>
      <c r="J156" s="525"/>
      <c r="K156" s="521"/>
      <c r="L156" s="521"/>
      <c r="M156" s="521"/>
      <c r="N156" s="522"/>
      <c r="O156" s="112"/>
      <c r="P156" s="112"/>
      <c r="Q156" s="112"/>
      <c r="R156" s="112"/>
      <c r="S156" s="112"/>
      <c r="T156" s="112"/>
      <c r="U156" s="112"/>
      <c r="V156" s="112"/>
      <c r="W156" s="112"/>
      <c r="X156" s="113"/>
    </row>
    <row r="157" spans="2:24" ht="47.25" customHeight="1" x14ac:dyDescent="0.25">
      <c r="B157" s="114"/>
      <c r="C157" s="407"/>
      <c r="D157" s="539"/>
      <c r="E157" s="539"/>
      <c r="F157" s="539"/>
      <c r="G157" s="539"/>
      <c r="H157" s="539"/>
      <c r="I157" s="525"/>
      <c r="J157" s="525"/>
      <c r="K157" s="521"/>
      <c r="L157" s="521"/>
      <c r="M157" s="521"/>
      <c r="N157" s="522"/>
      <c r="O157" s="112"/>
      <c r="P157" s="112"/>
      <c r="Q157" s="112"/>
      <c r="R157" s="112"/>
      <c r="S157" s="112"/>
      <c r="T157" s="112"/>
      <c r="U157" s="112"/>
      <c r="V157" s="112"/>
      <c r="W157" s="112"/>
      <c r="X157" s="113"/>
    </row>
    <row r="158" spans="2:24" ht="47.25" customHeight="1" x14ac:dyDescent="0.25">
      <c r="B158" s="114"/>
      <c r="C158" s="407"/>
      <c r="D158" s="539"/>
      <c r="E158" s="539"/>
      <c r="F158" s="539"/>
      <c r="G158" s="539"/>
      <c r="H158" s="539"/>
      <c r="I158" s="525"/>
      <c r="J158" s="525"/>
      <c r="K158" s="521"/>
      <c r="L158" s="521"/>
      <c r="M158" s="521"/>
      <c r="N158" s="522"/>
      <c r="O158" s="112"/>
      <c r="P158" s="112"/>
      <c r="Q158" s="112"/>
      <c r="R158" s="112"/>
      <c r="S158" s="112"/>
      <c r="T158" s="112"/>
      <c r="U158" s="112"/>
      <c r="V158" s="112"/>
      <c r="W158" s="112"/>
      <c r="X158" s="113"/>
    </row>
    <row r="159" spans="2:24" ht="47.25" customHeight="1" thickBot="1" x14ac:dyDescent="0.3">
      <c r="B159" s="114"/>
      <c r="C159" s="408"/>
      <c r="D159" s="540"/>
      <c r="E159" s="540"/>
      <c r="F159" s="540"/>
      <c r="G159" s="540"/>
      <c r="H159" s="540"/>
      <c r="I159" s="526"/>
      <c r="J159" s="526"/>
      <c r="K159" s="516"/>
      <c r="L159" s="516"/>
      <c r="M159" s="516"/>
      <c r="N159" s="523"/>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29"/>
      <c r="D164" s="530"/>
      <c r="E164" s="530"/>
      <c r="F164" s="530"/>
      <c r="G164" s="530"/>
      <c r="H164" s="530"/>
      <c r="I164" s="531"/>
      <c r="J164" s="112"/>
      <c r="K164" s="112"/>
      <c r="L164" s="112"/>
      <c r="M164" s="112"/>
      <c r="N164" s="112"/>
      <c r="O164" s="112"/>
      <c r="P164" s="112"/>
      <c r="Q164" s="112"/>
      <c r="R164" s="112"/>
      <c r="S164" s="112"/>
      <c r="T164" s="112"/>
      <c r="U164" s="112"/>
      <c r="V164" s="112"/>
      <c r="W164" s="112"/>
      <c r="X164" s="113"/>
    </row>
    <row r="165" spans="2:24" x14ac:dyDescent="0.25">
      <c r="B165" s="114"/>
      <c r="C165" s="532"/>
      <c r="D165" s="533"/>
      <c r="E165" s="533"/>
      <c r="F165" s="533"/>
      <c r="G165" s="533"/>
      <c r="H165" s="533"/>
      <c r="I165" s="534"/>
      <c r="J165" s="112"/>
      <c r="K165" s="112"/>
      <c r="L165" s="112"/>
      <c r="M165" s="112"/>
      <c r="N165" s="112"/>
      <c r="O165" s="112"/>
      <c r="P165" s="112"/>
      <c r="Q165" s="112"/>
      <c r="R165" s="112"/>
      <c r="S165" s="112"/>
      <c r="T165" s="112"/>
      <c r="U165" s="112"/>
      <c r="V165" s="112"/>
      <c r="W165" s="112"/>
      <c r="X165" s="113"/>
    </row>
    <row r="166" spans="2:24" x14ac:dyDescent="0.25">
      <c r="B166" s="114"/>
      <c r="C166" s="532"/>
      <c r="D166" s="533"/>
      <c r="E166" s="533"/>
      <c r="F166" s="533"/>
      <c r="G166" s="533"/>
      <c r="H166" s="533"/>
      <c r="I166" s="534"/>
      <c r="J166" s="112"/>
      <c r="K166" s="112"/>
      <c r="L166" s="112"/>
      <c r="M166" s="112"/>
      <c r="N166" s="112"/>
      <c r="O166" s="112"/>
      <c r="P166" s="112"/>
      <c r="Q166" s="112"/>
      <c r="R166" s="112"/>
      <c r="S166" s="112"/>
      <c r="T166" s="112"/>
      <c r="U166" s="112"/>
      <c r="V166" s="112"/>
      <c r="W166" s="112"/>
      <c r="X166" s="113"/>
    </row>
    <row r="167" spans="2:24" x14ac:dyDescent="0.25">
      <c r="B167" s="114"/>
      <c r="C167" s="532"/>
      <c r="D167" s="533"/>
      <c r="E167" s="533"/>
      <c r="F167" s="533"/>
      <c r="G167" s="533"/>
      <c r="H167" s="533"/>
      <c r="I167" s="534"/>
      <c r="J167" s="112"/>
      <c r="K167" s="112"/>
      <c r="L167" s="112"/>
      <c r="M167" s="112"/>
      <c r="N167" s="112"/>
      <c r="O167" s="112"/>
      <c r="P167" s="112"/>
      <c r="Q167" s="112"/>
      <c r="R167" s="112"/>
      <c r="S167" s="112"/>
      <c r="T167" s="112"/>
      <c r="U167" s="112"/>
      <c r="V167" s="112"/>
      <c r="W167" s="112"/>
      <c r="X167" s="113"/>
    </row>
    <row r="168" spans="2:24" x14ac:dyDescent="0.25">
      <c r="B168" s="114"/>
      <c r="C168" s="532"/>
      <c r="D168" s="533"/>
      <c r="E168" s="533"/>
      <c r="F168" s="533"/>
      <c r="G168" s="533"/>
      <c r="H168" s="533"/>
      <c r="I168" s="534"/>
      <c r="J168" s="112"/>
      <c r="K168" s="112"/>
      <c r="L168" s="112"/>
      <c r="M168" s="112"/>
      <c r="N168" s="112"/>
      <c r="O168" s="112"/>
      <c r="P168" s="112"/>
      <c r="Q168" s="112"/>
      <c r="R168" s="112"/>
      <c r="S168" s="112"/>
      <c r="T168" s="112"/>
      <c r="U168" s="112"/>
      <c r="V168" s="112"/>
      <c r="W168" s="112"/>
      <c r="X168" s="113"/>
    </row>
    <row r="169" spans="2:24" ht="15.75" thickBot="1" x14ac:dyDescent="0.3">
      <c r="B169" s="114"/>
      <c r="C169" s="535"/>
      <c r="D169" s="536"/>
      <c r="E169" s="536"/>
      <c r="F169" s="536"/>
      <c r="G169" s="536"/>
      <c r="H169" s="536"/>
      <c r="I169" s="537"/>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3">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[2]Lists!#REF!</xm:f>
          </x14:formula1>
          <xm:sqref>C143:C159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2016-01-12T15:15:18Z</dcterms:modified>
</cp:coreProperties>
</file>