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5925" yWindow="-225" windowWidth="21285" windowHeight="11865"/>
  </bookViews>
  <sheets>
    <sheet name="Required section" sheetId="1" r:id="rId1"/>
    <sheet name="Lists" sheetId="3" state="hidden" r:id="rId2"/>
  </sheets>
  <definedNames>
    <definedName name="direction">Lists!$AR$3:$AR$4</definedName>
    <definedName name="emissionsource">Lists!$AC$3:$AC$26</definedName>
    <definedName name="emissionsource1">Lists!$AC$3:$AC$48</definedName>
    <definedName name="emissionsource2">Lists!$AG$3:$AG$18</definedName>
    <definedName name="Estimated">Lists!$AO$3:$AO$4</definedName>
    <definedName name="level">Lists!$AL$3:$AL$7</definedName>
    <definedName name="metric">Lists!$BB$3:$BB$12</definedName>
    <definedName name="ObjectiveB1">Lists!$AV$3:$AV$21</definedName>
    <definedName name="ObjectiveB2">Lists!$AW$3:$AW$24</definedName>
    <definedName name="ObjectiveB3">Lists!$AX$3:$AX$18</definedName>
    <definedName name="ObjectiveN1">Lists!$AS$3:$AS$16</definedName>
    <definedName name="ObjectiveN2">Lists!$AT$3:$AT$25</definedName>
    <definedName name="ObjectiveN3">Lists!$AU$3:$AU$19</definedName>
    <definedName name="ObjectiveS1">Lists!$AY$3:$AY$9</definedName>
    <definedName name="ObjectiveS2">Lists!$AZ$3:$AZ$17</definedName>
    <definedName name="ObjectiveS3">Lists!$BA$3:$BA$17</definedName>
    <definedName name="ObjetiveN1">Lists!$AS$3:$AS$16</definedName>
    <definedName name="OjectiveN2">Lists!$AT$3:$AT$25</definedName>
    <definedName name="probability">Lists!$AA$3:$AA$6</definedName>
    <definedName name="Scope">Lists!$AQ$3:$AQ$5</definedName>
    <definedName name="targetboundary">Lists!$Y$3:$Y$13</definedName>
    <definedName name="targettype">Lists!$W$3:$W$5</definedName>
    <definedName name="typeorganisation">Lists!$AJ$3:$AJ$15</definedName>
    <definedName name="unitCO2">Lists!$B$3:$B$4</definedName>
    <definedName name="unitCO2A">Lists!$B$3:$B$4</definedName>
    <definedName name="unitCO2B">Lists!$U$3:$U$5</definedName>
    <definedName name="unitCO2C">Lists!$V$3:$V$14</definedName>
    <definedName name="unitCO2D">Lists!$AH$3:$AH$17</definedName>
    <definedName name="unitCO2E">Lists!$AI$3:$AI$11</definedName>
    <definedName name="unitsCO2C">Lists!$V$3:$V$12</definedName>
    <definedName name="year">Lists!$C$3:$C$34</definedName>
    <definedName name="yeartype">Lists!$S$3:$S$6</definedName>
    <definedName name="yeartype2">Lists!$BD$3:$BD$23</definedName>
    <definedName name="yesno">Lists!$AN$3:$AN$6</definedName>
    <definedName name="yesno2">Lists!$AP$3:$AP$5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 i="1" l="1"/>
  <c r="C15" i="1" l="1"/>
  <c r="C16" i="1"/>
  <c r="C14" i="1"/>
  <c r="E104" i="1"/>
  <c r="D203" i="1" l="1"/>
  <c r="D181" i="1"/>
  <c r="E105" i="1"/>
  <c r="F104" i="1"/>
  <c r="F105" i="1"/>
  <c r="D84" i="1"/>
  <c r="D85" i="1" s="1"/>
  <c r="D86" i="1" s="1"/>
  <c r="D87" i="1" s="1"/>
  <c r="D88" i="1" s="1"/>
  <c r="D89" i="1" s="1"/>
  <c r="D90" i="1" s="1"/>
  <c r="D91" i="1" s="1"/>
  <c r="D92" i="1" s="1"/>
  <c r="D93" i="1" s="1"/>
  <c r="D94" i="1" s="1"/>
  <c r="D95" i="1" s="1"/>
  <c r="D96" i="1" s="1"/>
  <c r="D97" i="1" s="1"/>
  <c r="D98" i="1" s="1"/>
  <c r="H94" i="1"/>
  <c r="H95" i="1"/>
  <c r="H96" i="1"/>
  <c r="H97" i="1"/>
  <c r="H98" i="1"/>
  <c r="H91" i="1"/>
  <c r="H92" i="1"/>
  <c r="H93" i="1"/>
  <c r="F110" i="1" l="1"/>
  <c r="H110" i="1" s="1"/>
  <c r="G110" i="1"/>
  <c r="E111" i="1"/>
  <c r="F111" i="1"/>
  <c r="H111" i="1" s="1"/>
  <c r="G111" i="1"/>
  <c r="E112" i="1"/>
  <c r="F112" i="1"/>
  <c r="H112" i="1" s="1"/>
  <c r="G112" i="1"/>
  <c r="E113" i="1"/>
  <c r="F113" i="1"/>
  <c r="H113" i="1" s="1"/>
  <c r="G113" i="1"/>
  <c r="E106" i="1"/>
  <c r="E107" i="1"/>
  <c r="E108" i="1"/>
  <c r="E109" i="1"/>
  <c r="E114" i="1"/>
  <c r="E115" i="1"/>
  <c r="E116" i="1"/>
  <c r="E117" i="1"/>
  <c r="E118" i="1"/>
  <c r="E119" i="1"/>
  <c r="E120" i="1"/>
  <c r="E121" i="1"/>
  <c r="E122" i="1"/>
  <c r="E123" i="1"/>
  <c r="H105" i="1"/>
  <c r="F106" i="1"/>
  <c r="H106" i="1" s="1"/>
  <c r="F107" i="1"/>
  <c r="H107" i="1" s="1"/>
  <c r="F108" i="1"/>
  <c r="H108" i="1" s="1"/>
  <c r="F109" i="1"/>
  <c r="H109" i="1" s="1"/>
  <c r="F114" i="1"/>
  <c r="H114" i="1" s="1"/>
  <c r="F115" i="1"/>
  <c r="H115" i="1" s="1"/>
  <c r="F116" i="1"/>
  <c r="H116" i="1" s="1"/>
  <c r="F117" i="1"/>
  <c r="H117" i="1" s="1"/>
  <c r="F118" i="1"/>
  <c r="H118" i="1" s="1"/>
  <c r="F119" i="1"/>
  <c r="H119" i="1" s="1"/>
  <c r="F120" i="1"/>
  <c r="H120" i="1" s="1"/>
  <c r="F121" i="1"/>
  <c r="H121" i="1" s="1"/>
  <c r="F122" i="1"/>
  <c r="H122" i="1" s="1"/>
  <c r="F123" i="1"/>
  <c r="H123" i="1" s="1"/>
  <c r="G105" i="1"/>
  <c r="G106" i="1"/>
  <c r="G107" i="1"/>
  <c r="G108" i="1"/>
  <c r="G109" i="1"/>
  <c r="G114" i="1"/>
  <c r="G115" i="1"/>
  <c r="G116" i="1"/>
  <c r="G117" i="1"/>
  <c r="G118" i="1"/>
  <c r="G119" i="1"/>
  <c r="G120" i="1"/>
  <c r="G121" i="1"/>
  <c r="G122" i="1"/>
  <c r="G123" i="1"/>
  <c r="G104" i="1"/>
  <c r="H104" i="1"/>
  <c r="C97" i="1" l="1"/>
  <c r="C96" i="1"/>
  <c r="C94" i="1"/>
  <c r="C90" i="1"/>
  <c r="C98" i="1"/>
  <c r="Q19" i="3"/>
  <c r="P20" i="3" s="1"/>
  <c r="O21" i="3" s="1"/>
  <c r="N22" i="3" s="1"/>
  <c r="M23" i="3" s="1"/>
  <c r="L24" i="3" s="1"/>
  <c r="K25" i="3" s="1"/>
  <c r="J26" i="3" s="1"/>
  <c r="I27" i="3" s="1"/>
  <c r="H28" i="3" s="1"/>
  <c r="G29" i="3" s="1"/>
  <c r="F30" i="3" s="1"/>
  <c r="E31" i="3" s="1"/>
  <c r="D32" i="3" s="1"/>
  <c r="P19" i="3"/>
  <c r="O20" i="3" s="1"/>
  <c r="N21" i="3" s="1"/>
  <c r="M22" i="3" s="1"/>
  <c r="L23" i="3" s="1"/>
  <c r="K24" i="3" s="1"/>
  <c r="J25" i="3" s="1"/>
  <c r="I26" i="3" s="1"/>
  <c r="H27" i="3" s="1"/>
  <c r="G28" i="3" s="1"/>
  <c r="F29" i="3" s="1"/>
  <c r="E30" i="3" s="1"/>
  <c r="D31" i="3" s="1"/>
  <c r="O19" i="3"/>
  <c r="N20" i="3" s="1"/>
  <c r="M21" i="3" s="1"/>
  <c r="L22" i="3" s="1"/>
  <c r="K23" i="3" s="1"/>
  <c r="J24" i="3" s="1"/>
  <c r="I25" i="3" s="1"/>
  <c r="H26" i="3" s="1"/>
  <c r="G27" i="3" s="1"/>
  <c r="F28" i="3" s="1"/>
  <c r="E29" i="3" s="1"/>
  <c r="D30" i="3" s="1"/>
  <c r="N19" i="3"/>
  <c r="M20" i="3" s="1"/>
  <c r="L21" i="3" s="1"/>
  <c r="K22" i="3" s="1"/>
  <c r="J23" i="3" s="1"/>
  <c r="I24" i="3" s="1"/>
  <c r="H25" i="3" s="1"/>
  <c r="G26" i="3" s="1"/>
  <c r="F27" i="3" s="1"/>
  <c r="E28" i="3" s="1"/>
  <c r="D29" i="3" s="1"/>
  <c r="M19" i="3"/>
  <c r="L20" i="3" s="1"/>
  <c r="K21" i="3" s="1"/>
  <c r="J22" i="3" s="1"/>
  <c r="I23" i="3" s="1"/>
  <c r="H24" i="3" s="1"/>
  <c r="G25" i="3" s="1"/>
  <c r="F26" i="3" s="1"/>
  <c r="E27" i="3" s="1"/>
  <c r="D28" i="3" s="1"/>
  <c r="L19" i="3"/>
  <c r="K20" i="3" s="1"/>
  <c r="J21" i="3" s="1"/>
  <c r="I22" i="3" s="1"/>
  <c r="H23" i="3" s="1"/>
  <c r="G24" i="3" s="1"/>
  <c r="F25" i="3" s="1"/>
  <c r="E26" i="3" s="1"/>
  <c r="D27" i="3" s="1"/>
  <c r="R3" i="3"/>
  <c r="Q4" i="3" s="1"/>
  <c r="P5" i="3" s="1"/>
  <c r="O6" i="3" s="1"/>
  <c r="N7" i="3" s="1"/>
  <c r="M8" i="3" s="1"/>
  <c r="L9" i="3" s="1"/>
  <c r="K10" i="3" s="1"/>
  <c r="J11" i="3" s="1"/>
  <c r="I12" i="3" s="1"/>
  <c r="H13" i="3" s="1"/>
  <c r="G14" i="3" s="1"/>
  <c r="F15" i="3" s="1"/>
  <c r="E16" i="3" s="1"/>
  <c r="D17" i="3" s="1"/>
  <c r="Q3" i="3"/>
  <c r="P4" i="3" s="1"/>
  <c r="O5" i="3" s="1"/>
  <c r="N6" i="3" s="1"/>
  <c r="M7" i="3" s="1"/>
  <c r="L8" i="3" s="1"/>
  <c r="K9" i="3" s="1"/>
  <c r="J10" i="3" s="1"/>
  <c r="I11" i="3" s="1"/>
  <c r="H12" i="3" s="1"/>
  <c r="G13" i="3" s="1"/>
  <c r="F14" i="3" s="1"/>
  <c r="E15" i="3" s="1"/>
  <c r="D16" i="3" s="1"/>
  <c r="P3" i="3"/>
  <c r="O4" i="3" s="1"/>
  <c r="N5" i="3" s="1"/>
  <c r="M6" i="3" s="1"/>
  <c r="L7" i="3" s="1"/>
  <c r="K8" i="3" s="1"/>
  <c r="J9" i="3" s="1"/>
  <c r="I10" i="3" s="1"/>
  <c r="H11" i="3" s="1"/>
  <c r="G12" i="3" s="1"/>
  <c r="F13" i="3" s="1"/>
  <c r="E14" i="3" s="1"/>
  <c r="D15" i="3" s="1"/>
  <c r="C194" i="1"/>
  <c r="C158" i="1"/>
  <c r="C91" i="1" l="1"/>
  <c r="C95" i="1"/>
  <c r="C92" i="1"/>
  <c r="C93" i="1"/>
  <c r="O3" i="3"/>
  <c r="N4" i="3" s="1"/>
  <c r="M5" i="3" s="1"/>
  <c r="L6" i="3" s="1"/>
  <c r="K7" i="3" s="1"/>
  <c r="J8" i="3" s="1"/>
  <c r="I9" i="3" s="1"/>
  <c r="H10" i="3" s="1"/>
  <c r="G11" i="3" s="1"/>
  <c r="F12" i="3" s="1"/>
  <c r="E13" i="3" s="1"/>
  <c r="D14" i="3" s="1"/>
  <c r="N3" i="3"/>
  <c r="M4" i="3" s="1"/>
  <c r="L5" i="3" s="1"/>
  <c r="K6" i="3" s="1"/>
  <c r="J7" i="3" s="1"/>
  <c r="I8" i="3" s="1"/>
  <c r="H9" i="3" s="1"/>
  <c r="G10" i="3" s="1"/>
  <c r="F11" i="3" s="1"/>
  <c r="E12" i="3" s="1"/>
  <c r="D13" i="3" s="1"/>
  <c r="M3" i="3"/>
  <c r="L4" i="3" s="1"/>
  <c r="K5" i="3" s="1"/>
  <c r="J6" i="3" s="1"/>
  <c r="I7" i="3" s="1"/>
  <c r="H8" i="3" s="1"/>
  <c r="G9" i="3" s="1"/>
  <c r="F10" i="3" s="1"/>
  <c r="E11" i="3" s="1"/>
  <c r="D12" i="3" s="1"/>
  <c r="L3" i="3"/>
  <c r="K4" i="3" s="1"/>
  <c r="J5" i="3" s="1"/>
  <c r="I6" i="3" s="1"/>
  <c r="H7" i="3" s="1"/>
  <c r="G8" i="3" s="1"/>
  <c r="F9" i="3" s="1"/>
  <c r="E10" i="3" s="1"/>
  <c r="D11" i="3" s="1"/>
  <c r="E20" i="3" l="1"/>
  <c r="D21" i="3" s="1"/>
  <c r="C84" i="1" s="1"/>
  <c r="D20" i="3"/>
  <c r="K19" i="3"/>
  <c r="J20" i="3" s="1"/>
  <c r="I21" i="3" s="1"/>
  <c r="J19" i="3"/>
  <c r="I20" i="3" s="1"/>
  <c r="H21" i="3" s="1"/>
  <c r="I19" i="3"/>
  <c r="H20" i="3" s="1"/>
  <c r="G21" i="3" s="1"/>
  <c r="H19" i="3"/>
  <c r="G20" i="3" s="1"/>
  <c r="F21" i="3" s="1"/>
  <c r="G19" i="3"/>
  <c r="F20" i="3" s="1"/>
  <c r="E21" i="3" s="1"/>
  <c r="F19" i="3"/>
  <c r="E19" i="3"/>
  <c r="D19" i="3"/>
  <c r="K3" i="3"/>
  <c r="J3" i="3"/>
  <c r="I4" i="3" s="1"/>
  <c r="H5" i="3" s="1"/>
  <c r="G6" i="3" s="1"/>
  <c r="F7" i="3" s="1"/>
  <c r="E8" i="3" s="1"/>
  <c r="D9" i="3" s="1"/>
  <c r="I3" i="3"/>
  <c r="H3" i="3"/>
  <c r="G3" i="3"/>
  <c r="F3" i="3"/>
  <c r="E3" i="3"/>
  <c r="D3" i="3"/>
  <c r="G22" i="3" l="1"/>
  <c r="F23" i="3" s="1"/>
  <c r="E24" i="3" s="1"/>
  <c r="D25" i="3" s="1"/>
  <c r="C88" i="1"/>
  <c r="H22" i="3"/>
  <c r="G23" i="3" s="1"/>
  <c r="F24" i="3" s="1"/>
  <c r="E25" i="3" s="1"/>
  <c r="D26" i="3" s="1"/>
  <c r="C89" i="1"/>
  <c r="D22" i="3"/>
  <c r="C85" i="1"/>
  <c r="E22" i="3"/>
  <c r="D23" i="3" s="1"/>
  <c r="C86" i="1"/>
  <c r="F22" i="3"/>
  <c r="E23" i="3" s="1"/>
  <c r="D24" i="3" s="1"/>
  <c r="C87" i="1"/>
  <c r="D4" i="3"/>
  <c r="H4" i="3"/>
  <c r="G5" i="3" s="1"/>
  <c r="F6" i="3" s="1"/>
  <c r="E7" i="3" s="1"/>
  <c r="D8" i="3" s="1"/>
  <c r="J4" i="3"/>
  <c r="I5" i="3" s="1"/>
  <c r="H6" i="3" s="1"/>
  <c r="G7" i="3" s="1"/>
  <c r="F8" i="3" s="1"/>
  <c r="E9" i="3" s="1"/>
  <c r="D10" i="3" s="1"/>
  <c r="F4" i="3"/>
  <c r="E5" i="3" s="1"/>
  <c r="D6" i="3" s="1"/>
  <c r="G4" i="3"/>
  <c r="F5" i="3" s="1"/>
  <c r="E6" i="3" s="1"/>
  <c r="D7" i="3" s="1"/>
  <c r="E4" i="3"/>
  <c r="D5" i="3" s="1"/>
</calcChain>
</file>

<file path=xl/sharedStrings.xml><?xml version="1.0" encoding="utf-8"?>
<sst xmlns="http://schemas.openxmlformats.org/spreadsheetml/2006/main" count="922" uniqueCount="667">
  <si>
    <t>Name of organisation</t>
  </si>
  <si>
    <t>1a</t>
  </si>
  <si>
    <t>1b</t>
  </si>
  <si>
    <t>Select from the options below</t>
  </si>
  <si>
    <t>unitCO2A</t>
  </si>
  <si>
    <t>Year</t>
  </si>
  <si>
    <t>year type</t>
  </si>
  <si>
    <t>unitCO2B</t>
  </si>
  <si>
    <t>unitCO2C</t>
  </si>
  <si>
    <t>targettype</t>
  </si>
  <si>
    <t>targetboundary</t>
  </si>
  <si>
    <t>Probability of achieving target</t>
  </si>
  <si>
    <t>emissionsource1</t>
  </si>
  <si>
    <t>Emission source2</t>
  </si>
  <si>
    <t>unitCO2D</t>
  </si>
  <si>
    <t>unitCO2E</t>
  </si>
  <si>
    <t>tCO2e</t>
  </si>
  <si>
    <t>total % reduction</t>
  </si>
  <si>
    <t>absolute</t>
  </si>
  <si>
    <t>All emissions</t>
  </si>
  <si>
    <t>High</t>
  </si>
  <si>
    <t>Grid electricity (generation and T&amp;D)</t>
  </si>
  <si>
    <t>kWh</t>
  </si>
  <si>
    <t>kgCO2e/kWh</t>
  </si>
  <si>
    <t>kgCO2e</t>
  </si>
  <si>
    <t>annual % reduction</t>
  </si>
  <si>
    <t>percentage</t>
  </si>
  <si>
    <t>Energy use in buildings</t>
  </si>
  <si>
    <t>Medium</t>
  </si>
  <si>
    <t>Natural gas</t>
  </si>
  <si>
    <t>MWh</t>
  </si>
  <si>
    <t>kgCO2e/litre</t>
  </si>
  <si>
    <t>Footprint not known</t>
  </si>
  <si>
    <t>tCO2e reduction</t>
  </si>
  <si>
    <t>All energy use</t>
  </si>
  <si>
    <t>Low</t>
  </si>
  <si>
    <t>Gas Oil</t>
  </si>
  <si>
    <t>GWh</t>
  </si>
  <si>
    <t>kgCO2e/M3</t>
  </si>
  <si>
    <t>Other (please specify in comments)</t>
  </si>
  <si>
    <t>tonnes reduction</t>
  </si>
  <si>
    <t>Unknown</t>
  </si>
  <si>
    <t>Fuel Oil</t>
  </si>
  <si>
    <t>kg</t>
  </si>
  <si>
    <t>kgCO2e/tonne</t>
  </si>
  <si>
    <t>MWh reduction</t>
  </si>
  <si>
    <t>Staff travel</t>
  </si>
  <si>
    <t>Steam</t>
  </si>
  <si>
    <t>tonnes</t>
  </si>
  <si>
    <t>kgCO2e/kg</t>
  </si>
  <si>
    <t>KWh reduction</t>
  </si>
  <si>
    <t>Transport</t>
  </si>
  <si>
    <t>Biomass</t>
  </si>
  <si>
    <t>litres</t>
  </si>
  <si>
    <t>kgCO2e/passenger km</t>
  </si>
  <si>
    <t>M3 reduction</t>
  </si>
  <si>
    <t>Waste</t>
  </si>
  <si>
    <t>Water</t>
  </si>
  <si>
    <t>M3</t>
  </si>
  <si>
    <t>£ reduction</t>
  </si>
  <si>
    <t>Diesel</t>
  </si>
  <si>
    <t>passenger km</t>
  </si>
  <si>
    <t>Litres reduction</t>
  </si>
  <si>
    <t>Petrol</t>
  </si>
  <si>
    <t>Kilometres reduction</t>
  </si>
  <si>
    <t>Internal waste</t>
  </si>
  <si>
    <t>Municipal waste</t>
  </si>
  <si>
    <t>£</t>
  </si>
  <si>
    <t>Fleet</t>
  </si>
  <si>
    <t>Process emissions</t>
  </si>
  <si>
    <t>Other</t>
  </si>
  <si>
    <t>2005/06</t>
  </si>
  <si>
    <t>2006/07</t>
  </si>
  <si>
    <t>2007/08</t>
  </si>
  <si>
    <t>2008/09</t>
  </si>
  <si>
    <t>2009/10</t>
  </si>
  <si>
    <t>2010/11</t>
  </si>
  <si>
    <t>2011/12</t>
  </si>
  <si>
    <t>2012/13</t>
  </si>
  <si>
    <t>2013/14</t>
  </si>
  <si>
    <t>2014/15</t>
  </si>
  <si>
    <t>2015/16</t>
  </si>
  <si>
    <t>2016/17</t>
  </si>
  <si>
    <t>2017/18</t>
  </si>
  <si>
    <t>2018/19</t>
  </si>
  <si>
    <t>2019/20</t>
  </si>
  <si>
    <t>typeorganisation</t>
  </si>
  <si>
    <t>Local Authority</t>
  </si>
  <si>
    <t>Executive Agency</t>
  </si>
  <si>
    <t>NHS Boards</t>
  </si>
  <si>
    <t>Higher Education</t>
  </si>
  <si>
    <t>Further Education</t>
  </si>
  <si>
    <t>Emergency Services</t>
  </si>
  <si>
    <t>Executive NDPB</t>
  </si>
  <si>
    <t>Advisory NDPB</t>
  </si>
  <si>
    <t>Tribunals</t>
  </si>
  <si>
    <t>Public Corporations</t>
  </si>
  <si>
    <t>Non-ministerial Departments</t>
  </si>
  <si>
    <t>Commissioners &amp; Ombudsmen</t>
  </si>
  <si>
    <t>1c</t>
  </si>
  <si>
    <t>1d</t>
  </si>
  <si>
    <t>2a</t>
  </si>
  <si>
    <t>Adaptation</t>
  </si>
  <si>
    <t>Procurement</t>
  </si>
  <si>
    <t>3a</t>
  </si>
  <si>
    <t>3b</t>
  </si>
  <si>
    <t>3c</t>
  </si>
  <si>
    <t>3d</t>
  </si>
  <si>
    <t>Year type</t>
  </si>
  <si>
    <t>Comments</t>
  </si>
  <si>
    <t>Baseline carbon footprint</t>
  </si>
  <si>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</si>
  <si>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</si>
  <si>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</si>
  <si>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</si>
  <si>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</si>
  <si>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</si>
  <si>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</si>
  <si>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</si>
  <si>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</si>
  <si>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</si>
  <si>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</si>
  <si>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</si>
  <si>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Breakdown of emissions sources</t>
  </si>
  <si>
    <t>Emission source</t>
  </si>
  <si>
    <t>Consumption data</t>
  </si>
  <si>
    <t>Units</t>
  </si>
  <si>
    <t>Emission factor</t>
  </si>
  <si>
    <t>Organisational targets</t>
  </si>
  <si>
    <t>2c</t>
  </si>
  <si>
    <t>Name of target</t>
  </si>
  <si>
    <t>Type of target</t>
  </si>
  <si>
    <t>Target</t>
  </si>
  <si>
    <t>Boundary/scope of target</t>
  </si>
  <si>
    <t>Baseline year</t>
  </si>
  <si>
    <t>Baseline figure</t>
  </si>
  <si>
    <t>Units of baseline</t>
  </si>
  <si>
    <t>Target completion year</t>
  </si>
  <si>
    <t>2d</t>
  </si>
  <si>
    <t>4a</t>
  </si>
  <si>
    <t>4b</t>
  </si>
  <si>
    <t>4c</t>
  </si>
  <si>
    <t>4d</t>
  </si>
  <si>
    <t>4e</t>
  </si>
  <si>
    <t>4f</t>
  </si>
  <si>
    <t>4g</t>
  </si>
  <si>
    <t>Assessing and managing risk</t>
  </si>
  <si>
    <t>Taking action</t>
  </si>
  <si>
    <t>Review, monitoring and evaluation</t>
  </si>
  <si>
    <t>Future priorities for adaptation</t>
  </si>
  <si>
    <t>Level 1</t>
  </si>
  <si>
    <t>Level 2</t>
  </si>
  <si>
    <t>Level 3</t>
  </si>
  <si>
    <t>Level 4</t>
  </si>
  <si>
    <t>Level 5</t>
  </si>
  <si>
    <t>Procurement level</t>
  </si>
  <si>
    <t>2b</t>
  </si>
  <si>
    <t>5a</t>
  </si>
  <si>
    <t>5b</t>
  </si>
  <si>
    <t>5c</t>
  </si>
  <si>
    <t>6a</t>
  </si>
  <si>
    <t>6b</t>
  </si>
  <si>
    <t>Internal validation process</t>
  </si>
  <si>
    <t xml:space="preserve">External validation process </t>
  </si>
  <si>
    <t>6d</t>
  </si>
  <si>
    <t>6c</t>
  </si>
  <si>
    <t>Declaration</t>
  </si>
  <si>
    <t>Strategy</t>
  </si>
  <si>
    <t>Targets</t>
  </si>
  <si>
    <t>Project name</t>
  </si>
  <si>
    <t>Capital cost (£)</t>
  </si>
  <si>
    <t>Operational cost (£/annum)</t>
  </si>
  <si>
    <t>Project lifetime (years)</t>
  </si>
  <si>
    <t>Primary fuel/emission source saved</t>
  </si>
  <si>
    <t>Estimated costs savings (£/annum)</t>
  </si>
  <si>
    <t>2e</t>
  </si>
  <si>
    <t>Emissions source</t>
  </si>
  <si>
    <t>Travel</t>
  </si>
  <si>
    <t>Total</t>
  </si>
  <si>
    <t>2f</t>
  </si>
  <si>
    <t>3e</t>
  </si>
  <si>
    <t>Waste management</t>
  </si>
  <si>
    <t>Business travel</t>
  </si>
  <si>
    <t>Fleet transport</t>
  </si>
  <si>
    <t>Sustainable/renewable heat</t>
  </si>
  <si>
    <t>Topic area</t>
  </si>
  <si>
    <t>Name of document</t>
  </si>
  <si>
    <t>Year 13 carbon footprint</t>
  </si>
  <si>
    <t>Year 14 carbon footprint</t>
  </si>
  <si>
    <t>Year 15 carbon footprint</t>
  </si>
  <si>
    <t>Financial (April to March)</t>
  </si>
  <si>
    <t>Academic (September to August)</t>
  </si>
  <si>
    <t>Calendar (January to December)</t>
  </si>
  <si>
    <t>Generation of renewables</t>
  </si>
  <si>
    <t>Renewable electricity</t>
  </si>
  <si>
    <t>Renewable heat</t>
  </si>
  <si>
    <t>Time period covered</t>
  </si>
  <si>
    <t>2g</t>
  </si>
  <si>
    <t>Funding source</t>
  </si>
  <si>
    <t>Yes/no</t>
  </si>
  <si>
    <t>Yes</t>
  </si>
  <si>
    <t>No, but planned</t>
  </si>
  <si>
    <t>No and not planned</t>
  </si>
  <si>
    <t>NA</t>
  </si>
  <si>
    <t>passenger miles</t>
  </si>
  <si>
    <t>km</t>
  </si>
  <si>
    <t>miles</t>
  </si>
  <si>
    <t>kgCO2e/passenger mile</t>
  </si>
  <si>
    <t>kgCO2e/km</t>
  </si>
  <si>
    <t>kgCO2e/mile</t>
  </si>
  <si>
    <t>Wording of objective</t>
  </si>
  <si>
    <t>N1</t>
  </si>
  <si>
    <t>B1</t>
  </si>
  <si>
    <t>S1</t>
  </si>
  <si>
    <t>N2</t>
  </si>
  <si>
    <t>B2</t>
  </si>
  <si>
    <t>S2</t>
  </si>
  <si>
    <t>N3</t>
  </si>
  <si>
    <t>B3</t>
  </si>
  <si>
    <t>S3</t>
  </si>
  <si>
    <t>Delivery progress made</t>
  </si>
  <si>
    <t>Organisational Profile</t>
  </si>
  <si>
    <t>m3</t>
  </si>
  <si>
    <t>Grid Electricity</t>
  </si>
  <si>
    <t>Natural Gas</t>
  </si>
  <si>
    <t>Gas oil</t>
  </si>
  <si>
    <t xml:space="preserve">Fuel Oil </t>
  </si>
  <si>
    <t>Water - Supply</t>
  </si>
  <si>
    <t>Water - Treatment</t>
  </si>
  <si>
    <t>Biogas</t>
  </si>
  <si>
    <t>LPG</t>
  </si>
  <si>
    <t>Kerosene - Burning Oil</t>
  </si>
  <si>
    <t>Purchased Heat and Steam</t>
  </si>
  <si>
    <t>Renewable Elec Purchase Direct Supply</t>
  </si>
  <si>
    <t>Renewable Heat Purchase Direct Supply</t>
  </si>
  <si>
    <t>Refuse Municipal to Landfill</t>
  </si>
  <si>
    <t>Refuse Commercial &amp; Industrial to Landfill</t>
  </si>
  <si>
    <t>Organic Food &amp; Drink Composting</t>
  </si>
  <si>
    <t>Organic Food &amp; Drink AD</t>
  </si>
  <si>
    <t>Organic Garden Waste Composting</t>
  </si>
  <si>
    <t>Paper &amp; Board (Mixed) Recycling</t>
  </si>
  <si>
    <t>WEEE (Mixed) Recycling</t>
  </si>
  <si>
    <t>Glass Recycling</t>
  </si>
  <si>
    <t>Plastics (Average) Recycling</t>
  </si>
  <si>
    <t>Metal Cans (Mixed) &amp; Metal Scrap Recycling</t>
  </si>
  <si>
    <t>Refuse Mun/Comm/Ind to Combustion</t>
  </si>
  <si>
    <t>Construction (Average) Recycling</t>
  </si>
  <si>
    <t>Clinical waste - orange stream</t>
  </si>
  <si>
    <t>Clinical waste - red stream</t>
  </si>
  <si>
    <t>Clinical waste - yellow stream</t>
  </si>
  <si>
    <t>Mixed recycling</t>
  </si>
  <si>
    <t>kg CO2e/kWh</t>
  </si>
  <si>
    <t>kg CO2e/m3</t>
  </si>
  <si>
    <t>kg CO2e/litre</t>
  </si>
  <si>
    <t>Flights (passenger km)</t>
  </si>
  <si>
    <t>Rail (passenger km)</t>
  </si>
  <si>
    <t>Car - diesel (passenger km)</t>
  </si>
  <si>
    <t>Car - petrol (passenger km)</t>
  </si>
  <si>
    <t>Van - diesel (km)</t>
  </si>
  <si>
    <t>Bus (passenger km)</t>
  </si>
  <si>
    <t>Taxi (passenger km)</t>
  </si>
  <si>
    <t>kg CO2e/passenger km</t>
  </si>
  <si>
    <t>kg CO2e/km</t>
  </si>
  <si>
    <t>Ferry</t>
  </si>
  <si>
    <t>Renewable Elec Self Supply</t>
  </si>
  <si>
    <t>Renewable Heat Self Supply</t>
  </si>
  <si>
    <t>Renewable Elec Exported to Grid</t>
  </si>
  <si>
    <t>Renewable Heat Exported</t>
  </si>
  <si>
    <t>Business travel - car</t>
  </si>
  <si>
    <t>Business travel - public transport</t>
  </si>
  <si>
    <t>No single factor - report total emissions</t>
  </si>
  <si>
    <t>Total generated (kWh)</t>
  </si>
  <si>
    <t>Total exported (kWh)</t>
  </si>
  <si>
    <t>Estimated</t>
  </si>
  <si>
    <t>Actual</t>
  </si>
  <si>
    <t xml:space="preserve">Savings figures are estimated or actual </t>
  </si>
  <si>
    <t>Governance, Management and Strategy</t>
  </si>
  <si>
    <t>Energy efficiency</t>
  </si>
  <si>
    <t>Renewable energy</t>
  </si>
  <si>
    <t>3f</t>
  </si>
  <si>
    <t>Yes/no2</t>
  </si>
  <si>
    <t>In development</t>
  </si>
  <si>
    <t>No</t>
  </si>
  <si>
    <t>Natural Environment</t>
  </si>
  <si>
    <r>
      <t>tCO</t>
    </r>
    <r>
      <rPr>
        <vertAlign val="subscript"/>
        <sz val="11"/>
        <color theme="1"/>
        <rFont val="Calibri"/>
        <family val="2"/>
        <scheme val="minor"/>
      </rPr>
      <t>2</t>
    </r>
    <r>
      <rPr>
        <sz val="11"/>
        <color theme="1"/>
        <rFont val="Calibri"/>
        <family val="2"/>
        <scheme val="minor"/>
      </rPr>
      <t>e</t>
    </r>
  </si>
  <si>
    <t>Reference year</t>
  </si>
  <si>
    <t>Generation, consumption and export of renewable energy</t>
  </si>
  <si>
    <t>3g</t>
  </si>
  <si>
    <t>No single unit - report total emissions</t>
  </si>
  <si>
    <t>Electricity</t>
  </si>
  <si>
    <t>Other heating fuels</t>
  </si>
  <si>
    <t>Fleet Transport</t>
  </si>
  <si>
    <r>
      <t>Total estimated annual carbon savings (tCO</t>
    </r>
    <r>
      <rPr>
        <b/>
        <vertAlign val="subscript"/>
        <sz val="11"/>
        <color theme="1"/>
        <rFont val="Calibri"/>
        <family val="2"/>
        <scheme val="minor"/>
      </rPr>
      <t>2</t>
    </r>
    <r>
      <rPr>
        <b/>
        <sz val="11"/>
        <color theme="1"/>
        <rFont val="Calibri"/>
        <family val="2"/>
        <scheme val="minor"/>
      </rPr>
      <t>e)</t>
    </r>
  </si>
  <si>
    <r>
      <t>Emissions (tCO</t>
    </r>
    <r>
      <rPr>
        <b/>
        <vertAlign val="subscript"/>
        <sz val="11"/>
        <color theme="1"/>
        <rFont val="Calibri"/>
        <family val="2"/>
        <scheme val="minor"/>
      </rPr>
      <t>2</t>
    </r>
    <r>
      <rPr>
        <b/>
        <sz val="11"/>
        <color theme="1"/>
        <rFont val="Calibri"/>
        <family val="2"/>
        <scheme val="minor"/>
      </rPr>
      <t>e)</t>
    </r>
  </si>
  <si>
    <t>Other (specify in comments)</t>
  </si>
  <si>
    <t>Water and sewerage</t>
  </si>
  <si>
    <t>2020/21</t>
  </si>
  <si>
    <t>annual</t>
  </si>
  <si>
    <t>Provide a brief summary of objectives if they exist.</t>
  </si>
  <si>
    <t>Provide a summary of the areas and activities of focus for the year ahead.</t>
  </si>
  <si>
    <r>
      <t>First full year of CO</t>
    </r>
    <r>
      <rPr>
        <b/>
        <vertAlign val="subscript"/>
        <sz val="11"/>
        <color theme="1"/>
        <rFont val="Calibri"/>
        <family val="2"/>
        <scheme val="minor"/>
      </rPr>
      <t>2</t>
    </r>
    <r>
      <rPr>
        <b/>
        <sz val="11"/>
        <color theme="1"/>
        <rFont val="Calibri"/>
        <family val="2"/>
        <scheme val="minor"/>
      </rPr>
      <t>e savings</t>
    </r>
  </si>
  <si>
    <r>
      <t>Estimated carbon savings per year (tCO</t>
    </r>
    <r>
      <rPr>
        <b/>
        <vertAlign val="subscript"/>
        <sz val="11"/>
        <color theme="1"/>
        <rFont val="Calibri"/>
        <family val="2"/>
        <scheme val="minor"/>
      </rPr>
      <t>2</t>
    </r>
    <r>
      <rPr>
        <b/>
        <sz val="11"/>
        <color theme="1"/>
        <rFont val="Calibri"/>
        <family val="2"/>
        <scheme val="minor"/>
      </rPr>
      <t>e/annum)</t>
    </r>
  </si>
  <si>
    <t>Scope 1</t>
  </si>
  <si>
    <t>Scope 2</t>
  </si>
  <si>
    <t>Scope 3</t>
  </si>
  <si>
    <t>Scope</t>
  </si>
  <si>
    <t>Estate changes</t>
  </si>
  <si>
    <t>Service provision</t>
  </si>
  <si>
    <t>Staff numbers</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</si>
  <si>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</si>
  <si>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</si>
  <si>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Direction</t>
  </si>
  <si>
    <t>Increase</t>
  </si>
  <si>
    <t>Decrease</t>
  </si>
  <si>
    <t>Projects and changes</t>
  </si>
  <si>
    <t>Total carbon reduction project savings since baseline year</t>
  </si>
  <si>
    <t>Total project savings since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</si>
  <si>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</si>
  <si>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</si>
  <si>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Objective</t>
  </si>
  <si>
    <t>N1-1</t>
  </si>
  <si>
    <t>N1-2</t>
  </si>
  <si>
    <t>N1-3</t>
  </si>
  <si>
    <t>N1-4</t>
  </si>
  <si>
    <t>N1-5</t>
  </si>
  <si>
    <t>N1-6</t>
  </si>
  <si>
    <t>N1-7</t>
  </si>
  <si>
    <t>N1-8</t>
  </si>
  <si>
    <t>N1-9</t>
  </si>
  <si>
    <t>N1-10</t>
  </si>
  <si>
    <t>N1-11</t>
  </si>
  <si>
    <t>N1-12</t>
  </si>
  <si>
    <t>N1-13</t>
  </si>
  <si>
    <t>N1-14</t>
  </si>
  <si>
    <t>Objective N1</t>
  </si>
  <si>
    <t>Objective N2</t>
  </si>
  <si>
    <t>Objective N3</t>
  </si>
  <si>
    <t>N2-1</t>
  </si>
  <si>
    <t>N2-2</t>
  </si>
  <si>
    <t>N2-3</t>
  </si>
  <si>
    <t>N2-4</t>
  </si>
  <si>
    <t>N2-5</t>
  </si>
  <si>
    <t>N2-6</t>
  </si>
  <si>
    <t>N2-7</t>
  </si>
  <si>
    <t>N2-8</t>
  </si>
  <si>
    <t>N2-9</t>
  </si>
  <si>
    <t>N2-10</t>
  </si>
  <si>
    <t>N2-11</t>
  </si>
  <si>
    <t>N2-12</t>
  </si>
  <si>
    <t>N2-13</t>
  </si>
  <si>
    <t>N2-14</t>
  </si>
  <si>
    <t>N2-15</t>
  </si>
  <si>
    <t>N2-16</t>
  </si>
  <si>
    <t>N2-17</t>
  </si>
  <si>
    <t>N2-18</t>
  </si>
  <si>
    <t>N2-19</t>
  </si>
  <si>
    <t>N2-20</t>
  </si>
  <si>
    <t>N2-21</t>
  </si>
  <si>
    <t>N2-22</t>
  </si>
  <si>
    <t>N2-23</t>
  </si>
  <si>
    <t>N3-1</t>
  </si>
  <si>
    <t>N3-2</t>
  </si>
  <si>
    <t>N3-3</t>
  </si>
  <si>
    <t>N3-4</t>
  </si>
  <si>
    <t>N3-5</t>
  </si>
  <si>
    <t>N3-6</t>
  </si>
  <si>
    <t>N3-7</t>
  </si>
  <si>
    <t>N3-8</t>
  </si>
  <si>
    <t>N3-9</t>
  </si>
  <si>
    <t>N3-10</t>
  </si>
  <si>
    <t>N3-11</t>
  </si>
  <si>
    <t>N3-12</t>
  </si>
  <si>
    <t>N3-13</t>
  </si>
  <si>
    <t>N3-14</t>
  </si>
  <si>
    <t>N3-15</t>
  </si>
  <si>
    <t>N3-16</t>
  </si>
  <si>
    <t>N3-17</t>
  </si>
  <si>
    <t>Objective B1</t>
  </si>
  <si>
    <t>B1-1</t>
  </si>
  <si>
    <t>B1-2</t>
  </si>
  <si>
    <t>B1-3</t>
  </si>
  <si>
    <t>B1-4</t>
  </si>
  <si>
    <t>B1-5</t>
  </si>
  <si>
    <t>B1-6</t>
  </si>
  <si>
    <t>B1-7</t>
  </si>
  <si>
    <t>B1-8</t>
  </si>
  <si>
    <t>B1-9</t>
  </si>
  <si>
    <t>B1-10</t>
  </si>
  <si>
    <t>B1-11</t>
  </si>
  <si>
    <t>B1-12</t>
  </si>
  <si>
    <t>B1-13</t>
  </si>
  <si>
    <t>B1-14</t>
  </si>
  <si>
    <t>B1-15</t>
  </si>
  <si>
    <t>B1-16</t>
  </si>
  <si>
    <t>B1-17</t>
  </si>
  <si>
    <t>B1-18</t>
  </si>
  <si>
    <t>B1-19</t>
  </si>
  <si>
    <t>Objective B2</t>
  </si>
  <si>
    <t>Objective B3</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</si>
  <si>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</si>
  <si>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</si>
  <si>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</si>
  <si>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</si>
  <si>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</si>
  <si>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</si>
  <si>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</si>
  <si>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</si>
  <si>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</si>
  <si>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</si>
  <si>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</si>
  <si>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</si>
  <si>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</si>
  <si>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</si>
  <si>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</si>
  <si>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</si>
  <si>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</si>
  <si>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</si>
  <si>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</si>
  <si>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</si>
  <si>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</si>
  <si>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</si>
  <si>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B3-1</t>
  </si>
  <si>
    <t>B3-2</t>
  </si>
  <si>
    <t>B3-3</t>
  </si>
  <si>
    <t>B3-4</t>
  </si>
  <si>
    <t>B3-5</t>
  </si>
  <si>
    <t>B3-6</t>
  </si>
  <si>
    <t>B3-7</t>
  </si>
  <si>
    <t>B3-8</t>
  </si>
  <si>
    <t>B3-9</t>
  </si>
  <si>
    <t>B3-10</t>
  </si>
  <si>
    <t>B3-11</t>
  </si>
  <si>
    <t>B3-12</t>
  </si>
  <si>
    <t>B3-13</t>
  </si>
  <si>
    <t>B3-14</t>
  </si>
  <si>
    <t>B3-15</t>
  </si>
  <si>
    <t>B3-16</t>
  </si>
  <si>
    <t>Objective S1</t>
  </si>
  <si>
    <t>Objective S2</t>
  </si>
  <si>
    <t>Objective S3</t>
  </si>
  <si>
    <t>S1-1</t>
  </si>
  <si>
    <t>S1-2</t>
  </si>
  <si>
    <t>S1-3</t>
  </si>
  <si>
    <t>S1-4</t>
  </si>
  <si>
    <t>S1-5</t>
  </si>
  <si>
    <t>S1-6</t>
  </si>
  <si>
    <t>S1-7</t>
  </si>
  <si>
    <t>S2-1</t>
  </si>
  <si>
    <t>S2-2</t>
  </si>
  <si>
    <t>S2-3</t>
  </si>
  <si>
    <t>S2-4</t>
  </si>
  <si>
    <t>S2-5</t>
  </si>
  <si>
    <t>S2-6</t>
  </si>
  <si>
    <t>S2-7</t>
  </si>
  <si>
    <t>S2-8</t>
  </si>
  <si>
    <t>S2-9</t>
  </si>
  <si>
    <t>S2-10</t>
  </si>
  <si>
    <t>S2-11</t>
  </si>
  <si>
    <t>S2-12</t>
  </si>
  <si>
    <t>S2-13</t>
  </si>
  <si>
    <t>S2-14</t>
  </si>
  <si>
    <t>S2-15</t>
  </si>
  <si>
    <t>S3-1</t>
  </si>
  <si>
    <t>S3-2</t>
  </si>
  <si>
    <t>S3-3</t>
  </si>
  <si>
    <t>S3-4</t>
  </si>
  <si>
    <t>S3-5</t>
  </si>
  <si>
    <t>S3-6</t>
  </si>
  <si>
    <t>S3-7</t>
  </si>
  <si>
    <t>S3-8</t>
  </si>
  <si>
    <t>S3-9</t>
  </si>
  <si>
    <t>S3-10</t>
  </si>
  <si>
    <t>S3-11</t>
  </si>
  <si>
    <t>S3-12</t>
  </si>
  <si>
    <t>S3-13</t>
  </si>
  <si>
    <t>S3-14</t>
  </si>
  <si>
    <t>S3-15</t>
  </si>
  <si>
    <t>Understand the effects of climate change and their impacts on the natural environment.</t>
  </si>
  <si>
    <t>Support a healthy and diverse natural environment with capacity to adapt.</t>
  </si>
  <si>
    <t>Sustain and enhance the benefits, goods and services that the natural environment provides.</t>
  </si>
  <si>
    <t>Understand the effects of climate change and their impacts on buildings and infrastructure networks.</t>
  </si>
  <si>
    <t>Provide the knowledge, skills and tools to manage climate change impacts on buildings and infrastructure.</t>
  </si>
  <si>
    <t>Increase the resilience of buildings and infrastructure networks to sustain and enhance the benefits and services provided.</t>
  </si>
  <si>
    <t>Understand the effects of climate change and their impacts on people, homes and communities.</t>
  </si>
  <si>
    <t>Increase the awareness of the impacts of climate change  to enable people to adapt to future extreme weather events.</t>
  </si>
  <si>
    <t>Support our health services and emergency responders to enable them to respond effectively to the increased pressures associated with a changing climate.</t>
  </si>
  <si>
    <t>Buildings and infrastructure networks</t>
  </si>
  <si>
    <t>Society</t>
  </si>
  <si>
    <t>Peer validation process</t>
  </si>
  <si>
    <t>Theme</t>
  </si>
  <si>
    <t>Metric</t>
  </si>
  <si>
    <t>Floor area</t>
  </si>
  <si>
    <t>Number of full-time students</t>
  </si>
  <si>
    <t>Patient bed nights</t>
  </si>
  <si>
    <t>Appropriate metric</t>
  </si>
  <si>
    <t>Metric units</t>
  </si>
  <si>
    <t>Treated water</t>
  </si>
  <si>
    <t>Households supplied with water</t>
  </si>
  <si>
    <t>Sewage treated</t>
  </si>
  <si>
    <t>Households supplied sewage services</t>
  </si>
  <si>
    <t>households</t>
  </si>
  <si>
    <t>Ml</t>
  </si>
  <si>
    <r>
      <t>m</t>
    </r>
    <r>
      <rPr>
        <vertAlign val="superscript"/>
        <sz val="11"/>
        <color theme="1"/>
        <rFont val="Calibri"/>
        <family val="2"/>
        <scheme val="minor"/>
      </rPr>
      <t>2</t>
    </r>
  </si>
  <si>
    <t>number of patient bed nights</t>
  </si>
  <si>
    <t xml:space="preserve">population </t>
  </si>
  <si>
    <t>Population size served</t>
  </si>
  <si>
    <t>number FTS</t>
  </si>
  <si>
    <t>Population supplied with sewage services</t>
  </si>
  <si>
    <t>Population supplied with treated water</t>
  </si>
  <si>
    <t>1e</t>
  </si>
  <si>
    <t>Value</t>
  </si>
  <si>
    <t>ICT</t>
  </si>
  <si>
    <t>2h</t>
  </si>
  <si>
    <t>3h</t>
  </si>
  <si>
    <t>3i</t>
  </si>
  <si>
    <t>3j</t>
  </si>
  <si>
    <t>Server room energy consumption</t>
  </si>
  <si>
    <t>Power Usage Effectiveness</t>
  </si>
  <si>
    <t>3k</t>
  </si>
  <si>
    <t>4h</t>
  </si>
  <si>
    <t>Provide the name of the organisation that is the subject of this report (“the organisation”).</t>
  </si>
  <si>
    <t>Number of FTE staff in the organisation</t>
  </si>
  <si>
    <t>Specify any other metrics that the organisation uses to assess its performance in relation to climate change and sustainability (add rows as required).</t>
  </si>
  <si>
    <t>Specify approximate £/annum for the report year.</t>
  </si>
  <si>
    <t>1f</t>
  </si>
  <si>
    <t>Report year</t>
  </si>
  <si>
    <t>Specify the report year e.g. 2015/2016.</t>
  </si>
  <si>
    <t>2014/15 (Financial year)</t>
  </si>
  <si>
    <t>2015/16 (Financial year)</t>
  </si>
  <si>
    <t>2016/17 (Financial year)</t>
  </si>
  <si>
    <t>2017/18 (Financial year)</t>
  </si>
  <si>
    <t>2018/19 (Financial year)</t>
  </si>
  <si>
    <t>2019/20 (Financial year)</t>
  </si>
  <si>
    <t>2020/21 (Financial year)</t>
  </si>
  <si>
    <t>2014/15 (Academic year)</t>
  </si>
  <si>
    <t>2015/16 (Academic year)</t>
  </si>
  <si>
    <t>2016/17 (Academic year)</t>
  </si>
  <si>
    <t>2017/18 (Academic year)</t>
  </si>
  <si>
    <t>2018/19 (Academic year)</t>
  </si>
  <si>
    <t>2019/20 (Academic year)</t>
  </si>
  <si>
    <t>2020/21 (Academic year)</t>
  </si>
  <si>
    <t>2014 (Calendar year)</t>
  </si>
  <si>
    <t>2015 (Calendar year)</t>
  </si>
  <si>
    <t>2016 (Calendar year)</t>
  </si>
  <si>
    <t>2017 (Calendar year)</t>
  </si>
  <si>
    <t>2018 (Calendar year)</t>
  </si>
  <si>
    <t>2019 (Calendar year)</t>
  </si>
  <si>
    <t>2020 (Calendar year)</t>
  </si>
  <si>
    <t>Yeartype2</t>
  </si>
  <si>
    <t>Provide a summary of the roles played by the organisation’s governance bodies and members. Include reference to adaptation, transport, business travel, waste, information and communication technology (ICT), procurement and behaviour change if these sit outside main climate change governance.</t>
  </si>
  <si>
    <t>How is climate change governed in the organisation?</t>
  </si>
  <si>
    <t>Type of the organisation</t>
  </si>
  <si>
    <t>Alternative metrics used by the organisation</t>
  </si>
  <si>
    <t>Overall budget of the organisation</t>
  </si>
  <si>
    <t>How is climate change managed and delivered by the organisation?</t>
  </si>
  <si>
    <t>Provide a summary of how decision-making is managed and how responsibility is allocated to the organisation’s senior staff, departmental heads etc. Include reference to adaptation, transport, business travel, waste, ICT, procurement and behaviour change if these sit outside its main climate change delivery structures.</t>
  </si>
  <si>
    <t>Does the organisation have specific climate change mitigation and adaptation objectives in its corporate plan or similar document?</t>
  </si>
  <si>
    <t>How is climate change action embedded across the organisation?</t>
  </si>
  <si>
    <t>Provide a brief summary of how climate change action for mitigation and adaptation is embedded within the organisation’s services / departments, etc.</t>
  </si>
  <si>
    <t>Does the organisation have a climate change plan or strategy?</t>
  </si>
  <si>
    <t>Does the organisation have any plans, strategies or policies covering the following areas that include climate change?</t>
  </si>
  <si>
    <t>Provide the name of any such document and the timeframe covered.</t>
  </si>
  <si>
    <t>What are the organisation’s top 5 priorities for climate change governance, management and strategy for the year ahead?</t>
  </si>
  <si>
    <t>Provide a brief summary of the organisation’s areas and activities of focus for the year ahead.</t>
  </si>
  <si>
    <t>2i</t>
  </si>
  <si>
    <t>Supporting information and best practice</t>
  </si>
  <si>
    <t>Provide any other relevant supporting information and any examples of best practice by the organisation in relation to governance, management and strategy.</t>
  </si>
  <si>
    <t>Corporate emissions from start of baseline year to end of report year</t>
  </si>
  <si>
    <t>Emissions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</si>
  <si>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</si>
  <si>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(a) No information is required on the effect of the organisation on emissions which are not from its estate and operations.</t>
  </si>
  <si>
    <t>(b) This is the Greenhouse Gas Protocol developed by the World Resources Institute and the World Business Council on Sustainable Development which sets the global standard for how to measure, manage and report greenhouse gas emissions.</t>
  </si>
  <si>
    <t>Provide a summary of the organisation’s annual renewable generation (if any), and whether it is used or exported by the organisation.</t>
  </si>
  <si>
    <t>Total consumed by theorganisation (kWh)</t>
  </si>
  <si>
    <t>Organisations are likely to have a number of targets relevant to climate change. List all of the organisation’s targets of relevance to its climate change duties. Where applicable, overall carbon targets and any separate energy efficiency, waste, water, ICT, transport, travel and heat targets should be included.</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</si>
  <si>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</si>
  <si>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</si>
  <si>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Detail the top 10 carbon reduction projects implemented by the organisation in the report year</t>
  </si>
  <si>
    <t>Provide details of the top 10 projects (based on estimated emissions savings) implemented in the report year.</t>
  </si>
  <si>
    <t>Estimated decrease or increase in emissions from other sources in the report year</t>
  </si>
  <si>
    <t>If the organisation’s corporate emissions increased or decreased for any other reason in the report year, provide an estimate of the amount and direction.</t>
  </si>
  <si>
    <t>Anticipated annual carbon savings from all projects implemented by the organisation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</si>
  <si>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</si>
  <si>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Estimated decrease or increase in emissions from other sources in the year ahead</t>
  </si>
  <si>
    <t>If the organisation’s corporate emissions are likely to increase or decrease for any other reason in the year ahead, provide an estimate of the amount and direction.</t>
  </si>
  <si>
    <t>If the organisation has data available, estimate the total emissions savings made from projects since the organisation’s baseline year.</t>
  </si>
  <si>
    <t>Further information</t>
  </si>
  <si>
    <t>Provide any other relevant supporting information and any examples of best practice by the organisation in relation to corporate emissions, targets and projects.</t>
  </si>
  <si>
    <t>Has the organisation assessed current and future climate-related risks?</t>
  </si>
  <si>
    <t>If yes, provide a reference or link to any such risk assessment(s).</t>
  </si>
  <si>
    <t xml:space="preserve">What arrangements does the organisation have in place to manage climate-related risks? </t>
  </si>
  <si>
    <t>Provide details of any climate change adaptation risk management procedures, strategies, action plans and any adaptation policies and actions included across policy areas.</t>
  </si>
  <si>
    <t xml:space="preserve">What action has the organisation taken to adapt to climate change? </t>
  </si>
  <si>
    <t>Include details of work to increase awareness of the need to adapt to climate change and build the capacity of staff and stakeholders to assess risk and implement action.</t>
  </si>
  <si>
    <t>Policy / Proposal reference</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</si>
  <si>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</si>
  <si>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</si>
  <si>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 xml:space="preserve">(a) The Programme aims to address impacts identified for Scotland in the UK-wide climate change risk assessment which are not otherwise addressed by the UK-wide National Adaptation Programme through policy in relation to reserved matters.  </t>
  </si>
  <si>
    <t>What arrangements does the organisation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</si>
  <si>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plans and policies in Question 4(b).</t>
  </si>
  <si>
    <t xml:space="preserve">What arrangements does the organisation have in place to monitor and evaluate the impact of the adaptation actions? </t>
  </si>
  <si>
    <t>Please provide details of monitoring and evaluation criteria and adaptation indicators used to assess the effectiveness of actions detailed under Question 4(c) and Question 4(d).</t>
  </si>
  <si>
    <t>What are the organisation’s top 5 climate change adaptation priorities for the year ahead?</t>
  </si>
  <si>
    <t>Has the organisation used the Climate Change Assessment Tool (a) to self-assess its capability / performance?</t>
  </si>
  <si>
    <t>(a) This refers to the tool developed by Resource Efficient Scotland for the purposes of self-assessing an organisation’s capability / performance in relation to climate change.</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</si>
  <si>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</si>
  <si>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</si>
  <si>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Provide any other relevant supporting information and any examples of best practice by the organisation in relation to procurement.</t>
  </si>
  <si>
    <t>Validation and Declaration</t>
  </si>
  <si>
    <t>Briefly describe the organisation’s internal validation process, if any, of the data or information contained within this report.</t>
  </si>
  <si>
    <t>Briefly describe the organisation’s peer validation process, if any, of the data or information contained within this report.</t>
  </si>
  <si>
    <t>Briefly describe the organisation’s external validation process, if any, of the data or information contained within this report.</t>
  </si>
  <si>
    <t>I confirm that the information in this report is accurate and provides a fair representation of the organisation’s performance in relation to climate change.</t>
  </si>
  <si>
    <t>Name:</t>
  </si>
  <si>
    <t>Role in the organisation:</t>
  </si>
  <si>
    <t>Date:</t>
  </si>
  <si>
    <t>Coal (industrial)</t>
  </si>
  <si>
    <t>Complete the table below with the breakdown of emission sources from the organisation’s most recent carbon footprint (greenhouse gas inventory); this should correspond to the last entry in the table above.  Use the comments box to explain what is included within a category e.g. public transport includes taxis and trains but not buses and air travel as this data is not available. If it is not possible to use a simple  emissions factor (a), leave this field blank and provide the total in the emissions column.</t>
  </si>
  <si>
    <t>(a) Emissions factors are published annually by the UK Government Department for Environment, Food and Rural Affairs (Defra)</t>
  </si>
  <si>
    <t>If yes, provide the name and/or link to any such document.</t>
  </si>
  <si>
    <t>Governance and management</t>
  </si>
  <si>
    <t>Corporate Emissions, Targets and Project Data</t>
  </si>
  <si>
    <t>Objective reference</t>
  </si>
  <si>
    <t>Climate Change Duties Report Template (excel format) - Schedule 2 (v3.2 09/02/15)</t>
  </si>
  <si>
    <t>If yes, please provide details of the key findings and resultant action taken.</t>
  </si>
  <si>
    <t>Provide any other relevant supporting information and any examples of best practice by the organisation in relation to adaptation.</t>
  </si>
  <si>
    <t xml:space="preserve">Scottish Funding Council </t>
  </si>
  <si>
    <t>SFC's Capital and Climate Change Group oversees our investments to help institutions to contribute to climate mitigation and adaptation in Scotland. A 10 year strategy is being developed for this.  Our Finance and Facilities team are responsible for policies on corporate travel, energy use, waste and procurement, in line with our Corporate responsibility policy. The Council Board oversees all of our external and internal corporate activities.</t>
  </si>
  <si>
    <t>SFC Carbon Management Plan</t>
  </si>
  <si>
    <t>SFC Strategic Plan 2015-2018</t>
  </si>
  <si>
    <t>See answer to Q2a and 2b above.</t>
  </si>
  <si>
    <t>See answer to Q2c above.</t>
  </si>
  <si>
    <t>Carbon Management Plan</t>
  </si>
  <si>
    <t>10 Year strategy for investment in sector estates and infrastructure, focusing on: Step-change in reducing university carbon emissions; refurbishing the college estate; sector contributions to the circular economy; climate resilience and adaptation; sustainable research facilities</t>
  </si>
  <si>
    <t xml:space="preserve">Data collected by Finance and Corporate Resources is reported to Council and subject to internal audit </t>
  </si>
  <si>
    <t>360miles</t>
  </si>
  <si>
    <t>24711miles</t>
  </si>
  <si>
    <t>144,140miles</t>
  </si>
  <si>
    <t>32,133miles</t>
  </si>
  <si>
    <t>897bags</t>
  </si>
  <si>
    <t>1434bags</t>
  </si>
  <si>
    <t>2015-18</t>
  </si>
  <si>
    <t>Increase office recycling</t>
  </si>
  <si>
    <t>We will be an exemplar in developing sustainable business practices, promote environmental sustainability, and aim to achieve the Silver Award in the NUS Green Impact Accreditation Framework by 2016</t>
  </si>
  <si>
    <t>Running costs</t>
  </si>
  <si>
    <t>Green Impact</t>
  </si>
  <si>
    <t>How do procurement policies contribute to compliance with climate change duties?</t>
  </si>
  <si>
    <t>How has procurement activity contributed to compliance with climate change duties?</t>
  </si>
  <si>
    <t>N/A</t>
  </si>
  <si>
    <t>SFC follows the principles of the Sustainable Procurement action plan for Scotland. We encourage bio-diversity, use environmentally friendly cleaning solutions, minimise paper use and maximise recycling.</t>
  </si>
  <si>
    <t>Revised travel policy</t>
  </si>
  <si>
    <t>tCO2 per staff fte</t>
  </si>
  <si>
    <t>carbon emissions per fte staff</t>
  </si>
  <si>
    <t>Reduce our Carbon footprint by 10% annually</t>
  </si>
  <si>
    <t>Atrium glazing first floor</t>
  </si>
  <si>
    <t>cumulative since 2007-08</t>
  </si>
  <si>
    <t>Reduce travel emissions</t>
  </si>
  <si>
    <t xml:space="preserve">Reduce power use for server rooms </t>
  </si>
  <si>
    <t>Reduce power use for home working</t>
  </si>
  <si>
    <t xml:space="preserve">Reduce power use for staff desktops </t>
  </si>
  <si>
    <t>Our Green Impact projects achieved a 13% reduction in black bag waste, a 12% increase in paper recycling and collected over 12kg of items (formerly non-recycled materials) for local schools. NUS awarded us Green Impact Gold for our efforts in 2015.</t>
  </si>
  <si>
    <t>SFC has a Capital and Climate Change Group which oversees our investments in the college and university sectors. Internal operations are managed by our Finance and Facilities team. We have established Carbon Champions in each team who support engagement with our Carbon Management plan, using the NUS Green Impact accreditation framework. Reporting is co-ordinated by the Research and Innovation Directorate.</t>
  </si>
  <si>
    <t>SFC supported staff to volunteer for local Himalyan Balsam removal and restoration of Scotland's indigenous forest. A sustainability session was included in our staff development day 2015.</t>
  </si>
  <si>
    <t>Dr Stuart Fancey</t>
  </si>
  <si>
    <t>Our data and policies on carbon reduction were audited by students under the NUS Green Impact accreditation scheme. Data in this report was double-checked by SFC Finance and Facilities staff.</t>
  </si>
  <si>
    <t>As part of risk management, SFC has a Business Continuity Plan which enables us to minimise disruption to critical activities should our office premises become unusable.</t>
  </si>
  <si>
    <t>Interim Director of Research and Innovation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</si>
</sst>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quot;£&quot;#,##0.00"/>
    <numFmt numFmtId="165" formatCode="_-* #,##0_-;\-* #,##0_-;_-* &quot;-&quot;??_-;_-@_-"/>
    <numFmt numFmtId="166" formatCode="0.00000"/>
    <numFmt numFmtId="167" formatCode="0.0000000"/>
    <numFmt numFmtId="168" formatCode="_-* #,##0.0_-;\-* #,##0.0_-;_-* &quot;-&quot;??_-;_-@_-"/>
    <numFmt numFmtId="169" formatCode="0.0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vertAlign val="superscript"/>
      <sz val="11"/>
      <color theme="1"/>
      <name val="Calibri"/>
      <family val="2"/>
      <scheme val="minor"/>
    </font>
    <font>
      <b/>
      <sz val="14"/>
      <color theme="0"/>
      <name val="Calibri"/>
      <family val="2"/>
      <scheme val="minor"/>
    </font>
    <font>
      <u/>
      <sz val="1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1"/>
        <bgColor indexed="64"/>
      </patternFill>
    </fill>
  </fills>
  <borders count="8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rgb="FF00B050"/>
      </left>
      <right style="thin">
        <color rgb="FF00B050"/>
      </right>
      <top style="thin">
        <color rgb="FF00B050"/>
      </top>
      <bottom style="thin">
        <color rgb="FF00B050"/>
      </bottom>
      <diagonal/>
    </border>
    <border>
      <left style="thin">
        <color theme="4" tint="0.59996337778862885"/>
      </left>
      <right style="thin">
        <color theme="4" tint="0.59996337778862885"/>
      </right>
      <top style="thin">
        <color theme="4" tint="0.59996337778862885"/>
      </top>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4" tint="0.59996337778862885"/>
      </left>
      <right style="thin">
        <color theme="4" tint="0.59996337778862885"/>
      </right>
      <top/>
      <bottom style="thin">
        <color theme="4"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left>
      <right style="thin">
        <color theme="5"/>
      </right>
      <top style="thin">
        <color theme="5"/>
      </top>
      <bottom/>
      <diagonal/>
    </border>
    <border>
      <left style="thin">
        <color theme="0" tint="-0.34998626667073579"/>
      </left>
      <right style="thin">
        <color theme="0" tint="-0.34998626667073579"/>
      </right>
      <top/>
      <bottom style="thin">
        <color theme="0" tint="-0.34998626667073579"/>
      </bottom>
      <diagonal/>
    </border>
    <border>
      <left style="thin">
        <color theme="4" tint="0.59996337778862885"/>
      </left>
      <right style="thin">
        <color theme="4" tint="0.59996337778862885"/>
      </right>
      <top/>
      <bottom/>
      <diagonal/>
    </border>
    <border>
      <left style="thin">
        <color indexed="64"/>
      </left>
      <right style="thin">
        <color indexed="64"/>
      </right>
      <top style="thin">
        <color indexed="64"/>
      </top>
      <bottom style="thin">
        <color indexed="64"/>
      </bottom>
      <diagonal/>
    </border>
    <border>
      <left style="thin">
        <color theme="7" tint="0.79998168889431442"/>
      </left>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59996337778862885"/>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59996337778862885"/>
      </left>
      <right/>
      <top/>
      <bottom style="medium">
        <color indexed="64"/>
      </bottom>
      <diagonal/>
    </border>
    <border>
      <left/>
      <right/>
      <top/>
      <bottom style="medium">
        <color indexed="64"/>
      </bottom>
      <diagonal/>
    </border>
    <border>
      <left style="thin">
        <color theme="9" tint="0.59996337778862885"/>
      </left>
      <right/>
      <top/>
      <bottom/>
      <diagonal/>
    </border>
    <border>
      <left style="thin">
        <color theme="9" tint="0.59996337778862885"/>
      </left>
      <right/>
      <top/>
      <bottom style="medium">
        <color indexed="64"/>
      </bottom>
      <diagonal/>
    </border>
    <border>
      <left style="thin">
        <color theme="9" tint="0.59996337778862885"/>
      </left>
      <right/>
      <top style="medium">
        <color indexed="64"/>
      </top>
      <bottom/>
      <diagonal/>
    </border>
    <border>
      <left/>
      <right/>
      <top style="medium">
        <color indexed="64"/>
      </top>
      <bottom/>
      <diagonal/>
    </border>
    <border>
      <left style="thin">
        <color theme="5" tint="0.59996337778862885"/>
      </left>
      <right style="thin">
        <color theme="5" tint="0.59996337778862885"/>
      </right>
      <top/>
      <bottom style="thin">
        <color theme="5" tint="0.59996337778862885"/>
      </bottom>
      <diagonal/>
    </border>
    <border>
      <left style="thin">
        <color theme="7" tint="0.79998168889431442"/>
      </left>
      <right/>
      <top/>
      <bottom/>
      <diagonal/>
    </border>
    <border>
      <left/>
      <right style="thin">
        <color theme="0" tint="-0.24994659260841701"/>
      </right>
      <top style="thin">
        <color theme="0" tint="-0.24994659260841701"/>
      </top>
      <bottom/>
      <diagonal/>
    </border>
    <border>
      <left style="thin">
        <color theme="9" tint="0.59996337778862885"/>
      </left>
      <right style="thin">
        <color theme="9" tint="0.59996337778862885"/>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
      <left style="thin">
        <color theme="9" tint="0.59996337778862885"/>
      </left>
      <right/>
      <top style="thin">
        <color theme="9" tint="0.59996337778862885"/>
      </top>
      <bottom style="thin">
        <color theme="9" tint="0.59996337778862885"/>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4" tint="0.59996337778862885"/>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B050"/>
      </right>
      <top style="thin">
        <color rgb="FF00B050"/>
      </top>
      <bottom/>
      <diagonal/>
    </border>
    <border>
      <left/>
      <right style="thin">
        <color theme="4" tint="0.59996337778862885"/>
      </right>
      <top/>
      <bottom/>
      <diagonal/>
    </border>
    <border>
      <left/>
      <right style="thin">
        <color theme="0" tint="-0.24994659260841701"/>
      </right>
      <top style="thin">
        <color theme="0" tint="-0.34998626667073579"/>
      </top>
      <bottom/>
      <diagonal/>
    </border>
    <border>
      <left/>
      <right style="thin">
        <color theme="0" tint="-0.24994659260841701"/>
      </right>
      <top/>
      <bottom/>
      <diagonal/>
    </border>
    <border>
      <left/>
      <right style="thin">
        <color rgb="FFFFC000"/>
      </right>
      <top/>
      <bottom/>
      <diagonal/>
    </border>
    <border>
      <left/>
      <right style="thin">
        <color theme="7" tint="0.39994506668294322"/>
      </right>
      <top/>
      <bottom/>
      <diagonal/>
    </border>
    <border>
      <left/>
      <right style="thin">
        <color theme="7" tint="0.79998168889431442"/>
      </right>
      <top/>
      <bottom/>
      <diagonal/>
    </border>
    <border>
      <left style="thin">
        <color theme="4" tint="-0.24994659260841701"/>
      </left>
      <right style="thin">
        <color theme="4" tint="-0.24994659260841701"/>
      </right>
      <top/>
      <bottom style="thin">
        <color theme="4" tint="-0.24994659260841701"/>
      </bottom>
      <diagonal/>
    </border>
    <border>
      <left/>
      <right style="thin">
        <color theme="4"/>
      </right>
      <top style="thin">
        <color theme="4" tint="-0.24994659260841701"/>
      </top>
      <bottom/>
      <diagonal/>
    </border>
    <border>
      <left style="thin">
        <color rgb="FF00B050"/>
      </left>
      <right/>
      <top/>
      <bottom style="thin">
        <color rgb="FF00B050"/>
      </bottom>
      <diagonal/>
    </border>
    <border>
      <left/>
      <right style="thin">
        <color theme="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tint="-0.24994659260841701"/>
      </left>
      <right/>
      <top/>
      <bottom style="medium">
        <color indexed="64"/>
      </bottom>
      <diagonal/>
    </border>
    <border>
      <left style="thin">
        <color theme="0" tint="-0.24994659260841701"/>
      </left>
      <right/>
      <top/>
      <bottom/>
      <diagonal/>
    </border>
    <border>
      <left/>
      <right/>
      <top style="thin">
        <color theme="0" tint="-0.24994659260841701"/>
      </top>
      <bottom style="thin">
        <color theme="0" tint="-0.24994659260841701"/>
      </bottom>
      <diagonal/>
    </border>
    <border>
      <left/>
      <right/>
      <top/>
      <bottom style="thin">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s>
  <cellStyleXfs count="2">
    <xf numFmtId="0" fontId="0" fillId="0" borderId="0"/>
    <xf numFmtId="43" fontId="5" fillId="0" borderId="0" applyFont="0" applyFill="0" applyBorder="0" applyAlignment="0" applyProtection="0"/>
  </cellStyleXfs>
  <cellXfs count="240">
    <xf numFmtId="0" fontId="0" fillId="0" borderId="0" xfId="0"/>
    <xf numFmtId="0" fontId="0" fillId="0" borderId="1" xfId="0" applyBorder="1"/>
    <xf numFmtId="0" fontId="0" fillId="0" borderId="2" xfId="0" applyBorder="1"/>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0" xfId="0" applyFont="1" applyFill="1" applyBorder="1" applyAlignment="1">
      <alignment horizontal="center"/>
    </xf>
    <xf numFmtId="0" fontId="1" fillId="2" borderId="9" xfId="0" applyFont="1" applyFill="1" applyBorder="1" applyAlignment="1"/>
    <xf numFmtId="0" fontId="1" fillId="2" borderId="8" xfId="0" applyFont="1" applyFill="1" applyBorder="1" applyAlignment="1">
      <alignment horizontal="center"/>
    </xf>
    <xf numFmtId="0" fontId="1" fillId="2" borderId="8" xfId="0" applyFont="1" applyFill="1" applyBorder="1" applyAlignment="1">
      <alignment horizontal="left"/>
    </xf>
    <xf numFmtId="0" fontId="1" fillId="2" borderId="8" xfId="0" applyFont="1" applyFill="1" applyBorder="1" applyAlignment="1"/>
    <xf numFmtId="0" fontId="2" fillId="3" borderId="10" xfId="0" applyFont="1" applyFill="1" applyBorder="1" applyAlignment="1">
      <alignment horizontal="center" vertical="center"/>
    </xf>
    <xf numFmtId="0" fontId="2" fillId="3" borderId="10" xfId="0" applyFont="1" applyFill="1" applyBorder="1" applyAlignment="1">
      <alignment vertical="center"/>
    </xf>
    <xf numFmtId="0" fontId="1" fillId="2" borderId="5" xfId="0" applyFont="1" applyFill="1" applyBorder="1" applyAlignment="1">
      <alignment horizontal="center"/>
    </xf>
    <xf numFmtId="0" fontId="1" fillId="6" borderId="0" xfId="0" applyFont="1" applyFill="1" applyBorder="1" applyAlignment="1">
      <alignment horizontal="center"/>
    </xf>
    <xf numFmtId="0" fontId="2" fillId="5" borderId="12" xfId="0" applyFont="1" applyFill="1" applyBorder="1" applyAlignment="1">
      <alignment horizontal="center" vertical="center"/>
    </xf>
    <xf numFmtId="0" fontId="2" fillId="5" borderId="12" xfId="0" applyFont="1" applyFill="1" applyBorder="1" applyAlignment="1">
      <alignment vertical="center"/>
    </xf>
    <xf numFmtId="0" fontId="1" fillId="6" borderId="11" xfId="0" applyFont="1" applyFill="1" applyBorder="1" applyAlignment="1">
      <alignment horizontal="center"/>
    </xf>
    <xf numFmtId="0" fontId="1" fillId="6" borderId="11" xfId="0" applyFont="1" applyFill="1" applyBorder="1" applyAlignment="1"/>
    <xf numFmtId="0" fontId="3" fillId="8" borderId="13" xfId="0" applyFont="1" applyFill="1" applyBorder="1" applyAlignment="1">
      <alignment horizontal="center"/>
    </xf>
    <xf numFmtId="0" fontId="3" fillId="12" borderId="14" xfId="0" applyFont="1" applyFill="1" applyBorder="1" applyAlignment="1">
      <alignment horizontal="center"/>
    </xf>
    <xf numFmtId="0" fontId="3" fillId="12" borderId="14" xfId="0" applyFont="1" applyFill="1" applyBorder="1" applyAlignment="1"/>
    <xf numFmtId="0" fontId="3" fillId="12" borderId="14" xfId="0" applyFont="1" applyFill="1" applyBorder="1" applyAlignment="1">
      <alignment horizontal="left"/>
    </xf>
    <xf numFmtId="0" fontId="3" fillId="8" borderId="16" xfId="0" applyFont="1" applyFill="1" applyBorder="1" applyAlignment="1">
      <alignment horizontal="center"/>
    </xf>
    <xf numFmtId="0" fontId="3" fillId="12" borderId="17" xfId="0" applyFont="1" applyFill="1" applyBorder="1" applyAlignment="1">
      <alignment horizontal="center"/>
    </xf>
    <xf numFmtId="0" fontId="2" fillId="11" borderId="15" xfId="0" applyFont="1" applyFill="1" applyBorder="1" applyAlignment="1">
      <alignment horizontal="center" vertical="center"/>
    </xf>
    <xf numFmtId="0" fontId="2" fillId="11" borderId="15" xfId="0" applyFont="1" applyFill="1" applyBorder="1" applyAlignment="1">
      <alignment vertical="center"/>
    </xf>
    <xf numFmtId="0" fontId="3" fillId="12" borderId="18" xfId="0" applyFont="1" applyFill="1" applyBorder="1" applyAlignment="1">
      <alignment horizontal="center"/>
    </xf>
    <xf numFmtId="0" fontId="2" fillId="9" borderId="21" xfId="0" applyFont="1" applyFill="1" applyBorder="1" applyAlignment="1">
      <alignment horizontal="center" vertical="center"/>
    </xf>
    <xf numFmtId="0" fontId="2" fillId="9" borderId="21" xfId="0" applyFont="1" applyFill="1" applyBorder="1" applyAlignment="1">
      <alignment vertical="center"/>
    </xf>
    <xf numFmtId="0" fontId="2" fillId="3" borderId="22" xfId="0" applyFont="1" applyFill="1" applyBorder="1" applyAlignment="1">
      <alignment horizontal="center" vertical="center"/>
    </xf>
    <xf numFmtId="0" fontId="2" fillId="3" borderId="22" xfId="0" applyFont="1" applyFill="1" applyBorder="1" applyAlignment="1">
      <alignment vertical="center"/>
    </xf>
    <xf numFmtId="0" fontId="3" fillId="10" borderId="20" xfId="0" applyFont="1" applyFill="1" applyBorder="1" applyAlignment="1">
      <alignment horizontal="center"/>
    </xf>
    <xf numFmtId="0" fontId="3" fillId="8" borderId="13" xfId="0" applyFont="1" applyFill="1" applyBorder="1" applyAlignment="1">
      <alignment horizontal="center" vertical="top"/>
    </xf>
    <xf numFmtId="0" fontId="2" fillId="5" borderId="0" xfId="0" applyFont="1" applyFill="1" applyBorder="1" applyAlignment="1">
      <alignment vertical="center"/>
    </xf>
    <xf numFmtId="0" fontId="2" fillId="7" borderId="0" xfId="0" applyFont="1" applyFill="1" applyBorder="1" applyAlignment="1">
      <alignment vertical="center"/>
    </xf>
    <xf numFmtId="0" fontId="3" fillId="8" borderId="0" xfId="0" applyFont="1" applyFill="1" applyBorder="1" applyAlignment="1">
      <alignment horizontal="center"/>
    </xf>
    <xf numFmtId="0" fontId="3" fillId="12" borderId="0" xfId="0" applyFont="1" applyFill="1" applyBorder="1" applyAlignment="1">
      <alignment horizontal="center"/>
    </xf>
    <xf numFmtId="0" fontId="2" fillId="9" borderId="0" xfId="0" applyFont="1" applyFill="1" applyBorder="1" applyAlignment="1">
      <alignment vertical="center"/>
    </xf>
    <xf numFmtId="0" fontId="3" fillId="10" borderId="0" xfId="0" applyFont="1" applyFill="1" applyBorder="1" applyAlignment="1">
      <alignment horizontal="center"/>
    </xf>
    <xf numFmtId="0" fontId="1" fillId="6" borderId="25" xfId="0" applyFont="1" applyFill="1" applyBorder="1" applyAlignment="1">
      <alignment horizontal="center"/>
    </xf>
    <xf numFmtId="0" fontId="1" fillId="6" borderId="26" xfId="0" applyFont="1" applyFill="1" applyBorder="1" applyAlignment="1"/>
    <xf numFmtId="0" fontId="1" fillId="6" borderId="26" xfId="0" applyFont="1" applyFill="1" applyBorder="1" applyAlignment="1">
      <alignment horizontal="center"/>
    </xf>
    <xf numFmtId="0" fontId="0" fillId="4" borderId="24" xfId="0" applyFill="1" applyBorder="1"/>
    <xf numFmtId="165" fontId="0" fillId="4" borderId="24" xfId="1" applyNumberFormat="1" applyFont="1" applyFill="1" applyBorder="1"/>
    <xf numFmtId="0" fontId="0" fillId="4" borderId="30" xfId="0" applyFill="1" applyBorder="1"/>
    <xf numFmtId="0" fontId="0" fillId="4" borderId="32" xfId="0" applyFill="1" applyBorder="1"/>
    <xf numFmtId="0" fontId="0" fillId="4" borderId="33" xfId="0" applyFill="1" applyBorder="1"/>
    <xf numFmtId="165" fontId="0" fillId="4" borderId="33" xfId="1" applyNumberFormat="1" applyFont="1" applyFill="1" applyBorder="1"/>
    <xf numFmtId="0" fontId="1" fillId="6" borderId="26" xfId="0" applyFont="1" applyFill="1" applyBorder="1" applyAlignment="1">
      <alignment horizontal="left"/>
    </xf>
    <xf numFmtId="0" fontId="2" fillId="13" borderId="0" xfId="0" applyFont="1" applyFill="1" applyBorder="1" applyAlignment="1">
      <alignment horizontal="center" vertical="center"/>
    </xf>
    <xf numFmtId="0" fontId="2" fillId="13" borderId="0" xfId="0" applyFont="1" applyFill="1" applyBorder="1" applyAlignment="1">
      <alignment vertical="center"/>
    </xf>
    <xf numFmtId="164" fontId="4" fillId="12" borderId="18" xfId="0" applyNumberFormat="1" applyFont="1" applyFill="1" applyBorder="1"/>
    <xf numFmtId="0" fontId="2" fillId="7" borderId="0" xfId="0" applyFont="1" applyFill="1" applyBorder="1" applyAlignment="1">
      <alignment horizontal="center" vertical="center"/>
    </xf>
    <xf numFmtId="0" fontId="3" fillId="8" borderId="19" xfId="0" applyFont="1" applyFill="1" applyBorder="1" applyAlignment="1">
      <alignment horizontal="center"/>
    </xf>
    <xf numFmtId="0" fontId="2" fillId="14" borderId="0" xfId="0" applyFont="1" applyFill="1" applyBorder="1" applyAlignment="1">
      <alignment horizontal="center" vertical="center"/>
    </xf>
    <xf numFmtId="0" fontId="2" fillId="14" borderId="0" xfId="0" applyFont="1" applyFill="1" applyBorder="1" applyAlignment="1">
      <alignment vertical="center"/>
    </xf>
    <xf numFmtId="0" fontId="3" fillId="10" borderId="45" xfId="0" applyFont="1" applyFill="1" applyBorder="1" applyAlignment="1">
      <alignment horizontal="center"/>
    </xf>
    <xf numFmtId="0" fontId="1" fillId="2" borderId="7" xfId="0" applyFont="1" applyFill="1" applyBorder="1" applyAlignment="1">
      <alignment horizontal="center"/>
    </xf>
    <xf numFmtId="0" fontId="0" fillId="4" borderId="29" xfId="0" applyFill="1" applyBorder="1"/>
    <xf numFmtId="0" fontId="3" fillId="12" borderId="43" xfId="0" applyFont="1" applyFill="1" applyBorder="1" applyAlignment="1"/>
    <xf numFmtId="0" fontId="3" fillId="12" borderId="44" xfId="0" applyFont="1" applyFill="1" applyBorder="1" applyAlignment="1"/>
    <xf numFmtId="0" fontId="0" fillId="4" borderId="3" xfId="0" applyFill="1" applyBorder="1" applyAlignment="1">
      <alignment vertical="center"/>
    </xf>
    <xf numFmtId="0" fontId="1" fillId="2" borderId="47" xfId="0" applyFont="1" applyFill="1" applyBorder="1" applyAlignment="1">
      <alignment horizontal="center"/>
    </xf>
    <xf numFmtId="164" fontId="4" fillId="12" borderId="48" xfId="0" applyNumberFormat="1" applyFont="1" applyFill="1" applyBorder="1"/>
    <xf numFmtId="0" fontId="3" fillId="8" borderId="23" xfId="0" applyFont="1" applyFill="1" applyBorder="1" applyAlignment="1">
      <alignment vertical="top"/>
    </xf>
    <xf numFmtId="0" fontId="3" fillId="8" borderId="19" xfId="0" applyFont="1" applyFill="1" applyBorder="1" applyAlignment="1">
      <alignment vertical="top"/>
    </xf>
    <xf numFmtId="0" fontId="2" fillId="15" borderId="49" xfId="0" applyFont="1" applyFill="1" applyBorder="1" applyAlignment="1">
      <alignment horizontal="center" vertical="center"/>
    </xf>
    <xf numFmtId="0" fontId="2" fillId="15" borderId="49" xfId="0" applyFont="1" applyFill="1" applyBorder="1" applyAlignment="1">
      <alignment vertical="center"/>
    </xf>
    <xf numFmtId="0" fontId="3" fillId="8" borderId="19" xfId="0" applyFont="1" applyFill="1" applyBorder="1" applyAlignment="1">
      <alignment horizontal="left"/>
    </xf>
    <xf numFmtId="0" fontId="3" fillId="8" borderId="0" xfId="0" applyFont="1" applyFill="1" applyBorder="1" applyAlignment="1">
      <alignment horizontal="left" vertical="top" wrapText="1"/>
    </xf>
    <xf numFmtId="0" fontId="3" fillId="12" borderId="0" xfId="0" applyFont="1" applyFill="1" applyBorder="1" applyAlignment="1">
      <alignment vertical="top"/>
    </xf>
    <xf numFmtId="0" fontId="2" fillId="16" borderId="0" xfId="0" applyFont="1" applyFill="1" applyBorder="1" applyAlignment="1">
      <alignment horizontal="center" vertical="center"/>
    </xf>
    <xf numFmtId="0" fontId="2" fillId="16" borderId="0" xfId="0" applyFont="1" applyFill="1" applyBorder="1" applyAlignment="1">
      <alignment vertical="center"/>
    </xf>
    <xf numFmtId="0" fontId="1" fillId="6" borderId="11" xfId="0" applyFont="1" applyFill="1" applyBorder="1" applyAlignment="1">
      <alignment horizontal="center" vertical="top"/>
    </xf>
    <xf numFmtId="164" fontId="0" fillId="6" borderId="26" xfId="0" applyNumberFormat="1" applyFill="1" applyBorder="1"/>
    <xf numFmtId="0" fontId="1" fillId="6" borderId="0" xfId="0" applyFont="1" applyFill="1" applyBorder="1" applyAlignment="1">
      <alignment horizontal="left" vertical="top"/>
    </xf>
    <xf numFmtId="43" fontId="1" fillId="6" borderId="0" xfId="1" applyFont="1" applyFill="1" applyBorder="1" applyAlignment="1">
      <alignment horizontal="center"/>
    </xf>
    <xf numFmtId="43" fontId="1" fillId="6" borderId="0" xfId="1" applyFont="1" applyFill="1" applyBorder="1" applyAlignment="1">
      <alignment horizontal="left" vertical="top"/>
    </xf>
    <xf numFmtId="43" fontId="0" fillId="0" borderId="1" xfId="1" applyFont="1" applyBorder="1"/>
    <xf numFmtId="0" fontId="0" fillId="6" borderId="0" xfId="0" applyFont="1" applyFill="1" applyBorder="1" applyAlignment="1">
      <alignment horizontal="left" vertical="top"/>
    </xf>
    <xf numFmtId="0" fontId="1" fillId="3" borderId="32" xfId="0" applyFont="1" applyFill="1" applyBorder="1"/>
    <xf numFmtId="0" fontId="1" fillId="3" borderId="34" xfId="0" applyFont="1" applyFill="1" applyBorder="1"/>
    <xf numFmtId="0" fontId="0" fillId="3" borderId="31" xfId="0" applyFill="1" applyBorder="1"/>
    <xf numFmtId="0" fontId="0" fillId="3" borderId="34" xfId="0" applyFill="1" applyBorder="1"/>
    <xf numFmtId="0" fontId="1" fillId="6" borderId="0" xfId="0" applyFont="1" applyFill="1" applyBorder="1" applyAlignment="1">
      <alignment horizontal="left"/>
    </xf>
    <xf numFmtId="0" fontId="0" fillId="3" borderId="31" xfId="0" applyFill="1" applyBorder="1" applyAlignment="1">
      <alignment wrapText="1"/>
    </xf>
    <xf numFmtId="0" fontId="0" fillId="3" borderId="34" xfId="0" applyFill="1" applyBorder="1" applyAlignment="1">
      <alignment wrapText="1"/>
    </xf>
    <xf numFmtId="0" fontId="3" fillId="12" borderId="14" xfId="0" applyFont="1" applyFill="1" applyBorder="1" applyAlignment="1">
      <alignment horizontal="center" vertical="top"/>
    </xf>
    <xf numFmtId="164" fontId="0" fillId="4" borderId="3" xfId="0" applyNumberFormat="1" applyFill="1" applyBorder="1" applyAlignment="1">
      <alignment vertical="center"/>
    </xf>
    <xf numFmtId="0" fontId="4" fillId="8" borderId="0" xfId="0" applyFont="1" applyFill="1" applyBorder="1" applyAlignment="1">
      <alignment horizontal="left" vertical="top"/>
    </xf>
    <xf numFmtId="0" fontId="4" fillId="8" borderId="13" xfId="0" applyFont="1" applyFill="1" applyBorder="1" applyAlignment="1">
      <alignment vertical="top"/>
    </xf>
    <xf numFmtId="0" fontId="3" fillId="12" borderId="41" xfId="0" applyFont="1" applyFill="1" applyBorder="1" applyAlignment="1"/>
    <xf numFmtId="0" fontId="0" fillId="2" borderId="7" xfId="0" applyFill="1" applyBorder="1" applyAlignment="1">
      <alignment vertical="top"/>
    </xf>
    <xf numFmtId="0" fontId="0" fillId="2" borderId="0" xfId="0" applyFont="1" applyFill="1" applyBorder="1" applyAlignment="1">
      <alignment vertical="top"/>
    </xf>
    <xf numFmtId="165" fontId="1" fillId="3" borderId="33" xfId="1" applyNumberFormat="1" applyFont="1" applyFill="1" applyBorder="1"/>
    <xf numFmtId="0" fontId="3" fillId="10" borderId="45" xfId="0" applyFont="1" applyFill="1" applyBorder="1"/>
    <xf numFmtId="164" fontId="4" fillId="10" borderId="45" xfId="0" applyNumberFormat="1" applyFont="1" applyFill="1" applyBorder="1"/>
    <xf numFmtId="0" fontId="1" fillId="6" borderId="0" xfId="0" applyFont="1" applyFill="1" applyBorder="1" applyAlignment="1">
      <alignment horizontal="left" vertical="top"/>
    </xf>
    <xf numFmtId="0" fontId="1" fillId="15" borderId="27" xfId="0" applyFont="1" applyFill="1" applyBorder="1" applyAlignment="1">
      <alignment vertical="center"/>
    </xf>
    <xf numFmtId="0" fontId="3" fillId="12" borderId="52" xfId="0" applyFont="1" applyFill="1" applyBorder="1" applyAlignment="1">
      <alignment horizontal="center"/>
    </xf>
    <xf numFmtId="1" fontId="0" fillId="0" borderId="0" xfId="0" applyNumberFormat="1"/>
    <xf numFmtId="167" fontId="0" fillId="4" borderId="24" xfId="0" applyNumberFormat="1" applyFill="1" applyBorder="1"/>
    <xf numFmtId="167" fontId="0" fillId="4" borderId="33" xfId="0" applyNumberFormat="1" applyFill="1" applyBorder="1"/>
    <xf numFmtId="166" fontId="0" fillId="4" borderId="24" xfId="0" applyNumberFormat="1" applyFill="1" applyBorder="1"/>
    <xf numFmtId="166" fontId="0" fillId="4" borderId="33" xfId="0" applyNumberFormat="1" applyFill="1" applyBorder="1"/>
    <xf numFmtId="0" fontId="0" fillId="4" borderId="54" xfId="0" applyFill="1" applyBorder="1"/>
    <xf numFmtId="0" fontId="0" fillId="4" borderId="55" xfId="0" applyFill="1" applyBorder="1"/>
    <xf numFmtId="0" fontId="0" fillId="2" borderId="31" xfId="0" applyFill="1" applyBorder="1"/>
    <xf numFmtId="0" fontId="0" fillId="2" borderId="34" xfId="0" applyFill="1" applyBorder="1"/>
    <xf numFmtId="0" fontId="3" fillId="12" borderId="14" xfId="0" applyFont="1" applyFill="1" applyBorder="1" applyAlignment="1">
      <alignment horizontal="center" vertical="center"/>
    </xf>
    <xf numFmtId="0" fontId="1" fillId="15" borderId="27" xfId="0" applyFont="1" applyFill="1" applyBorder="1" applyAlignment="1">
      <alignment horizontal="left" vertical="center"/>
    </xf>
    <xf numFmtId="0" fontId="1" fillId="15" borderId="28" xfId="0" applyFont="1" applyFill="1" applyBorder="1" applyAlignment="1">
      <alignment horizontal="left" vertical="center"/>
    </xf>
    <xf numFmtId="0" fontId="1" fillId="15" borderId="29" xfId="0" applyFont="1" applyFill="1" applyBorder="1" applyAlignment="1">
      <alignment horizontal="left" vertical="center"/>
    </xf>
    <xf numFmtId="0" fontId="1" fillId="11" borderId="27" xfId="0" applyFont="1" applyFill="1" applyBorder="1" applyAlignment="1">
      <alignment vertical="center"/>
    </xf>
    <xf numFmtId="0" fontId="1" fillId="11" borderId="28" xfId="0" applyFont="1" applyFill="1" applyBorder="1" applyAlignment="1">
      <alignment vertical="center"/>
    </xf>
    <xf numFmtId="0" fontId="1" fillId="11" borderId="29" xfId="0" applyFont="1" applyFill="1" applyBorder="1" applyAlignment="1">
      <alignment vertical="center"/>
    </xf>
    <xf numFmtId="0" fontId="1" fillId="3" borderId="27" xfId="0" applyFont="1" applyFill="1" applyBorder="1"/>
    <xf numFmtId="0" fontId="1" fillId="3" borderId="30" xfId="0" applyFont="1" applyFill="1" applyBorder="1"/>
    <xf numFmtId="0" fontId="1" fillId="5" borderId="27" xfId="0" applyFont="1" applyFill="1" applyBorder="1" applyAlignment="1">
      <alignment vertical="center"/>
    </xf>
    <xf numFmtId="0" fontId="1" fillId="5" borderId="28" xfId="0" applyFont="1" applyFill="1" applyBorder="1" applyAlignment="1">
      <alignment vertical="center" wrapText="1"/>
    </xf>
    <xf numFmtId="0" fontId="1" fillId="5" borderId="29" xfId="0" applyFont="1" applyFill="1" applyBorder="1" applyAlignment="1">
      <alignment vertical="center" wrapText="1"/>
    </xf>
    <xf numFmtId="0" fontId="1" fillId="5" borderId="27" xfId="0" applyFont="1" applyFill="1" applyBorder="1" applyAlignment="1">
      <alignment vertical="center" wrapText="1"/>
    </xf>
    <xf numFmtId="0" fontId="1" fillId="5" borderId="53" xfId="0" applyFont="1" applyFill="1" applyBorder="1" applyAlignment="1">
      <alignment vertical="center" wrapText="1"/>
    </xf>
    <xf numFmtId="0" fontId="1" fillId="5" borderId="29" xfId="0" applyFont="1" applyFill="1" applyBorder="1" applyAlignment="1">
      <alignment vertical="center"/>
    </xf>
    <xf numFmtId="0" fontId="1" fillId="5" borderId="28" xfId="0" applyFont="1" applyFill="1" applyBorder="1" applyAlignment="1">
      <alignment vertical="center"/>
    </xf>
    <xf numFmtId="0" fontId="2" fillId="3" borderId="57" xfId="0" applyFont="1" applyFill="1" applyBorder="1" applyAlignment="1">
      <alignment vertical="center"/>
    </xf>
    <xf numFmtId="0" fontId="0" fillId="4" borderId="58" xfId="0" applyFill="1" applyBorder="1"/>
    <xf numFmtId="0" fontId="0" fillId="4" borderId="59" xfId="0" applyFill="1" applyBorder="1"/>
    <xf numFmtId="0" fontId="0" fillId="3" borderId="60" xfId="0" applyFill="1" applyBorder="1"/>
    <xf numFmtId="168" fontId="0" fillId="4" borderId="24" xfId="1" applyNumberFormat="1" applyFont="1" applyFill="1" applyBorder="1"/>
    <xf numFmtId="168" fontId="0" fillId="4" borderId="33" xfId="1" applyNumberFormat="1" applyFont="1" applyFill="1" applyBorder="1"/>
    <xf numFmtId="0" fontId="4" fillId="8" borderId="16" xfId="0" applyFont="1" applyFill="1" applyBorder="1" applyAlignment="1">
      <alignment vertical="top"/>
    </xf>
    <xf numFmtId="0" fontId="2" fillId="13" borderId="61" xfId="0" applyFont="1" applyFill="1" applyBorder="1" applyAlignment="1">
      <alignment vertical="center"/>
    </xf>
    <xf numFmtId="0" fontId="3" fillId="8" borderId="62" xfId="0" applyFont="1" applyFill="1" applyBorder="1" applyAlignment="1">
      <alignment horizontal="center"/>
    </xf>
    <xf numFmtId="0" fontId="1" fillId="2" borderId="63" xfId="0" applyFont="1" applyFill="1" applyBorder="1" applyAlignment="1">
      <alignment horizontal="center"/>
    </xf>
    <xf numFmtId="0" fontId="1" fillId="2" borderId="64" xfId="0" applyFont="1" applyFill="1" applyBorder="1" applyAlignment="1">
      <alignment horizontal="center"/>
    </xf>
    <xf numFmtId="0" fontId="2" fillId="5" borderId="65" xfId="0" applyFont="1" applyFill="1" applyBorder="1" applyAlignment="1">
      <alignment vertical="center"/>
    </xf>
    <xf numFmtId="0" fontId="2" fillId="16" borderId="66" xfId="0" applyFont="1" applyFill="1" applyBorder="1" applyAlignment="1">
      <alignment vertical="center"/>
    </xf>
    <xf numFmtId="0" fontId="1" fillId="6" borderId="67" xfId="0" applyFont="1" applyFill="1" applyBorder="1" applyAlignment="1">
      <alignment horizontal="center"/>
    </xf>
    <xf numFmtId="0" fontId="2" fillId="15" borderId="68" xfId="0" applyFont="1" applyFill="1" applyBorder="1" applyAlignment="1">
      <alignment vertical="center"/>
    </xf>
    <xf numFmtId="43" fontId="1" fillId="6" borderId="67" xfId="1" applyFont="1" applyFill="1" applyBorder="1" applyAlignment="1">
      <alignment horizontal="center"/>
    </xf>
    <xf numFmtId="0" fontId="2" fillId="7" borderId="69" xfId="0" applyFont="1" applyFill="1" applyBorder="1" applyAlignment="1">
      <alignment vertical="center"/>
    </xf>
    <xf numFmtId="0" fontId="2" fillId="11" borderId="70" xfId="0" applyFont="1" applyFill="1" applyBorder="1" applyAlignment="1">
      <alignment vertical="center"/>
    </xf>
    <xf numFmtId="0" fontId="2" fillId="7" borderId="71" xfId="0" applyFont="1" applyFill="1" applyBorder="1" applyAlignment="1">
      <alignment vertical="center"/>
    </xf>
    <xf numFmtId="0" fontId="1" fillId="6" borderId="0" xfId="0" applyFont="1" applyFill="1" applyBorder="1" applyAlignment="1">
      <alignment horizontal="left" vertical="top"/>
    </xf>
    <xf numFmtId="0" fontId="1" fillId="6" borderId="0" xfId="0" applyFont="1" applyFill="1" applyBorder="1" applyAlignment="1">
      <alignment horizontal="left" vertical="top"/>
    </xf>
    <xf numFmtId="0" fontId="1" fillId="5" borderId="28" xfId="0" applyFont="1" applyFill="1" applyBorder="1" applyAlignment="1">
      <alignment horizontal="center" vertical="center"/>
    </xf>
    <xf numFmtId="0" fontId="1" fillId="5" borderId="72" xfId="0" applyFont="1" applyFill="1" applyBorder="1" applyAlignment="1">
      <alignment vertical="center"/>
    </xf>
    <xf numFmtId="0" fontId="0" fillId="4" borderId="73" xfId="0" applyFill="1" applyBorder="1"/>
    <xf numFmtId="0" fontId="0" fillId="4" borderId="74" xfId="0" applyFill="1" applyBorder="1"/>
    <xf numFmtId="0" fontId="0" fillId="4" borderId="30" xfId="0" applyFill="1" applyBorder="1" applyAlignment="1">
      <alignment horizontal="left" vertical="top" wrapText="1"/>
    </xf>
    <xf numFmtId="0" fontId="0" fillId="4" borderId="24" xfId="0" applyFill="1" applyBorder="1" applyAlignment="1">
      <alignment horizontal="left" vertical="top"/>
    </xf>
    <xf numFmtId="0" fontId="0" fillId="4" borderId="24" xfId="0" applyFill="1" applyBorder="1" applyAlignment="1">
      <alignment horizontal="left" vertical="top" wrapText="1"/>
    </xf>
    <xf numFmtId="0" fontId="0" fillId="4" borderId="32" xfId="0" applyFill="1" applyBorder="1" applyAlignment="1">
      <alignment horizontal="left" vertical="top" wrapText="1"/>
    </xf>
    <xf numFmtId="0" fontId="0" fillId="4" borderId="24" xfId="0" applyFill="1" applyBorder="1" applyAlignment="1">
      <alignment horizontal="center" vertical="top"/>
    </xf>
    <xf numFmtId="0" fontId="0" fillId="4" borderId="33" xfId="0" applyFill="1" applyBorder="1" applyAlignment="1">
      <alignment horizontal="center" vertical="top"/>
    </xf>
    <xf numFmtId="0" fontId="1" fillId="17" borderId="27" xfId="0" applyFont="1" applyFill="1" applyBorder="1" applyAlignment="1">
      <alignment horizontal="left" vertical="center"/>
    </xf>
    <xf numFmtId="0" fontId="1" fillId="17" borderId="28" xfId="0" applyFont="1" applyFill="1" applyBorder="1" applyAlignment="1">
      <alignment horizontal="left" vertical="center"/>
    </xf>
    <xf numFmtId="0" fontId="1" fillId="17" borderId="29" xfId="0" applyFont="1" applyFill="1" applyBorder="1" applyAlignment="1">
      <alignment horizontal="left" vertical="center"/>
    </xf>
    <xf numFmtId="2" fontId="0" fillId="4" borderId="24" xfId="0" applyNumberFormat="1" applyFill="1" applyBorder="1"/>
    <xf numFmtId="0" fontId="0" fillId="4" borderId="33" xfId="0" applyFill="1" applyBorder="1" applyAlignment="1">
      <alignment horizontal="left" vertical="top" wrapText="1"/>
    </xf>
    <xf numFmtId="0" fontId="1" fillId="2" borderId="77" xfId="0" applyFont="1" applyFill="1" applyBorder="1" applyAlignment="1">
      <alignment horizontal="center"/>
    </xf>
    <xf numFmtId="0" fontId="9" fillId="18" borderId="78" xfId="0" applyFont="1" applyFill="1" applyBorder="1" applyAlignment="1">
      <alignment vertical="center"/>
    </xf>
    <xf numFmtId="0" fontId="1" fillId="2" borderId="79" xfId="0" applyFont="1" applyFill="1" applyBorder="1" applyAlignment="1">
      <alignment horizontal="center"/>
    </xf>
    <xf numFmtId="0" fontId="1" fillId="2" borderId="80" xfId="0" applyFont="1" applyFill="1" applyBorder="1" applyAlignment="1">
      <alignment horizontal="center"/>
    </xf>
    <xf numFmtId="0" fontId="3" fillId="8" borderId="13" xfId="0" applyFont="1" applyFill="1" applyBorder="1" applyAlignment="1">
      <alignment horizontal="center" vertical="center"/>
    </xf>
    <xf numFmtId="0" fontId="4" fillId="8" borderId="0" xfId="0" applyFont="1" applyFill="1" applyBorder="1" applyAlignment="1">
      <alignment vertical="top"/>
    </xf>
    <xf numFmtId="0" fontId="1" fillId="11" borderId="28" xfId="0" applyFont="1" applyFill="1" applyBorder="1" applyAlignment="1">
      <alignment vertical="center" wrapText="1"/>
    </xf>
    <xf numFmtId="0" fontId="0" fillId="0" borderId="0" xfId="0" applyBorder="1"/>
    <xf numFmtId="169" fontId="0" fillId="0" borderId="0" xfId="0" applyNumberFormat="1"/>
    <xf numFmtId="0" fontId="0" fillId="4" borderId="30" xfId="0" applyFill="1" applyBorder="1" applyAlignment="1">
      <alignment wrapText="1"/>
    </xf>
    <xf numFmtId="3" fontId="0" fillId="3" borderId="31" xfId="0" applyNumberFormat="1" applyFill="1" applyBorder="1"/>
    <xf numFmtId="165" fontId="0" fillId="0" borderId="24" xfId="1" applyNumberFormat="1" applyFont="1" applyFill="1" applyBorder="1"/>
    <xf numFmtId="165" fontId="0" fillId="0" borderId="1" xfId="1" applyNumberFormat="1" applyFont="1" applyFill="1" applyBorder="1"/>
    <xf numFmtId="0" fontId="0" fillId="4" borderId="31" xfId="0" applyFill="1" applyBorder="1" applyAlignment="1">
      <alignment wrapText="1"/>
    </xf>
    <xf numFmtId="14" fontId="0" fillId="4" borderId="34" xfId="0" applyNumberFormat="1" applyFill="1" applyBorder="1"/>
    <xf numFmtId="0" fontId="4" fillId="8" borderId="39" xfId="0" applyFont="1" applyFill="1" applyBorder="1" applyAlignment="1">
      <alignment horizontal="left" vertical="top" wrapText="1"/>
    </xf>
    <xf numFmtId="0" fontId="4" fillId="8" borderId="40" xfId="0" applyFont="1" applyFill="1" applyBorder="1" applyAlignment="1">
      <alignment horizontal="left" vertical="top" wrapText="1"/>
    </xf>
    <xf numFmtId="0" fontId="3" fillId="8" borderId="35" xfId="0" applyFont="1" applyFill="1" applyBorder="1" applyAlignment="1">
      <alignment horizontal="left" wrapText="1"/>
    </xf>
    <xf numFmtId="0" fontId="3" fillId="8" borderId="0" xfId="0" applyFont="1" applyFill="1" applyBorder="1" applyAlignment="1">
      <alignment horizontal="left" wrapText="1"/>
    </xf>
    <xf numFmtId="0" fontId="4" fillId="8" borderId="39" xfId="0" applyFont="1" applyFill="1" applyBorder="1" applyAlignment="1">
      <alignment horizontal="left" wrapText="1"/>
    </xf>
    <xf numFmtId="0" fontId="4" fillId="8" borderId="40" xfId="0" applyFont="1" applyFill="1" applyBorder="1" applyAlignment="1">
      <alignment horizontal="left" wrapText="1"/>
    </xf>
    <xf numFmtId="0" fontId="3" fillId="8" borderId="44" xfId="0" applyFont="1" applyFill="1" applyBorder="1" applyAlignment="1">
      <alignment horizontal="left"/>
    </xf>
    <xf numFmtId="0" fontId="0" fillId="4" borderId="36" xfId="0" applyFill="1" applyBorder="1" applyAlignment="1">
      <alignment horizontal="left" vertical="top"/>
    </xf>
    <xf numFmtId="0" fontId="0" fillId="4" borderId="37" xfId="0" applyFill="1" applyBorder="1" applyAlignment="1">
      <alignment horizontal="left" vertical="top"/>
    </xf>
    <xf numFmtId="0" fontId="0" fillId="4" borderId="38" xfId="0" applyFill="1" applyBorder="1" applyAlignment="1">
      <alignment horizontal="left" vertical="top"/>
    </xf>
    <xf numFmtId="0" fontId="9" fillId="18" borderId="78" xfId="0" applyFont="1" applyFill="1" applyBorder="1" applyAlignment="1">
      <alignment horizontal="center" vertical="center"/>
    </xf>
    <xf numFmtId="0" fontId="0" fillId="4" borderId="36" xfId="0" applyFill="1" applyBorder="1" applyAlignment="1">
      <alignment horizontal="left" vertical="top" wrapText="1"/>
    </xf>
    <xf numFmtId="0" fontId="0" fillId="4" borderId="37" xfId="0" applyFill="1" applyBorder="1" applyAlignment="1">
      <alignment horizontal="left" vertical="top" wrapText="1"/>
    </xf>
    <xf numFmtId="0" fontId="0" fillId="4" borderId="38" xfId="0" applyFill="1" applyBorder="1" applyAlignment="1">
      <alignment horizontal="left" vertical="top" wrapText="1"/>
    </xf>
    <xf numFmtId="0" fontId="3" fillId="8" borderId="56" xfId="0" applyFont="1" applyFill="1" applyBorder="1" applyAlignment="1">
      <alignment horizontal="left" wrapText="1"/>
    </xf>
    <xf numFmtId="0" fontId="3" fillId="8" borderId="44" xfId="0" applyFont="1" applyFill="1" applyBorder="1" applyAlignment="1">
      <alignment horizontal="left" wrapText="1"/>
    </xf>
    <xf numFmtId="0" fontId="0" fillId="2" borderId="76" xfId="0" applyFill="1" applyBorder="1" applyAlignment="1">
      <alignment horizontal="left" vertical="top"/>
    </xf>
    <xf numFmtId="0" fontId="0" fillId="2" borderId="0" xfId="0" applyFill="1" applyBorder="1" applyAlignment="1">
      <alignment horizontal="left" vertical="top"/>
    </xf>
    <xf numFmtId="0" fontId="0" fillId="2" borderId="75" xfId="0" applyFill="1" applyBorder="1" applyAlignment="1">
      <alignment horizontal="left" vertical="top" wrapText="1"/>
    </xf>
    <xf numFmtId="0" fontId="0" fillId="2" borderId="40" xfId="0" applyFill="1" applyBorder="1" applyAlignment="1">
      <alignment horizontal="left" vertical="top" wrapText="1"/>
    </xf>
    <xf numFmtId="0" fontId="1" fillId="15" borderId="28" xfId="0" applyFont="1" applyFill="1" applyBorder="1" applyAlignment="1">
      <alignment horizontal="center" vertical="center"/>
    </xf>
    <xf numFmtId="0" fontId="1" fillId="15" borderId="29" xfId="0" applyFont="1" applyFill="1" applyBorder="1" applyAlignment="1">
      <alignment horizontal="center" vertical="center"/>
    </xf>
    <xf numFmtId="0" fontId="0" fillId="4" borderId="24" xfId="0" applyFill="1" applyBorder="1" applyAlignment="1">
      <alignment horizontal="center"/>
    </xf>
    <xf numFmtId="0" fontId="0" fillId="4" borderId="31" xfId="0" applyFill="1" applyBorder="1" applyAlignment="1">
      <alignment horizontal="center"/>
    </xf>
    <xf numFmtId="0" fontId="3" fillId="8" borderId="56" xfId="0" applyFont="1" applyFill="1" applyBorder="1" applyAlignment="1">
      <alignment horizontal="left"/>
    </xf>
    <xf numFmtId="0" fontId="0" fillId="6" borderId="0" xfId="0" applyFont="1" applyFill="1" applyBorder="1" applyAlignment="1">
      <alignment horizontal="left" vertical="top" wrapText="1"/>
    </xf>
    <xf numFmtId="0" fontId="0" fillId="6" borderId="40" xfId="0" applyFont="1" applyFill="1" applyBorder="1" applyAlignment="1">
      <alignment horizontal="left" vertical="top" wrapText="1"/>
    </xf>
    <xf numFmtId="0" fontId="1" fillId="6" borderId="46" xfId="0" applyFont="1" applyFill="1" applyBorder="1" applyAlignment="1">
      <alignment horizontal="left" vertical="top"/>
    </xf>
    <xf numFmtId="0" fontId="1" fillId="6" borderId="0" xfId="0" applyFont="1" applyFill="1" applyBorder="1" applyAlignment="1">
      <alignment horizontal="left" vertical="top"/>
    </xf>
    <xf numFmtId="0" fontId="0" fillId="6" borderId="46" xfId="0" applyFont="1" applyFill="1" applyBorder="1" applyAlignment="1">
      <alignment horizontal="left" vertical="top" wrapText="1"/>
    </xf>
    <xf numFmtId="49" fontId="0" fillId="4" borderId="36" xfId="0" applyNumberFormat="1" applyFill="1" applyBorder="1" applyAlignment="1">
      <alignment horizontal="left" vertical="top" wrapText="1"/>
    </xf>
    <xf numFmtId="49" fontId="0" fillId="4" borderId="37" xfId="0" applyNumberFormat="1" applyFill="1" applyBorder="1" applyAlignment="1">
      <alignment horizontal="left" vertical="top" wrapText="1"/>
    </xf>
    <xf numFmtId="49" fontId="0" fillId="4" borderId="38" xfId="0" applyNumberFormat="1" applyFill="1" applyBorder="1" applyAlignment="1">
      <alignment horizontal="left" vertical="top" wrapText="1"/>
    </xf>
    <xf numFmtId="0" fontId="3" fillId="12" borderId="41" xfId="0" applyFont="1" applyFill="1" applyBorder="1" applyAlignment="1">
      <alignment horizontal="left"/>
    </xf>
    <xf numFmtId="0" fontId="3" fillId="12" borderId="0" xfId="0" applyFont="1" applyFill="1" applyBorder="1" applyAlignment="1">
      <alignment horizontal="left"/>
    </xf>
    <xf numFmtId="0" fontId="4" fillId="12" borderId="42" xfId="0" applyFont="1" applyFill="1" applyBorder="1" applyAlignment="1">
      <alignment horizontal="left" vertical="top"/>
    </xf>
    <xf numFmtId="0" fontId="4" fillId="12" borderId="40" xfId="0" applyFont="1" applyFill="1" applyBorder="1" applyAlignment="1">
      <alignment horizontal="left" vertical="top"/>
    </xf>
    <xf numFmtId="0" fontId="4" fillId="12" borderId="0" xfId="0" applyFont="1" applyFill="1" applyBorder="1" applyAlignment="1">
      <alignment horizontal="left" vertical="top" wrapText="1"/>
    </xf>
    <xf numFmtId="164" fontId="4" fillId="12" borderId="42" xfId="0" applyNumberFormat="1" applyFont="1" applyFill="1" applyBorder="1" applyAlignment="1">
      <alignment horizontal="left" vertical="top" wrapText="1"/>
    </xf>
    <xf numFmtId="164" fontId="4" fillId="12" borderId="40" xfId="0" applyNumberFormat="1" applyFont="1" applyFill="1" applyBorder="1" applyAlignment="1">
      <alignment horizontal="left" vertical="top" wrapText="1"/>
    </xf>
    <xf numFmtId="164" fontId="4" fillId="12" borderId="41" xfId="0" applyNumberFormat="1" applyFont="1" applyFill="1" applyBorder="1" applyAlignment="1">
      <alignment horizontal="left" vertical="top" wrapText="1"/>
    </xf>
    <xf numFmtId="164" fontId="4" fillId="12" borderId="0" xfId="0" applyNumberFormat="1" applyFont="1" applyFill="1" applyBorder="1" applyAlignment="1">
      <alignment horizontal="left" vertical="top" wrapText="1"/>
    </xf>
    <xf numFmtId="0" fontId="0" fillId="6" borderId="50" xfId="0" applyFill="1" applyBorder="1" applyAlignment="1">
      <alignment horizontal="left" vertical="top" wrapText="1"/>
    </xf>
    <xf numFmtId="0" fontId="0" fillId="6" borderId="40" xfId="0" applyFill="1" applyBorder="1" applyAlignment="1">
      <alignment horizontal="left" vertical="top" wrapText="1"/>
    </xf>
    <xf numFmtId="0" fontId="1" fillId="6" borderId="46" xfId="0" applyFont="1" applyFill="1" applyBorder="1" applyAlignment="1">
      <alignment horizontal="left" vertical="top" wrapText="1"/>
    </xf>
    <xf numFmtId="0" fontId="1" fillId="6" borderId="0" xfId="0" applyFont="1" applyFill="1" applyBorder="1" applyAlignment="1">
      <alignment horizontal="left" vertical="top" wrapText="1"/>
    </xf>
    <xf numFmtId="0" fontId="0" fillId="4" borderId="33" xfId="0" applyFill="1" applyBorder="1" applyAlignment="1">
      <alignment horizontal="center"/>
    </xf>
    <xf numFmtId="0" fontId="0" fillId="4" borderId="34" xfId="0" applyFill="1" applyBorder="1" applyAlignment="1">
      <alignment horizontal="center"/>
    </xf>
    <xf numFmtId="0" fontId="4" fillId="12" borderId="42" xfId="0" applyFont="1" applyFill="1" applyBorder="1" applyAlignment="1">
      <alignment horizontal="left" vertical="top" wrapText="1"/>
    </xf>
    <xf numFmtId="0" fontId="4" fillId="12" borderId="40" xfId="0" applyFont="1" applyFill="1" applyBorder="1" applyAlignment="1">
      <alignment horizontal="left" vertical="top" wrapText="1"/>
    </xf>
    <xf numFmtId="0" fontId="3" fillId="12" borderId="43" xfId="0" applyFont="1" applyFill="1" applyBorder="1" applyAlignment="1">
      <alignment horizontal="left"/>
    </xf>
    <xf numFmtId="0" fontId="3" fillId="12" borderId="44" xfId="0" applyFont="1" applyFill="1" applyBorder="1" applyAlignment="1">
      <alignment horizontal="left"/>
    </xf>
    <xf numFmtId="0" fontId="4" fillId="12" borderId="41" xfId="0" applyFont="1" applyFill="1" applyBorder="1" applyAlignment="1">
      <alignment horizontal="left" vertical="top" wrapText="1"/>
    </xf>
    <xf numFmtId="0" fontId="3" fillId="12" borderId="43" xfId="0" applyFont="1" applyFill="1" applyBorder="1" applyAlignment="1">
      <alignment horizontal="left" wrapText="1"/>
    </xf>
    <xf numFmtId="0" fontId="3" fillId="12" borderId="44" xfId="0" applyFont="1" applyFill="1" applyBorder="1" applyAlignment="1">
      <alignment horizontal="left" wrapText="1"/>
    </xf>
    <xf numFmtId="0" fontId="0" fillId="4" borderId="36" xfId="0" applyFont="1" applyFill="1" applyBorder="1" applyAlignment="1">
      <alignment horizontal="left" vertical="top" wrapText="1"/>
    </xf>
    <xf numFmtId="0" fontId="0" fillId="4" borderId="37" xfId="0" applyFont="1" applyFill="1" applyBorder="1" applyAlignment="1">
      <alignment horizontal="left" vertical="top" wrapText="1"/>
    </xf>
    <xf numFmtId="0" fontId="0" fillId="4" borderId="38" xfId="0" applyFont="1" applyFill="1" applyBorder="1" applyAlignment="1">
      <alignment horizontal="left" vertical="top" wrapText="1"/>
    </xf>
    <xf numFmtId="0" fontId="0" fillId="2" borderId="76" xfId="0" applyFill="1" applyBorder="1" applyAlignment="1">
      <alignment horizontal="left" vertical="top" wrapText="1"/>
    </xf>
    <xf numFmtId="0" fontId="0" fillId="2" borderId="0" xfId="0" applyFill="1" applyBorder="1" applyAlignment="1">
      <alignment horizontal="left" vertical="top" wrapText="1"/>
    </xf>
    <xf numFmtId="0" fontId="4" fillId="10" borderId="51" xfId="0" applyFont="1" applyFill="1" applyBorder="1" applyAlignment="1">
      <alignment horizontal="left" vertical="top" wrapText="1"/>
    </xf>
    <xf numFmtId="0" fontId="4" fillId="10" borderId="40" xfId="0" applyFont="1" applyFill="1" applyBorder="1" applyAlignment="1">
      <alignment horizontal="left" vertical="top" wrapText="1"/>
    </xf>
    <xf numFmtId="0" fontId="4" fillId="10" borderId="51" xfId="0" applyFont="1" applyFill="1" applyBorder="1" applyAlignment="1">
      <alignment horizontal="left"/>
    </xf>
    <xf numFmtId="0" fontId="4" fillId="10" borderId="40"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8"/>
  <sheetViews>
    <sheetView tabSelected="1" workbookViewId="0">
      <selection activeCell="B5" sqref="B5"/>
    </sheetView>
  </sheetViews>
  <sheetFormatPr defaultRowHeight="15" x14ac:dyDescent="0.25"/>
  <cols>
    <col min="1" max="1" width="8" style="1" customWidth="1"/>
    <col min="2" max="2" width="41.5703125" style="1" customWidth="1"/>
    <col min="3" max="3" width="25.5703125" style="1" customWidth="1"/>
    <col min="4" max="4" width="27.7109375" style="1" customWidth="1"/>
    <col min="5" max="5" width="19" style="1" customWidth="1"/>
    <col min="6" max="6" width="21.85546875" style="1" customWidth="1"/>
    <col min="7" max="7" width="15.42578125" style="1" customWidth="1"/>
    <col min="8" max="8" width="14.42578125" style="1" customWidth="1"/>
    <col min="9" max="9" width="16.140625" style="1" customWidth="1"/>
    <col min="10" max="10" width="16.7109375" style="1" customWidth="1"/>
    <col min="11" max="11" width="16.85546875" style="1" customWidth="1"/>
    <col min="12" max="14" width="19" style="1" customWidth="1"/>
    <col min="15" max="16384" width="9.140625" style="1"/>
  </cols>
  <sheetData>
    <row r="1" spans="1:15" ht="33.75" customHeight="1" x14ac:dyDescent="0.25">
      <c r="A1" s="186" t="s">
        <v>623</v>
      </c>
      <c r="B1" s="186"/>
      <c r="C1" s="186"/>
      <c r="D1" s="186"/>
      <c r="E1" s="186"/>
      <c r="F1" s="186"/>
      <c r="G1" s="186"/>
      <c r="H1" s="186"/>
      <c r="I1" s="186"/>
      <c r="J1" s="162"/>
      <c r="K1" s="162"/>
      <c r="L1" s="162"/>
      <c r="M1" s="162"/>
      <c r="N1" s="2"/>
      <c r="O1" s="2"/>
    </row>
    <row r="2" spans="1:15" ht="30" customHeight="1" x14ac:dyDescent="0.25">
      <c r="A2" s="10">
        <v>1</v>
      </c>
      <c r="B2" s="11" t="s">
        <v>221</v>
      </c>
      <c r="C2" s="11"/>
      <c r="D2" s="11"/>
      <c r="E2" s="11"/>
      <c r="F2" s="11"/>
      <c r="G2" s="11"/>
      <c r="H2" s="11"/>
      <c r="I2" s="11"/>
      <c r="J2" s="11"/>
      <c r="K2" s="11"/>
      <c r="L2" s="11"/>
      <c r="M2" s="125"/>
      <c r="N2" s="2"/>
      <c r="O2" s="2"/>
    </row>
    <row r="3" spans="1:15" ht="31.5" customHeight="1" x14ac:dyDescent="0.25">
      <c r="A3" s="7" t="s">
        <v>1</v>
      </c>
      <c r="B3" s="6" t="s">
        <v>0</v>
      </c>
      <c r="C3" s="7"/>
      <c r="D3" s="5"/>
      <c r="E3" s="5"/>
      <c r="F3" s="5"/>
      <c r="G3" s="5"/>
      <c r="H3" s="5"/>
      <c r="I3" s="5"/>
      <c r="J3" s="5"/>
      <c r="K3" s="5"/>
      <c r="L3" s="5"/>
      <c r="M3" s="134"/>
    </row>
    <row r="4" spans="1:15" ht="20.25" customHeight="1" thickBot="1" x14ac:dyDescent="0.3">
      <c r="A4" s="163"/>
      <c r="B4" s="92" t="s">
        <v>520</v>
      </c>
      <c r="C4" s="164"/>
      <c r="D4" s="5"/>
      <c r="E4" s="5"/>
      <c r="F4" s="5"/>
      <c r="G4" s="5"/>
      <c r="H4" s="5"/>
      <c r="I4" s="5"/>
      <c r="J4" s="5"/>
      <c r="K4" s="5"/>
      <c r="L4" s="5"/>
      <c r="M4" s="135"/>
    </row>
    <row r="5" spans="1:15" ht="24" customHeight="1" thickBot="1" x14ac:dyDescent="0.3">
      <c r="A5" s="12"/>
      <c r="B5" s="61" t="s">
        <v>626</v>
      </c>
      <c r="C5" s="161"/>
      <c r="D5" s="5"/>
      <c r="E5" s="5"/>
      <c r="F5" s="5"/>
      <c r="G5" s="5"/>
      <c r="H5" s="5"/>
      <c r="I5" s="5"/>
      <c r="J5" s="5"/>
      <c r="K5" s="5"/>
      <c r="L5" s="5"/>
      <c r="M5" s="135"/>
    </row>
    <row r="6" spans="1:15" ht="27.75" customHeight="1" x14ac:dyDescent="0.25">
      <c r="A6" s="3" t="s">
        <v>2</v>
      </c>
      <c r="B6" s="9" t="s">
        <v>551</v>
      </c>
      <c r="C6" s="3"/>
      <c r="D6" s="5"/>
      <c r="E6" s="5"/>
      <c r="F6" s="5"/>
      <c r="G6" s="5"/>
      <c r="H6" s="5"/>
      <c r="I6" s="5"/>
      <c r="J6" s="5"/>
      <c r="K6" s="5"/>
      <c r="L6" s="5"/>
      <c r="M6" s="135"/>
    </row>
    <row r="7" spans="1:15" ht="18" customHeight="1" thickBot="1" x14ac:dyDescent="0.3">
      <c r="A7" s="3"/>
      <c r="B7" s="92" t="s">
        <v>3</v>
      </c>
      <c r="C7" s="3"/>
      <c r="D7" s="5"/>
      <c r="E7" s="5"/>
      <c r="F7" s="5"/>
      <c r="G7" s="5"/>
      <c r="H7" s="5"/>
      <c r="I7" s="5"/>
      <c r="J7" s="5"/>
      <c r="K7" s="5"/>
      <c r="L7" s="5"/>
      <c r="M7" s="135"/>
    </row>
    <row r="8" spans="1:15" ht="24" customHeight="1" thickBot="1" x14ac:dyDescent="0.3">
      <c r="A8" s="12"/>
      <c r="B8" s="61" t="s">
        <v>90</v>
      </c>
      <c r="C8" s="4"/>
      <c r="D8" s="5"/>
      <c r="E8" s="5"/>
      <c r="F8" s="5"/>
      <c r="G8" s="5"/>
      <c r="H8" s="5"/>
      <c r="I8" s="5"/>
      <c r="J8" s="5"/>
      <c r="K8" s="5"/>
      <c r="L8" s="5"/>
      <c r="M8" s="135"/>
    </row>
    <row r="9" spans="1:15" ht="28.5" customHeight="1" thickBot="1" x14ac:dyDescent="0.3">
      <c r="A9" s="3" t="s">
        <v>99</v>
      </c>
      <c r="B9" s="6" t="s">
        <v>521</v>
      </c>
      <c r="C9" s="3"/>
      <c r="D9" s="5"/>
      <c r="E9" s="5"/>
      <c r="F9" s="5"/>
      <c r="G9" s="5"/>
      <c r="H9" s="5"/>
      <c r="I9" s="5"/>
      <c r="J9" s="5"/>
      <c r="K9" s="5"/>
      <c r="L9" s="5"/>
      <c r="M9" s="135"/>
    </row>
    <row r="10" spans="1:15" ht="24" customHeight="1" thickBot="1" x14ac:dyDescent="0.3">
      <c r="A10" s="12"/>
      <c r="B10" s="61">
        <v>106</v>
      </c>
      <c r="C10" s="4"/>
      <c r="D10" s="5"/>
      <c r="E10" s="5"/>
      <c r="F10" s="5"/>
      <c r="G10" s="5"/>
      <c r="H10" s="5"/>
      <c r="I10" s="5"/>
      <c r="J10" s="5"/>
      <c r="K10" s="5"/>
      <c r="L10" s="5"/>
      <c r="M10" s="135"/>
    </row>
    <row r="11" spans="1:15" ht="28.5" customHeight="1" x14ac:dyDescent="0.25">
      <c r="A11" s="3" t="s">
        <v>100</v>
      </c>
      <c r="B11" s="6" t="s">
        <v>552</v>
      </c>
      <c r="C11" s="3"/>
      <c r="D11" s="5"/>
      <c r="E11" s="5"/>
      <c r="F11" s="5"/>
      <c r="G11" s="5"/>
      <c r="H11" s="5"/>
      <c r="I11" s="5"/>
      <c r="J11" s="5"/>
      <c r="K11" s="5"/>
      <c r="L11" s="5"/>
      <c r="M11" s="135"/>
    </row>
    <row r="12" spans="1:15" ht="35.25" customHeight="1" thickBot="1" x14ac:dyDescent="0.3">
      <c r="A12" s="5"/>
      <c r="B12" s="194" t="s">
        <v>522</v>
      </c>
      <c r="C12" s="195"/>
      <c r="D12" s="195"/>
      <c r="E12" s="195"/>
      <c r="F12" s="5"/>
      <c r="G12" s="5"/>
      <c r="H12" s="5"/>
      <c r="I12" s="5"/>
      <c r="J12" s="5"/>
      <c r="K12" s="5"/>
      <c r="L12" s="5"/>
      <c r="M12" s="135"/>
    </row>
    <row r="13" spans="1:15" ht="18.75" customHeight="1" x14ac:dyDescent="0.25">
      <c r="A13" s="5"/>
      <c r="B13" s="156" t="s">
        <v>490</v>
      </c>
      <c r="C13" s="157" t="s">
        <v>126</v>
      </c>
      <c r="D13" s="157" t="s">
        <v>510</v>
      </c>
      <c r="E13" s="158" t="s">
        <v>109</v>
      </c>
      <c r="F13" s="5"/>
      <c r="G13" s="5"/>
      <c r="H13" s="5"/>
      <c r="I13" s="5"/>
      <c r="J13" s="5"/>
      <c r="K13" s="5"/>
      <c r="L13" s="5"/>
      <c r="M13" s="5"/>
      <c r="N13" s="2"/>
    </row>
    <row r="14" spans="1:15" ht="14.25" customHeight="1" x14ac:dyDescent="0.25">
      <c r="A14" s="5"/>
      <c r="B14" s="44"/>
      <c r="C14" s="42" t="e">
        <f>VLOOKUP($B14,Lists!$BB$3:$BC$12,2,FALSE)</f>
        <v>#N/A</v>
      </c>
      <c r="D14" s="159"/>
      <c r="E14" s="82"/>
      <c r="F14" s="5"/>
      <c r="G14" s="5"/>
      <c r="H14" s="5"/>
      <c r="I14" s="5"/>
      <c r="J14" s="5"/>
      <c r="K14" s="5"/>
      <c r="L14" s="5"/>
      <c r="M14" s="5"/>
      <c r="N14" s="2"/>
    </row>
    <row r="15" spans="1:15" ht="14.25" customHeight="1" x14ac:dyDescent="0.25">
      <c r="A15" s="5"/>
      <c r="B15" s="44"/>
      <c r="C15" s="42" t="e">
        <f>VLOOKUP($B15,Lists!$BB$3:$BC$12,2,FALSE)</f>
        <v>#N/A</v>
      </c>
      <c r="D15" s="159"/>
      <c r="E15" s="82"/>
      <c r="F15" s="5"/>
      <c r="G15" s="5"/>
      <c r="H15" s="5"/>
      <c r="I15" s="5"/>
      <c r="J15" s="5"/>
      <c r="K15" s="5"/>
      <c r="L15" s="5"/>
      <c r="M15" s="5"/>
      <c r="N15" s="2"/>
    </row>
    <row r="16" spans="1:15" ht="14.25" customHeight="1" x14ac:dyDescent="0.25">
      <c r="A16" s="5"/>
      <c r="B16" s="44"/>
      <c r="C16" s="42" t="e">
        <f>VLOOKUP($B16,Lists!$BB$3:$BC$12,2,FALSE)</f>
        <v>#N/A</v>
      </c>
      <c r="D16" s="159"/>
      <c r="E16" s="82"/>
      <c r="F16" s="5"/>
      <c r="G16" s="5"/>
      <c r="H16" s="5"/>
      <c r="I16" s="5"/>
      <c r="J16" s="5"/>
      <c r="K16" s="5"/>
      <c r="L16" s="5"/>
      <c r="M16" s="5"/>
      <c r="N16" s="2"/>
    </row>
    <row r="17" spans="1:14" ht="14.25" customHeight="1" thickBot="1" x14ac:dyDescent="0.3">
      <c r="A17" s="5"/>
      <c r="B17" s="45" t="s">
        <v>652</v>
      </c>
      <c r="C17" s="46" t="s">
        <v>651</v>
      </c>
      <c r="D17" s="46">
        <v>1.3</v>
      </c>
      <c r="E17" s="83"/>
      <c r="F17" s="5"/>
      <c r="G17" s="5"/>
      <c r="H17" s="5"/>
      <c r="I17" s="5"/>
      <c r="J17" s="5"/>
      <c r="K17" s="5"/>
      <c r="L17" s="5"/>
      <c r="M17" s="5"/>
      <c r="N17" s="2"/>
    </row>
    <row r="18" spans="1:14" ht="30" customHeight="1" x14ac:dyDescent="0.25">
      <c r="A18" s="3" t="s">
        <v>509</v>
      </c>
      <c r="B18" s="8" t="s">
        <v>553</v>
      </c>
      <c r="C18" s="7"/>
      <c r="D18" s="5"/>
      <c r="E18" s="5"/>
      <c r="F18" s="5"/>
      <c r="G18" s="5"/>
      <c r="H18" s="5"/>
      <c r="I18" s="5"/>
      <c r="J18" s="5"/>
      <c r="K18" s="5"/>
      <c r="L18" s="5"/>
      <c r="M18" s="135"/>
    </row>
    <row r="19" spans="1:14" ht="19.5" customHeight="1" thickBot="1" x14ac:dyDescent="0.3">
      <c r="A19" s="3"/>
      <c r="B19" s="192" t="s">
        <v>523</v>
      </c>
      <c r="C19" s="193"/>
      <c r="D19" s="193"/>
      <c r="E19" s="193"/>
      <c r="F19" s="5"/>
      <c r="G19" s="5"/>
      <c r="H19" s="5"/>
      <c r="I19" s="5"/>
      <c r="J19" s="5"/>
      <c r="K19" s="5"/>
      <c r="L19" s="5"/>
      <c r="M19" s="135"/>
    </row>
    <row r="20" spans="1:14" ht="24" customHeight="1" thickBot="1" x14ac:dyDescent="0.3">
      <c r="A20" s="12"/>
      <c r="B20" s="88">
        <v>7800000</v>
      </c>
      <c r="C20" s="4"/>
      <c r="D20" s="5"/>
      <c r="E20" s="5"/>
      <c r="F20" s="5"/>
      <c r="G20" s="5"/>
      <c r="H20" s="5"/>
      <c r="I20" s="5"/>
      <c r="J20" s="5"/>
      <c r="K20" s="5"/>
      <c r="L20" s="5"/>
      <c r="M20" s="135"/>
    </row>
    <row r="21" spans="1:14" ht="30" customHeight="1" x14ac:dyDescent="0.25">
      <c r="A21" s="3" t="s">
        <v>524</v>
      </c>
      <c r="B21" s="8" t="s">
        <v>525</v>
      </c>
      <c r="C21" s="7"/>
      <c r="D21" s="5"/>
      <c r="E21" s="5"/>
      <c r="F21" s="5"/>
      <c r="G21" s="5"/>
      <c r="H21" s="5"/>
      <c r="I21" s="5"/>
      <c r="J21" s="5"/>
      <c r="K21" s="5"/>
      <c r="L21" s="5"/>
      <c r="M21" s="135"/>
    </row>
    <row r="22" spans="1:14" ht="19.5" customHeight="1" thickBot="1" x14ac:dyDescent="0.3">
      <c r="A22" s="3"/>
      <c r="B22" s="192" t="s">
        <v>526</v>
      </c>
      <c r="C22" s="193"/>
      <c r="D22" s="193"/>
      <c r="E22" s="193"/>
      <c r="F22" s="5"/>
      <c r="G22" s="5"/>
      <c r="H22" s="5"/>
      <c r="I22" s="5"/>
      <c r="J22" s="5"/>
      <c r="K22" s="5"/>
      <c r="L22" s="5"/>
      <c r="M22" s="135"/>
    </row>
    <row r="23" spans="1:14" ht="24" customHeight="1" thickBot="1" x14ac:dyDescent="0.3">
      <c r="A23" s="12"/>
      <c r="B23" s="88" t="s">
        <v>527</v>
      </c>
      <c r="C23" s="4"/>
      <c r="D23" s="5"/>
      <c r="E23" s="5"/>
      <c r="F23" s="5"/>
      <c r="G23" s="5"/>
      <c r="H23" s="5"/>
      <c r="I23" s="5"/>
      <c r="J23" s="5"/>
      <c r="K23" s="5"/>
      <c r="L23" s="5"/>
      <c r="M23" s="135"/>
    </row>
    <row r="24" spans="1:14" ht="19.5" customHeight="1" x14ac:dyDescent="0.25">
      <c r="A24" s="3"/>
      <c r="B24" s="192"/>
      <c r="C24" s="193"/>
      <c r="D24" s="193"/>
      <c r="E24" s="193"/>
      <c r="F24" s="5"/>
      <c r="G24" s="5"/>
      <c r="H24" s="5"/>
      <c r="I24" s="5"/>
      <c r="J24" s="5"/>
      <c r="K24" s="5"/>
      <c r="L24" s="5"/>
      <c r="M24" s="135"/>
    </row>
    <row r="25" spans="1:14" ht="33" customHeight="1" x14ac:dyDescent="0.25">
      <c r="A25" s="66">
        <v>2</v>
      </c>
      <c r="B25" s="67" t="s">
        <v>276</v>
      </c>
      <c r="C25" s="67"/>
      <c r="D25" s="67"/>
      <c r="E25" s="67"/>
      <c r="F25" s="67"/>
      <c r="G25" s="67"/>
      <c r="H25" s="67"/>
      <c r="I25" s="67"/>
      <c r="J25" s="67"/>
      <c r="K25" s="67"/>
      <c r="L25" s="67"/>
      <c r="M25" s="139"/>
    </row>
    <row r="26" spans="1:14" ht="21.75" customHeight="1" x14ac:dyDescent="0.25">
      <c r="A26" s="52"/>
      <c r="B26" s="34" t="s">
        <v>620</v>
      </c>
      <c r="C26" s="34"/>
      <c r="D26" s="34"/>
      <c r="E26" s="34"/>
      <c r="F26" s="34"/>
      <c r="G26" s="34"/>
      <c r="H26" s="34"/>
      <c r="I26" s="34"/>
      <c r="J26" s="34"/>
      <c r="K26" s="34"/>
      <c r="L26" s="34"/>
      <c r="M26" s="141"/>
      <c r="N26" s="2"/>
    </row>
    <row r="27" spans="1:14" ht="20.25" customHeight="1" x14ac:dyDescent="0.25">
      <c r="A27" s="22" t="s">
        <v>101</v>
      </c>
      <c r="B27" s="178" t="s">
        <v>550</v>
      </c>
      <c r="C27" s="179"/>
      <c r="D27" s="179"/>
      <c r="E27" s="179"/>
      <c r="F27" s="35"/>
      <c r="G27" s="35"/>
      <c r="H27" s="35"/>
      <c r="I27" s="35"/>
      <c r="J27" s="35"/>
      <c r="K27" s="35"/>
      <c r="L27" s="35"/>
      <c r="M27" s="133"/>
      <c r="N27" s="2"/>
    </row>
    <row r="28" spans="1:14" ht="49.5" customHeight="1" thickBot="1" x14ac:dyDescent="0.3">
      <c r="A28" s="64"/>
      <c r="B28" s="176" t="s">
        <v>549</v>
      </c>
      <c r="C28" s="177"/>
      <c r="D28" s="177"/>
      <c r="E28" s="177"/>
      <c r="F28" s="35"/>
      <c r="G28" s="35"/>
      <c r="H28" s="35"/>
      <c r="I28" s="35"/>
      <c r="J28" s="35"/>
      <c r="K28" s="35"/>
      <c r="L28" s="35"/>
      <c r="M28" s="133"/>
      <c r="N28" s="2"/>
    </row>
    <row r="29" spans="1:14" ht="105" customHeight="1" thickBot="1" x14ac:dyDescent="0.3">
      <c r="A29" s="65"/>
      <c r="B29" s="187" t="s">
        <v>661</v>
      </c>
      <c r="C29" s="188"/>
      <c r="D29" s="188"/>
      <c r="E29" s="189"/>
      <c r="F29" s="35"/>
      <c r="G29" s="35"/>
      <c r="H29" s="35"/>
      <c r="I29" s="35"/>
      <c r="J29" s="35"/>
      <c r="K29" s="35"/>
      <c r="L29" s="35"/>
      <c r="M29" s="133"/>
      <c r="N29" s="2"/>
    </row>
    <row r="30" spans="1:14" ht="20.25" customHeight="1" x14ac:dyDescent="0.25">
      <c r="A30" s="22" t="s">
        <v>156</v>
      </c>
      <c r="B30" s="190" t="s">
        <v>554</v>
      </c>
      <c r="C30" s="191"/>
      <c r="D30" s="191"/>
      <c r="E30" s="191"/>
      <c r="F30" s="35"/>
      <c r="G30" s="35"/>
      <c r="H30" s="35"/>
      <c r="I30" s="35"/>
      <c r="J30" s="35"/>
      <c r="K30" s="35"/>
      <c r="L30" s="35"/>
      <c r="M30" s="133"/>
      <c r="N30" s="2"/>
    </row>
    <row r="31" spans="1:14" ht="48" customHeight="1" thickBot="1" x14ac:dyDescent="0.3">
      <c r="A31" s="64"/>
      <c r="B31" s="176" t="s">
        <v>555</v>
      </c>
      <c r="C31" s="177"/>
      <c r="D31" s="177"/>
      <c r="E31" s="177"/>
      <c r="F31" s="35"/>
      <c r="G31" s="35"/>
      <c r="H31" s="35"/>
      <c r="I31" s="35"/>
      <c r="J31" s="35"/>
      <c r="K31" s="35"/>
      <c r="L31" s="35"/>
      <c r="M31" s="133"/>
      <c r="N31" s="2"/>
    </row>
    <row r="32" spans="1:14" ht="105" customHeight="1" thickBot="1" x14ac:dyDescent="0.3">
      <c r="A32" s="65"/>
      <c r="B32" s="187" t="s">
        <v>627</v>
      </c>
      <c r="C32" s="188"/>
      <c r="D32" s="188"/>
      <c r="E32" s="189"/>
      <c r="F32" s="35"/>
      <c r="G32" s="35"/>
      <c r="H32" s="35"/>
      <c r="I32" s="35"/>
      <c r="J32" s="35"/>
      <c r="K32" s="35"/>
      <c r="L32" s="35"/>
      <c r="M32" s="133"/>
      <c r="N32" s="2"/>
    </row>
    <row r="33" spans="1:14" ht="11.25" customHeight="1" x14ac:dyDescent="0.25">
      <c r="A33" s="35"/>
      <c r="B33" s="35"/>
      <c r="C33" s="35"/>
      <c r="D33" s="35"/>
      <c r="E33" s="35"/>
      <c r="F33" s="35"/>
      <c r="G33" s="35"/>
      <c r="H33" s="35"/>
      <c r="I33" s="35"/>
      <c r="J33" s="35"/>
      <c r="K33" s="35"/>
      <c r="L33" s="35"/>
      <c r="M33" s="133"/>
      <c r="N33" s="2"/>
    </row>
    <row r="34" spans="1:14" ht="24" customHeight="1" x14ac:dyDescent="0.25">
      <c r="A34" s="34"/>
      <c r="B34" s="34" t="s">
        <v>167</v>
      </c>
      <c r="C34" s="34"/>
      <c r="D34" s="34"/>
      <c r="E34" s="34"/>
      <c r="F34" s="34"/>
      <c r="G34" s="34"/>
      <c r="H34" s="34"/>
      <c r="I34" s="34"/>
      <c r="J34" s="34"/>
      <c r="K34" s="34"/>
      <c r="L34" s="34"/>
      <c r="M34" s="143"/>
      <c r="N34" s="2"/>
    </row>
    <row r="35" spans="1:14" ht="36" customHeight="1" x14ac:dyDescent="0.25">
      <c r="A35" s="165" t="s">
        <v>129</v>
      </c>
      <c r="B35" s="178" t="s">
        <v>556</v>
      </c>
      <c r="C35" s="179"/>
      <c r="D35" s="179"/>
      <c r="E35" s="179"/>
      <c r="F35" s="35"/>
      <c r="G35" s="35"/>
      <c r="H35" s="35"/>
      <c r="I35" s="35"/>
      <c r="J35" s="35"/>
      <c r="K35" s="35"/>
      <c r="L35" s="35"/>
      <c r="M35" s="133"/>
      <c r="N35" s="2"/>
    </row>
    <row r="36" spans="1:14" ht="22.5" customHeight="1" thickBot="1" x14ac:dyDescent="0.3">
      <c r="A36" s="32"/>
      <c r="B36" s="131" t="s">
        <v>298</v>
      </c>
      <c r="C36" s="69"/>
      <c r="D36" s="69"/>
      <c r="E36" s="69"/>
      <c r="F36" s="35"/>
      <c r="G36" s="35"/>
      <c r="H36" s="35"/>
      <c r="I36" s="35"/>
      <c r="J36" s="35"/>
      <c r="K36" s="35"/>
      <c r="L36" s="35"/>
      <c r="M36" s="133"/>
      <c r="N36" s="2"/>
    </row>
    <row r="37" spans="1:14" ht="18.75" customHeight="1" x14ac:dyDescent="0.25">
      <c r="A37" s="35"/>
      <c r="B37" s="98" t="s">
        <v>210</v>
      </c>
      <c r="C37" s="196" t="s">
        <v>186</v>
      </c>
      <c r="D37" s="196"/>
      <c r="E37" s="197"/>
      <c r="F37" s="35"/>
      <c r="G37" s="35"/>
      <c r="H37" s="35"/>
      <c r="I37" s="35"/>
      <c r="J37" s="35"/>
      <c r="K37" s="35"/>
      <c r="L37" s="35"/>
      <c r="M37" s="133"/>
      <c r="N37" s="2"/>
    </row>
    <row r="38" spans="1:14" ht="14.25" customHeight="1" x14ac:dyDescent="0.25">
      <c r="A38" s="35"/>
      <c r="B38" s="44" t="s">
        <v>653</v>
      </c>
      <c r="C38" s="198" t="s">
        <v>628</v>
      </c>
      <c r="D38" s="198"/>
      <c r="E38" s="199"/>
      <c r="F38" s="35"/>
      <c r="G38" s="35"/>
      <c r="H38" s="35"/>
      <c r="I38" s="35"/>
      <c r="J38" s="35"/>
      <c r="K38" s="35"/>
      <c r="L38" s="35"/>
      <c r="M38" s="133"/>
      <c r="N38" s="2"/>
    </row>
    <row r="39" spans="1:14" ht="79.5" customHeight="1" x14ac:dyDescent="0.25">
      <c r="A39" s="35"/>
      <c r="B39" s="170" t="s">
        <v>643</v>
      </c>
      <c r="C39" s="198" t="s">
        <v>629</v>
      </c>
      <c r="D39" s="198"/>
      <c r="E39" s="199"/>
      <c r="F39" s="35"/>
      <c r="G39" s="35"/>
      <c r="H39" s="35"/>
      <c r="I39" s="35"/>
      <c r="J39" s="35"/>
      <c r="K39" s="35"/>
      <c r="L39" s="35"/>
      <c r="M39" s="133"/>
      <c r="N39" s="2"/>
    </row>
    <row r="40" spans="1:14" ht="14.25" customHeight="1" x14ac:dyDescent="0.25">
      <c r="A40" s="35"/>
      <c r="B40" s="44"/>
      <c r="C40" s="198"/>
      <c r="D40" s="198"/>
      <c r="E40" s="199"/>
      <c r="F40" s="35"/>
      <c r="G40" s="35"/>
      <c r="H40" s="35"/>
      <c r="I40" s="35"/>
      <c r="J40" s="35"/>
      <c r="K40" s="35"/>
      <c r="L40" s="35"/>
      <c r="M40" s="133"/>
      <c r="N40" s="2"/>
    </row>
    <row r="41" spans="1:14" ht="14.25" customHeight="1" x14ac:dyDescent="0.25">
      <c r="A41" s="35"/>
      <c r="B41" s="44"/>
      <c r="C41" s="198"/>
      <c r="D41" s="198"/>
      <c r="E41" s="199"/>
      <c r="F41" s="35"/>
      <c r="G41" s="35"/>
      <c r="H41" s="35"/>
      <c r="I41" s="35"/>
      <c r="J41" s="35"/>
      <c r="K41" s="35"/>
      <c r="L41" s="35"/>
      <c r="M41" s="133"/>
      <c r="N41" s="2"/>
    </row>
    <row r="42" spans="1:14" ht="14.25" customHeight="1" x14ac:dyDescent="0.25">
      <c r="A42" s="35"/>
      <c r="B42" s="44"/>
      <c r="C42" s="198"/>
      <c r="D42" s="198"/>
      <c r="E42" s="199"/>
      <c r="F42" s="35"/>
      <c r="G42" s="35"/>
      <c r="H42" s="35"/>
      <c r="I42" s="35"/>
      <c r="J42" s="35"/>
      <c r="K42" s="35"/>
      <c r="L42" s="35"/>
      <c r="M42" s="133"/>
      <c r="N42" s="2"/>
    </row>
    <row r="43" spans="1:14" ht="14.25" customHeight="1" thickBot="1" x14ac:dyDescent="0.3">
      <c r="A43" s="35"/>
      <c r="B43" s="45"/>
      <c r="C43" s="222"/>
      <c r="D43" s="222"/>
      <c r="E43" s="223"/>
      <c r="F43" s="35"/>
      <c r="G43" s="35"/>
      <c r="H43" s="35"/>
      <c r="I43" s="35"/>
      <c r="J43" s="35"/>
      <c r="K43" s="35"/>
      <c r="L43" s="35"/>
      <c r="M43" s="133"/>
      <c r="N43" s="2"/>
    </row>
    <row r="44" spans="1:14" ht="24" customHeight="1" x14ac:dyDescent="0.25">
      <c r="A44" s="18" t="s">
        <v>138</v>
      </c>
      <c r="B44" s="68" t="s">
        <v>557</v>
      </c>
      <c r="C44" s="53"/>
      <c r="D44" s="35"/>
      <c r="E44" s="35"/>
      <c r="F44" s="35"/>
      <c r="G44" s="35"/>
      <c r="H44" s="35"/>
      <c r="I44" s="35"/>
      <c r="J44" s="35"/>
      <c r="K44" s="35"/>
      <c r="L44" s="35"/>
      <c r="M44" s="133"/>
      <c r="N44" s="2"/>
    </row>
    <row r="45" spans="1:14" ht="39" customHeight="1" thickBot="1" x14ac:dyDescent="0.3">
      <c r="A45" s="18"/>
      <c r="B45" s="176" t="s">
        <v>558</v>
      </c>
      <c r="C45" s="177"/>
      <c r="D45" s="177"/>
      <c r="E45" s="177"/>
      <c r="F45" s="35"/>
      <c r="G45" s="35"/>
      <c r="H45" s="35"/>
      <c r="I45" s="35"/>
      <c r="J45" s="35"/>
      <c r="K45" s="35"/>
      <c r="L45" s="35"/>
      <c r="M45" s="133"/>
      <c r="N45" s="2"/>
    </row>
    <row r="46" spans="1:14" ht="78.75" customHeight="1" thickBot="1" x14ac:dyDescent="0.3">
      <c r="A46" s="18"/>
      <c r="B46" s="183" t="s">
        <v>630</v>
      </c>
      <c r="C46" s="184"/>
      <c r="D46" s="184"/>
      <c r="E46" s="185"/>
      <c r="F46" s="35"/>
      <c r="G46" s="35"/>
      <c r="H46" s="35"/>
      <c r="I46" s="35"/>
      <c r="J46" s="35"/>
      <c r="K46" s="35"/>
      <c r="L46" s="35"/>
      <c r="M46" s="133"/>
      <c r="N46" s="2"/>
    </row>
    <row r="47" spans="1:14" ht="24.75" customHeight="1" x14ac:dyDescent="0.25">
      <c r="A47" s="35" t="s">
        <v>175</v>
      </c>
      <c r="B47" s="200" t="s">
        <v>559</v>
      </c>
      <c r="C47" s="182"/>
      <c r="D47" s="182"/>
      <c r="E47" s="182"/>
      <c r="F47" s="35"/>
      <c r="G47" s="35"/>
      <c r="H47" s="35"/>
      <c r="I47" s="35"/>
      <c r="J47" s="35"/>
      <c r="K47" s="35"/>
      <c r="L47" s="35"/>
      <c r="M47" s="133"/>
      <c r="N47" s="2"/>
    </row>
    <row r="48" spans="1:14" ht="15.75" customHeight="1" thickBot="1" x14ac:dyDescent="0.3">
      <c r="A48" s="35"/>
      <c r="B48" s="180" t="s">
        <v>619</v>
      </c>
      <c r="C48" s="181"/>
      <c r="D48" s="181"/>
      <c r="E48" s="181"/>
      <c r="F48" s="35"/>
      <c r="G48" s="35"/>
      <c r="H48" s="35"/>
      <c r="I48" s="35"/>
      <c r="J48" s="35"/>
      <c r="K48" s="35"/>
      <c r="L48" s="35"/>
      <c r="M48" s="133"/>
      <c r="N48" s="2"/>
    </row>
    <row r="49" spans="1:14" ht="31.5" customHeight="1" thickBot="1" x14ac:dyDescent="0.3">
      <c r="A49" s="35"/>
      <c r="B49" s="183" t="s">
        <v>631</v>
      </c>
      <c r="C49" s="184"/>
      <c r="D49" s="184"/>
      <c r="E49" s="185"/>
      <c r="F49" s="35"/>
      <c r="G49" s="35"/>
      <c r="H49" s="35"/>
      <c r="I49" s="35"/>
      <c r="J49" s="35"/>
      <c r="K49" s="35"/>
      <c r="L49" s="35"/>
      <c r="M49" s="133"/>
      <c r="N49" s="2"/>
    </row>
    <row r="50" spans="1:14" ht="24" customHeight="1" x14ac:dyDescent="0.25">
      <c r="A50" s="35" t="s">
        <v>179</v>
      </c>
      <c r="B50" s="182" t="s">
        <v>560</v>
      </c>
      <c r="C50" s="182"/>
      <c r="D50" s="182"/>
      <c r="E50" s="182"/>
      <c r="F50" s="35"/>
      <c r="G50" s="35"/>
      <c r="H50" s="35"/>
      <c r="I50" s="35"/>
      <c r="J50" s="35"/>
      <c r="K50" s="35"/>
      <c r="L50" s="35"/>
      <c r="M50" s="133"/>
      <c r="N50" s="2"/>
    </row>
    <row r="51" spans="1:14" ht="22.5" customHeight="1" thickBot="1" x14ac:dyDescent="0.3">
      <c r="A51" s="35"/>
      <c r="B51" s="89" t="s">
        <v>561</v>
      </c>
      <c r="C51" s="35"/>
      <c r="D51" s="35"/>
      <c r="E51" s="35"/>
      <c r="F51" s="35"/>
      <c r="G51" s="35"/>
      <c r="H51" s="35"/>
      <c r="I51" s="35"/>
      <c r="J51" s="35"/>
      <c r="K51" s="35"/>
      <c r="L51" s="35"/>
      <c r="M51" s="133"/>
      <c r="N51" s="2"/>
    </row>
    <row r="52" spans="1:14" ht="18.75" customHeight="1" x14ac:dyDescent="0.25">
      <c r="A52" s="35"/>
      <c r="B52" s="110" t="s">
        <v>185</v>
      </c>
      <c r="C52" s="111" t="s">
        <v>186</v>
      </c>
      <c r="D52" s="111" t="s">
        <v>196</v>
      </c>
      <c r="E52" s="112" t="s">
        <v>109</v>
      </c>
      <c r="F52" s="35"/>
      <c r="G52" s="35"/>
      <c r="H52" s="35"/>
      <c r="I52" s="35"/>
      <c r="J52" s="35"/>
      <c r="K52" s="35"/>
      <c r="L52" s="35"/>
      <c r="M52" s="133"/>
      <c r="N52" s="2"/>
    </row>
    <row r="53" spans="1:14" ht="14.25" customHeight="1" x14ac:dyDescent="0.25">
      <c r="A53" s="35"/>
      <c r="B53" s="44" t="s">
        <v>102</v>
      </c>
      <c r="C53" s="42"/>
      <c r="D53" s="42"/>
      <c r="E53" s="82"/>
      <c r="F53" s="35"/>
      <c r="G53" s="35"/>
      <c r="H53" s="35"/>
      <c r="I53" s="35"/>
      <c r="J53" s="35"/>
      <c r="K53" s="35"/>
      <c r="L53" s="35"/>
      <c r="M53" s="133"/>
      <c r="N53" s="2"/>
    </row>
    <row r="54" spans="1:14" ht="14.25" customHeight="1" x14ac:dyDescent="0.25">
      <c r="A54" s="35"/>
      <c r="B54" s="44" t="s">
        <v>182</v>
      </c>
      <c r="C54" s="42" t="s">
        <v>632</v>
      </c>
      <c r="D54" s="42" t="s">
        <v>641</v>
      </c>
      <c r="E54" s="82"/>
      <c r="F54" s="35"/>
      <c r="G54" s="35"/>
      <c r="H54" s="35"/>
      <c r="I54" s="35"/>
      <c r="J54" s="35"/>
      <c r="K54" s="35"/>
      <c r="L54" s="35"/>
      <c r="M54" s="133"/>
      <c r="N54" s="2"/>
    </row>
    <row r="55" spans="1:14" ht="14.25" customHeight="1" x14ac:dyDescent="0.25">
      <c r="A55" s="35"/>
      <c r="B55" s="44" t="s">
        <v>277</v>
      </c>
      <c r="C55" s="42" t="s">
        <v>632</v>
      </c>
      <c r="D55" s="42" t="s">
        <v>641</v>
      </c>
      <c r="E55" s="82"/>
      <c r="F55" s="35"/>
      <c r="G55" s="35"/>
      <c r="H55" s="35"/>
      <c r="I55" s="35"/>
      <c r="J55" s="35"/>
      <c r="K55" s="35"/>
      <c r="L55" s="35"/>
      <c r="M55" s="133"/>
      <c r="N55" s="2"/>
    </row>
    <row r="56" spans="1:14" ht="14.25" customHeight="1" x14ac:dyDescent="0.25">
      <c r="A56" s="35"/>
      <c r="B56" s="44" t="s">
        <v>183</v>
      </c>
      <c r="C56" s="42"/>
      <c r="D56" s="42"/>
      <c r="E56" s="82"/>
      <c r="F56" s="35"/>
      <c r="G56" s="35"/>
      <c r="H56" s="35"/>
      <c r="I56" s="35"/>
      <c r="J56" s="35"/>
      <c r="K56" s="35"/>
      <c r="L56" s="35"/>
      <c r="M56" s="133"/>
      <c r="N56" s="2"/>
    </row>
    <row r="57" spans="1:14" ht="14.25" customHeight="1" x14ac:dyDescent="0.25">
      <c r="A57" s="35"/>
      <c r="B57" s="44" t="s">
        <v>511</v>
      </c>
      <c r="C57" s="42" t="s">
        <v>632</v>
      </c>
      <c r="D57" s="42" t="s">
        <v>641</v>
      </c>
      <c r="E57" s="82"/>
      <c r="F57" s="35"/>
      <c r="G57" s="35"/>
      <c r="H57" s="35"/>
      <c r="I57" s="35"/>
      <c r="J57" s="35"/>
      <c r="K57" s="35"/>
      <c r="L57" s="35"/>
      <c r="M57" s="133"/>
      <c r="N57" s="2"/>
    </row>
    <row r="58" spans="1:14" ht="14.25" customHeight="1" x14ac:dyDescent="0.25">
      <c r="A58" s="35"/>
      <c r="B58" s="44" t="s">
        <v>278</v>
      </c>
      <c r="C58" s="42"/>
      <c r="D58" s="42"/>
      <c r="E58" s="82"/>
      <c r="F58" s="35"/>
      <c r="G58" s="35"/>
      <c r="H58" s="35"/>
      <c r="I58" s="35"/>
      <c r="J58" s="35"/>
      <c r="K58" s="35"/>
      <c r="L58" s="35"/>
      <c r="M58" s="133"/>
      <c r="N58" s="2"/>
    </row>
    <row r="59" spans="1:14" ht="14.25" customHeight="1" x14ac:dyDescent="0.25">
      <c r="A59" s="35"/>
      <c r="B59" s="44" t="s">
        <v>184</v>
      </c>
      <c r="C59" s="42"/>
      <c r="D59" s="42"/>
      <c r="E59" s="82"/>
      <c r="F59" s="35"/>
      <c r="G59" s="35"/>
      <c r="H59" s="35"/>
      <c r="I59" s="35"/>
      <c r="J59" s="35"/>
      <c r="K59" s="35"/>
      <c r="L59" s="35"/>
      <c r="M59" s="133"/>
      <c r="N59" s="2"/>
    </row>
    <row r="60" spans="1:14" ht="14.25" customHeight="1" x14ac:dyDescent="0.25">
      <c r="A60" s="35"/>
      <c r="B60" s="44" t="s">
        <v>181</v>
      </c>
      <c r="C60" s="42" t="s">
        <v>632</v>
      </c>
      <c r="D60" s="42" t="s">
        <v>641</v>
      </c>
      <c r="E60" s="82"/>
      <c r="F60" s="35"/>
      <c r="G60" s="35"/>
      <c r="H60" s="35"/>
      <c r="I60" s="35"/>
      <c r="J60" s="35"/>
      <c r="K60" s="35"/>
      <c r="L60" s="35"/>
      <c r="M60" s="133"/>
      <c r="N60" s="2"/>
    </row>
    <row r="61" spans="1:14" ht="14.25" customHeight="1" x14ac:dyDescent="0.25">
      <c r="A61" s="35"/>
      <c r="B61" s="126" t="s">
        <v>295</v>
      </c>
      <c r="C61" s="42"/>
      <c r="D61" s="127"/>
      <c r="E61" s="128"/>
      <c r="F61" s="35"/>
      <c r="G61" s="35"/>
      <c r="H61" s="35"/>
      <c r="I61" s="35"/>
      <c r="J61" s="35"/>
      <c r="K61" s="35"/>
      <c r="L61" s="35"/>
      <c r="M61" s="133"/>
      <c r="N61" s="2"/>
    </row>
    <row r="62" spans="1:14" ht="14.25" customHeight="1" thickBot="1" x14ac:dyDescent="0.3">
      <c r="A62" s="35"/>
      <c r="B62" s="45" t="s">
        <v>70</v>
      </c>
      <c r="C62" s="46"/>
      <c r="D62" s="46"/>
      <c r="E62" s="83"/>
      <c r="F62" s="35"/>
      <c r="G62" s="35"/>
      <c r="H62" s="35"/>
      <c r="I62" s="35"/>
      <c r="J62" s="35"/>
      <c r="K62" s="35"/>
      <c r="L62" s="35"/>
      <c r="M62" s="133"/>
      <c r="N62" s="2"/>
    </row>
    <row r="63" spans="1:14" ht="27.75" customHeight="1" x14ac:dyDescent="0.25">
      <c r="A63" s="18" t="s">
        <v>197</v>
      </c>
      <c r="B63" s="68" t="s">
        <v>562</v>
      </c>
      <c r="C63" s="53"/>
      <c r="D63" s="35"/>
      <c r="E63" s="35"/>
      <c r="F63" s="35"/>
      <c r="G63" s="35"/>
      <c r="H63" s="35"/>
      <c r="I63" s="35"/>
      <c r="J63" s="35"/>
      <c r="K63" s="35"/>
      <c r="L63" s="35"/>
      <c r="M63" s="133"/>
      <c r="N63" s="2"/>
    </row>
    <row r="64" spans="1:14" ht="21" customHeight="1" thickBot="1" x14ac:dyDescent="0.3">
      <c r="A64" s="18"/>
      <c r="B64" s="90" t="s">
        <v>563</v>
      </c>
      <c r="C64" s="18"/>
      <c r="D64" s="35"/>
      <c r="E64" s="35"/>
      <c r="F64" s="35"/>
      <c r="G64" s="35"/>
      <c r="H64" s="35"/>
      <c r="I64" s="35"/>
      <c r="J64" s="35"/>
      <c r="K64" s="35"/>
      <c r="L64" s="35"/>
      <c r="M64" s="133"/>
      <c r="N64" s="2"/>
    </row>
    <row r="65" spans="1:17" ht="78.75" customHeight="1" thickBot="1" x14ac:dyDescent="0.3">
      <c r="A65" s="18"/>
      <c r="B65" s="187" t="s">
        <v>633</v>
      </c>
      <c r="C65" s="188"/>
      <c r="D65" s="188"/>
      <c r="E65" s="189"/>
      <c r="F65" s="35"/>
      <c r="G65" s="35"/>
      <c r="H65" s="35"/>
      <c r="I65" s="35"/>
      <c r="J65" s="35"/>
      <c r="K65" s="35"/>
      <c r="L65" s="35"/>
      <c r="M65" s="133"/>
      <c r="N65" s="2"/>
    </row>
    <row r="66" spans="1:17" ht="27.75" customHeight="1" x14ac:dyDescent="0.25">
      <c r="A66" s="18" t="s">
        <v>512</v>
      </c>
      <c r="B66" s="200" t="s">
        <v>603</v>
      </c>
      <c r="C66" s="182"/>
      <c r="D66" s="182"/>
      <c r="E66" s="182"/>
      <c r="F66" s="35"/>
      <c r="G66" s="35"/>
      <c r="H66" s="35"/>
      <c r="I66" s="35"/>
      <c r="J66" s="35"/>
      <c r="K66" s="35"/>
      <c r="L66" s="35"/>
      <c r="M66" s="133"/>
      <c r="N66" s="2"/>
    </row>
    <row r="67" spans="1:17" ht="21" customHeight="1" x14ac:dyDescent="0.25">
      <c r="A67" s="18"/>
      <c r="B67" s="90" t="s">
        <v>624</v>
      </c>
      <c r="C67" s="18"/>
      <c r="D67" s="35"/>
      <c r="E67" s="35"/>
      <c r="F67" s="35"/>
      <c r="G67" s="35"/>
      <c r="H67" s="35"/>
      <c r="I67" s="35"/>
      <c r="J67" s="35"/>
      <c r="K67" s="35"/>
      <c r="L67" s="35"/>
      <c r="M67" s="133"/>
      <c r="N67" s="2"/>
    </row>
    <row r="68" spans="1:17" ht="21" customHeight="1" thickBot="1" x14ac:dyDescent="0.3">
      <c r="A68" s="18"/>
      <c r="B68" s="166" t="s">
        <v>604</v>
      </c>
      <c r="C68" s="35"/>
      <c r="D68" s="35"/>
      <c r="E68" s="35"/>
      <c r="F68" s="35"/>
      <c r="G68" s="35"/>
      <c r="H68" s="35"/>
      <c r="I68" s="35"/>
      <c r="J68" s="35"/>
      <c r="K68" s="35"/>
      <c r="L68" s="35"/>
      <c r="M68" s="133"/>
      <c r="N68" s="2"/>
    </row>
    <row r="69" spans="1:17" ht="78.75" customHeight="1" thickBot="1" x14ac:dyDescent="0.3">
      <c r="A69" s="18"/>
      <c r="B69" s="183" t="s">
        <v>282</v>
      </c>
      <c r="C69" s="184"/>
      <c r="D69" s="184"/>
      <c r="E69" s="185"/>
      <c r="F69" s="35"/>
      <c r="G69" s="35"/>
      <c r="H69" s="35"/>
      <c r="I69" s="35"/>
      <c r="J69" s="35"/>
      <c r="K69" s="35"/>
      <c r="L69" s="35"/>
      <c r="M69" s="133"/>
      <c r="N69" s="2"/>
    </row>
    <row r="70" spans="1:17" x14ac:dyDescent="0.25">
      <c r="A70" s="35"/>
      <c r="B70" s="35"/>
      <c r="C70" s="35"/>
      <c r="D70" s="35"/>
      <c r="E70" s="35"/>
      <c r="F70" s="35"/>
      <c r="G70" s="35"/>
      <c r="H70" s="35"/>
      <c r="I70" s="35"/>
      <c r="J70" s="35"/>
      <c r="K70" s="35"/>
      <c r="L70" s="35"/>
      <c r="M70" s="133"/>
      <c r="N70" s="2"/>
    </row>
    <row r="71" spans="1:17" ht="24" customHeight="1" x14ac:dyDescent="0.25">
      <c r="A71" s="34"/>
      <c r="B71" s="34" t="s">
        <v>586</v>
      </c>
      <c r="C71" s="34"/>
      <c r="D71" s="34"/>
      <c r="E71" s="34"/>
      <c r="F71" s="34"/>
      <c r="G71" s="34"/>
      <c r="H71" s="34"/>
      <c r="I71" s="34"/>
      <c r="J71" s="34"/>
      <c r="K71" s="34"/>
      <c r="L71" s="34"/>
      <c r="M71" s="143"/>
      <c r="N71" s="2"/>
    </row>
    <row r="72" spans="1:17" ht="24" customHeight="1" x14ac:dyDescent="0.25">
      <c r="A72" s="18" t="s">
        <v>564</v>
      </c>
      <c r="B72" s="68" t="s">
        <v>565</v>
      </c>
      <c r="C72" s="53"/>
      <c r="D72" s="35"/>
      <c r="E72" s="35"/>
      <c r="F72" s="35"/>
      <c r="G72" s="35"/>
      <c r="H72" s="35"/>
      <c r="I72" s="35"/>
      <c r="J72" s="35"/>
      <c r="K72" s="35"/>
      <c r="L72" s="35"/>
      <c r="M72" s="133"/>
      <c r="N72" s="2"/>
    </row>
    <row r="73" spans="1:17" ht="31.5" customHeight="1" thickBot="1" x14ac:dyDescent="0.3">
      <c r="A73" s="18"/>
      <c r="B73" s="176" t="s">
        <v>566</v>
      </c>
      <c r="C73" s="177"/>
      <c r="D73" s="177"/>
      <c r="E73" s="177"/>
      <c r="F73" s="35"/>
      <c r="G73" s="35"/>
      <c r="H73" s="35"/>
      <c r="I73" s="35"/>
      <c r="J73" s="35"/>
      <c r="K73" s="35"/>
      <c r="L73" s="35"/>
      <c r="M73" s="133"/>
      <c r="N73" s="2"/>
    </row>
    <row r="74" spans="1:17" ht="78.75" customHeight="1" thickBot="1" x14ac:dyDescent="0.3">
      <c r="A74" s="18"/>
      <c r="B74" s="183"/>
      <c r="C74" s="184"/>
      <c r="D74" s="184"/>
      <c r="E74" s="185"/>
      <c r="F74" s="35"/>
      <c r="G74" s="35"/>
      <c r="H74" s="35"/>
      <c r="I74" s="35"/>
      <c r="J74" s="35"/>
      <c r="K74" s="35"/>
      <c r="L74" s="35"/>
      <c r="M74" s="133"/>
      <c r="N74" s="2"/>
    </row>
    <row r="75" spans="1:17" x14ac:dyDescent="0.25">
      <c r="A75" s="35"/>
      <c r="B75" s="35"/>
      <c r="C75" s="35"/>
      <c r="D75" s="35"/>
      <c r="E75" s="35"/>
      <c r="F75" s="35"/>
      <c r="G75" s="35"/>
      <c r="H75" s="35"/>
      <c r="I75" s="35"/>
      <c r="J75" s="35"/>
      <c r="K75" s="35"/>
      <c r="L75" s="35"/>
      <c r="M75" s="133"/>
      <c r="N75" s="2"/>
    </row>
    <row r="76" spans="1:17" ht="30" customHeight="1" x14ac:dyDescent="0.25">
      <c r="A76" s="14">
        <v>3</v>
      </c>
      <c r="B76" s="15" t="s">
        <v>621</v>
      </c>
      <c r="C76" s="15"/>
      <c r="D76" s="33"/>
      <c r="E76" s="33"/>
      <c r="F76" s="33"/>
      <c r="G76" s="33"/>
      <c r="H76" s="33"/>
      <c r="I76" s="33"/>
      <c r="J76" s="33"/>
      <c r="K76" s="33"/>
      <c r="L76" s="33"/>
      <c r="M76" s="136"/>
    </row>
    <row r="77" spans="1:17" ht="21" customHeight="1" x14ac:dyDescent="0.25">
      <c r="A77" s="71"/>
      <c r="B77" s="72" t="s">
        <v>568</v>
      </c>
      <c r="C77" s="72"/>
      <c r="D77" s="72"/>
      <c r="E77" s="72"/>
      <c r="F77" s="72"/>
      <c r="G77" s="72"/>
      <c r="H77" s="72"/>
      <c r="I77" s="72"/>
      <c r="J77" s="72"/>
      <c r="K77" s="72"/>
      <c r="L77" s="72"/>
      <c r="M77" s="137"/>
    </row>
    <row r="78" spans="1:17" x14ac:dyDescent="0.25">
      <c r="A78" s="16" t="s">
        <v>104</v>
      </c>
      <c r="B78" s="17" t="s">
        <v>567</v>
      </c>
      <c r="C78" s="16"/>
      <c r="D78" s="13"/>
      <c r="E78" s="13"/>
      <c r="F78" s="13"/>
      <c r="G78" s="13"/>
      <c r="H78" s="13"/>
      <c r="I78" s="13"/>
      <c r="J78" s="13"/>
      <c r="K78" s="13"/>
      <c r="L78" s="13"/>
      <c r="M78" s="138"/>
    </row>
    <row r="79" spans="1:17" ht="81.75" customHeight="1" x14ac:dyDescent="0.25">
      <c r="A79" s="16"/>
      <c r="B79" s="205" t="s">
        <v>569</v>
      </c>
      <c r="C79" s="201"/>
      <c r="D79" s="201"/>
      <c r="E79" s="201"/>
      <c r="F79" s="13"/>
      <c r="G79" s="13"/>
      <c r="H79" s="13"/>
      <c r="I79" s="13"/>
      <c r="J79" s="13"/>
      <c r="K79" s="13"/>
      <c r="L79" s="13"/>
      <c r="M79" s="138"/>
    </row>
    <row r="80" spans="1:17" ht="24" customHeight="1" x14ac:dyDescent="0.25">
      <c r="A80" s="39"/>
      <c r="B80" s="201" t="s">
        <v>570</v>
      </c>
      <c r="C80" s="201"/>
      <c r="D80" s="201"/>
      <c r="E80" s="201"/>
      <c r="F80" s="13"/>
      <c r="G80" s="13"/>
      <c r="H80" s="13"/>
      <c r="I80" s="13"/>
      <c r="J80" s="13"/>
      <c r="K80" s="13"/>
      <c r="L80" s="13"/>
      <c r="M80" s="13"/>
      <c r="Q80" s="2"/>
    </row>
    <row r="81" spans="1:17" ht="39.75" customHeight="1" thickBot="1" x14ac:dyDescent="0.3">
      <c r="A81" s="39"/>
      <c r="B81" s="202" t="s">
        <v>571</v>
      </c>
      <c r="C81" s="202"/>
      <c r="D81" s="202"/>
      <c r="E81" s="202"/>
      <c r="F81" s="13"/>
      <c r="G81" s="13"/>
      <c r="H81" s="13"/>
      <c r="I81" s="13"/>
      <c r="J81" s="13"/>
      <c r="K81" s="13"/>
      <c r="L81" s="13"/>
      <c r="M81" s="13"/>
      <c r="Q81" s="2"/>
    </row>
    <row r="82" spans="1:17" ht="24" customHeight="1" x14ac:dyDescent="0.25">
      <c r="A82" s="39"/>
      <c r="B82" s="118" t="s">
        <v>285</v>
      </c>
      <c r="C82" s="146" t="s">
        <v>5</v>
      </c>
      <c r="D82" s="146" t="s">
        <v>108</v>
      </c>
      <c r="E82" s="146" t="s">
        <v>302</v>
      </c>
      <c r="F82" s="146" t="s">
        <v>303</v>
      </c>
      <c r="G82" s="146" t="s">
        <v>304</v>
      </c>
      <c r="H82" s="146" t="s">
        <v>178</v>
      </c>
      <c r="I82" s="124" t="s">
        <v>126</v>
      </c>
      <c r="J82" s="123" t="s">
        <v>109</v>
      </c>
      <c r="K82" s="13"/>
      <c r="L82" s="13"/>
      <c r="M82" s="13"/>
      <c r="Q82" s="2"/>
    </row>
    <row r="83" spans="1:17" ht="18" x14ac:dyDescent="0.35">
      <c r="A83" s="39"/>
      <c r="B83" s="44" t="s">
        <v>110</v>
      </c>
      <c r="C83" s="42" t="s">
        <v>73</v>
      </c>
      <c r="D83" s="42" t="s">
        <v>190</v>
      </c>
      <c r="E83" s="43"/>
      <c r="F83" s="43"/>
      <c r="G83" s="43"/>
      <c r="H83" s="43">
        <v>342</v>
      </c>
      <c r="I83" s="42" t="s">
        <v>284</v>
      </c>
      <c r="J83" s="85"/>
      <c r="K83" s="13"/>
      <c r="L83" s="13"/>
      <c r="M83" s="13"/>
      <c r="Q83" s="2"/>
    </row>
    <row r="84" spans="1:17" ht="18" x14ac:dyDescent="0.35">
      <c r="A84" s="39"/>
      <c r="B84" s="44" t="s">
        <v>111</v>
      </c>
      <c r="C84" s="42" t="str">
        <f>VLOOKUP(C$83,Lists!$C$3:$R$34,2,FALSE)</f>
        <v>2008/09</v>
      </c>
      <c r="D84" s="42" t="str">
        <f>D83</f>
        <v>Financial (April to March)</v>
      </c>
      <c r="E84" s="43"/>
      <c r="F84" s="43"/>
      <c r="G84" s="43"/>
      <c r="H84" s="43">
        <v>345</v>
      </c>
      <c r="I84" s="42" t="s">
        <v>284</v>
      </c>
      <c r="J84" s="85"/>
      <c r="K84" s="13"/>
      <c r="L84" s="13"/>
      <c r="M84" s="13"/>
      <c r="Q84" s="2"/>
    </row>
    <row r="85" spans="1:17" ht="18" x14ac:dyDescent="0.35">
      <c r="A85" s="39"/>
      <c r="B85" s="44" t="s">
        <v>112</v>
      </c>
      <c r="C85" s="42" t="str">
        <f>VLOOKUP(C$83,Lists!$C$3:$R$34,3,FALSE)</f>
        <v>2009/10</v>
      </c>
      <c r="D85" s="42" t="str">
        <f t="shared" ref="D85:D97" si="0">D84</f>
        <v>Financial (April to March)</v>
      </c>
      <c r="E85" s="43"/>
      <c r="F85" s="43"/>
      <c r="G85" s="43"/>
      <c r="H85" s="43">
        <v>312</v>
      </c>
      <c r="I85" s="42" t="s">
        <v>284</v>
      </c>
      <c r="J85" s="85"/>
      <c r="K85" s="13"/>
      <c r="L85" s="13"/>
      <c r="M85" s="13"/>
      <c r="Q85" s="2"/>
    </row>
    <row r="86" spans="1:17" ht="18" x14ac:dyDescent="0.35">
      <c r="A86" s="39"/>
      <c r="B86" s="44" t="s">
        <v>113</v>
      </c>
      <c r="C86" s="42" t="str">
        <f>VLOOKUP(C$83,Lists!$C$3:$R$34,4,FALSE)</f>
        <v>2010/11</v>
      </c>
      <c r="D86" s="42" t="str">
        <f t="shared" si="0"/>
        <v>Financial (April to March)</v>
      </c>
      <c r="E86" s="43"/>
      <c r="F86" s="43"/>
      <c r="G86" s="43"/>
      <c r="H86" s="43">
        <v>344</v>
      </c>
      <c r="I86" s="42" t="s">
        <v>284</v>
      </c>
      <c r="J86" s="85"/>
      <c r="K86" s="13"/>
      <c r="L86" s="13"/>
      <c r="M86" s="13"/>
      <c r="Q86" s="2"/>
    </row>
    <row r="87" spans="1:17" ht="18" x14ac:dyDescent="0.35">
      <c r="A87" s="39"/>
      <c r="B87" s="44" t="s">
        <v>114</v>
      </c>
      <c r="C87" s="42" t="str">
        <f>VLOOKUP(C$83,Lists!$C$3:$R$34,5,FALSE)</f>
        <v>2011/12</v>
      </c>
      <c r="D87" s="42" t="str">
        <f t="shared" si="0"/>
        <v>Financial (April to March)</v>
      </c>
      <c r="E87" s="43"/>
      <c r="F87" s="43"/>
      <c r="G87" s="43"/>
      <c r="H87" s="43">
        <v>300</v>
      </c>
      <c r="I87" s="42" t="s">
        <v>284</v>
      </c>
      <c r="J87" s="85"/>
      <c r="K87" s="13"/>
      <c r="L87" s="13"/>
      <c r="M87" s="13"/>
      <c r="Q87" s="2"/>
    </row>
    <row r="88" spans="1:17" ht="18" x14ac:dyDescent="0.35">
      <c r="A88" s="39"/>
      <c r="B88" s="44" t="s">
        <v>115</v>
      </c>
      <c r="C88" s="42" t="str">
        <f>VLOOKUP(C$83,Lists!$C$3:$R$34,6,FALSE)</f>
        <v>2012/13</v>
      </c>
      <c r="D88" s="42" t="str">
        <f t="shared" si="0"/>
        <v>Financial (April to March)</v>
      </c>
      <c r="E88" s="43"/>
      <c r="F88" s="43"/>
      <c r="G88" s="43"/>
      <c r="H88" s="43">
        <v>261</v>
      </c>
      <c r="I88" s="42" t="s">
        <v>284</v>
      </c>
      <c r="J88" s="85"/>
      <c r="K88" s="13"/>
      <c r="L88" s="13"/>
      <c r="M88" s="13"/>
      <c r="Q88" s="2"/>
    </row>
    <row r="89" spans="1:17" ht="18" x14ac:dyDescent="0.35">
      <c r="A89" s="39"/>
      <c r="B89" s="44" t="s">
        <v>116</v>
      </c>
      <c r="C89" s="42" t="str">
        <f>VLOOKUP(C$83,Lists!$C$3:$R$34,7,FALSE)</f>
        <v>2013/14</v>
      </c>
      <c r="D89" s="42" t="str">
        <f t="shared" si="0"/>
        <v>Financial (April to March)</v>
      </c>
      <c r="E89" s="43"/>
      <c r="F89" s="43"/>
      <c r="G89" s="43"/>
      <c r="H89" s="43">
        <v>158</v>
      </c>
      <c r="I89" s="42" t="s">
        <v>284</v>
      </c>
      <c r="J89" s="85"/>
      <c r="K89" s="13"/>
      <c r="L89" s="13"/>
      <c r="M89" s="13"/>
      <c r="Q89" s="2"/>
    </row>
    <row r="90" spans="1:17" ht="18" x14ac:dyDescent="0.35">
      <c r="A90" s="39"/>
      <c r="B90" s="44" t="s">
        <v>117</v>
      </c>
      <c r="C90" s="42" t="str">
        <f>VLOOKUP(C$83,Lists!$C$3:$R$34,8,FALSE)</f>
        <v>2014/15</v>
      </c>
      <c r="D90" s="42" t="str">
        <f t="shared" si="0"/>
        <v>Financial (April to March)</v>
      </c>
      <c r="E90" s="43"/>
      <c r="F90" s="43"/>
      <c r="G90" s="43"/>
      <c r="H90" s="43">
        <v>147</v>
      </c>
      <c r="I90" s="42" t="s">
        <v>284</v>
      </c>
      <c r="J90" s="85"/>
      <c r="K90" s="13"/>
      <c r="L90" s="13"/>
      <c r="M90" s="13"/>
      <c r="Q90" s="2"/>
    </row>
    <row r="91" spans="1:17" ht="18" x14ac:dyDescent="0.35">
      <c r="A91" s="39"/>
      <c r="B91" s="44" t="s">
        <v>118</v>
      </c>
      <c r="C91" s="42" t="str">
        <f>VLOOKUP(C$83,Lists!$C$3:$R$34,9,FALSE)</f>
        <v>2015/16</v>
      </c>
      <c r="D91" s="42" t="str">
        <f t="shared" si="0"/>
        <v>Financial (April to March)</v>
      </c>
      <c r="E91" s="43"/>
      <c r="F91" s="43"/>
      <c r="G91" s="43"/>
      <c r="H91" s="43">
        <f t="shared" ref="H91:H98" si="1">SUM(E91:G91)</f>
        <v>0</v>
      </c>
      <c r="I91" s="42" t="s">
        <v>284</v>
      </c>
      <c r="J91" s="85"/>
      <c r="K91" s="13"/>
      <c r="L91" s="13"/>
      <c r="M91" s="13"/>
      <c r="Q91" s="2"/>
    </row>
    <row r="92" spans="1:17" ht="18" x14ac:dyDescent="0.35">
      <c r="A92" s="39"/>
      <c r="B92" s="44" t="s">
        <v>119</v>
      </c>
      <c r="C92" s="42" t="str">
        <f>VLOOKUP(C$83,Lists!$C$3:$R$34,10,FALSE)</f>
        <v>2016/17</v>
      </c>
      <c r="D92" s="42" t="str">
        <f t="shared" si="0"/>
        <v>Financial (April to March)</v>
      </c>
      <c r="E92" s="43"/>
      <c r="F92" s="43"/>
      <c r="G92" s="43"/>
      <c r="H92" s="43">
        <f t="shared" si="1"/>
        <v>0</v>
      </c>
      <c r="I92" s="42" t="s">
        <v>284</v>
      </c>
      <c r="J92" s="85"/>
      <c r="K92" s="13"/>
      <c r="L92" s="13"/>
      <c r="M92" s="13"/>
      <c r="Q92" s="2"/>
    </row>
    <row r="93" spans="1:17" ht="18" x14ac:dyDescent="0.35">
      <c r="A93" s="39"/>
      <c r="B93" s="44" t="s">
        <v>120</v>
      </c>
      <c r="C93" s="42" t="str">
        <f>VLOOKUP(C$83,Lists!$C$3:$R$34,11,FALSE)</f>
        <v>2017/18</v>
      </c>
      <c r="D93" s="42" t="str">
        <f t="shared" si="0"/>
        <v>Financial (April to March)</v>
      </c>
      <c r="E93" s="43"/>
      <c r="F93" s="43"/>
      <c r="G93" s="43"/>
      <c r="H93" s="43">
        <f t="shared" si="1"/>
        <v>0</v>
      </c>
      <c r="I93" s="42" t="s">
        <v>284</v>
      </c>
      <c r="J93" s="85"/>
      <c r="K93" s="13"/>
      <c r="L93" s="13"/>
      <c r="M93" s="13"/>
      <c r="Q93" s="2"/>
    </row>
    <row r="94" spans="1:17" ht="18" x14ac:dyDescent="0.35">
      <c r="A94" s="39"/>
      <c r="B94" s="44" t="s">
        <v>121</v>
      </c>
      <c r="C94" s="42" t="str">
        <f>VLOOKUP(C$83,Lists!$C$3:$R$34,12,FALSE)</f>
        <v>2018/19</v>
      </c>
      <c r="D94" s="42" t="str">
        <f t="shared" si="0"/>
        <v>Financial (April to March)</v>
      </c>
      <c r="E94" s="43"/>
      <c r="F94" s="43"/>
      <c r="G94" s="43"/>
      <c r="H94" s="43">
        <f t="shared" si="1"/>
        <v>0</v>
      </c>
      <c r="I94" s="42" t="s">
        <v>284</v>
      </c>
      <c r="J94" s="85"/>
      <c r="K94" s="13"/>
      <c r="L94" s="13"/>
      <c r="M94" s="13"/>
      <c r="Q94" s="2"/>
    </row>
    <row r="95" spans="1:17" ht="18" x14ac:dyDescent="0.35">
      <c r="A95" s="39"/>
      <c r="B95" s="44" t="s">
        <v>122</v>
      </c>
      <c r="C95" s="42" t="str">
        <f>VLOOKUP(C$83,Lists!$C$3:$R$34,13,FALSE)</f>
        <v>2019/20</v>
      </c>
      <c r="D95" s="42" t="str">
        <f t="shared" si="0"/>
        <v>Financial (April to March)</v>
      </c>
      <c r="E95" s="43"/>
      <c r="F95" s="43"/>
      <c r="G95" s="43"/>
      <c r="H95" s="43">
        <f t="shared" si="1"/>
        <v>0</v>
      </c>
      <c r="I95" s="42" t="s">
        <v>284</v>
      </c>
      <c r="J95" s="85"/>
      <c r="K95" s="13"/>
      <c r="L95" s="13"/>
      <c r="M95" s="13"/>
      <c r="Q95" s="2"/>
    </row>
    <row r="96" spans="1:17" ht="18" x14ac:dyDescent="0.35">
      <c r="A96" s="39"/>
      <c r="B96" s="44" t="s">
        <v>187</v>
      </c>
      <c r="C96" s="42">
        <f>VLOOKUP(C$83,Lists!$C$3:$R$34,14,FALSE)</f>
        <v>0</v>
      </c>
      <c r="D96" s="42" t="str">
        <f t="shared" si="0"/>
        <v>Financial (April to March)</v>
      </c>
      <c r="E96" s="43"/>
      <c r="F96" s="43"/>
      <c r="G96" s="43"/>
      <c r="H96" s="43">
        <f t="shared" si="1"/>
        <v>0</v>
      </c>
      <c r="I96" s="42" t="s">
        <v>284</v>
      </c>
      <c r="J96" s="85"/>
      <c r="K96" s="13"/>
      <c r="L96" s="13"/>
      <c r="M96" s="13"/>
      <c r="Q96" s="2"/>
    </row>
    <row r="97" spans="1:17" ht="18" x14ac:dyDescent="0.35">
      <c r="A97" s="39"/>
      <c r="B97" s="44" t="s">
        <v>188</v>
      </c>
      <c r="C97" s="42">
        <f>VLOOKUP(C$83,Lists!$C$3:$R$34,15,FALSE)</f>
        <v>0</v>
      </c>
      <c r="D97" s="42" t="str">
        <f t="shared" si="0"/>
        <v>Financial (April to March)</v>
      </c>
      <c r="E97" s="43"/>
      <c r="F97" s="43"/>
      <c r="G97" s="43"/>
      <c r="H97" s="43">
        <f t="shared" si="1"/>
        <v>0</v>
      </c>
      <c r="I97" s="42" t="s">
        <v>284</v>
      </c>
      <c r="J97" s="85"/>
      <c r="K97" s="13"/>
      <c r="L97" s="13"/>
      <c r="M97" s="13"/>
      <c r="Q97" s="2"/>
    </row>
    <row r="98" spans="1:17" ht="18.75" thickBot="1" x14ac:dyDescent="0.4">
      <c r="A98" s="39"/>
      <c r="B98" s="45" t="s">
        <v>189</v>
      </c>
      <c r="C98" s="46">
        <f>VLOOKUP(C$83,Lists!$C$3:$R$34,16,FALSE)</f>
        <v>0</v>
      </c>
      <c r="D98" s="46" t="str">
        <f>D97</f>
        <v>Financial (April to March)</v>
      </c>
      <c r="E98" s="47"/>
      <c r="F98" s="47"/>
      <c r="G98" s="47"/>
      <c r="H98" s="47">
        <f t="shared" si="1"/>
        <v>0</v>
      </c>
      <c r="I98" s="46" t="s">
        <v>284</v>
      </c>
      <c r="J98" s="86"/>
      <c r="K98" s="13"/>
      <c r="L98" s="13"/>
      <c r="M98" s="13"/>
      <c r="Q98" s="2"/>
    </row>
    <row r="99" spans="1:17" x14ac:dyDescent="0.25">
      <c r="A99" s="16"/>
      <c r="B99" s="40"/>
      <c r="C99" s="41"/>
      <c r="D99" s="13"/>
      <c r="E99" s="13"/>
      <c r="F99" s="13"/>
      <c r="G99" s="13"/>
      <c r="H99" s="13"/>
      <c r="I99" s="13"/>
      <c r="J99" s="13"/>
      <c r="K99" s="13"/>
      <c r="L99" s="13"/>
      <c r="M99" s="138"/>
      <c r="N99" s="2"/>
    </row>
    <row r="100" spans="1:17" x14ac:dyDescent="0.25">
      <c r="A100" s="16" t="s">
        <v>105</v>
      </c>
      <c r="B100" s="17" t="s">
        <v>123</v>
      </c>
      <c r="C100" s="16"/>
      <c r="D100" s="13"/>
      <c r="E100" s="13"/>
      <c r="F100" s="13"/>
      <c r="G100" s="13"/>
      <c r="H100" s="13"/>
      <c r="I100" s="13"/>
      <c r="J100" s="13"/>
      <c r="K100" s="13"/>
      <c r="L100" s="13"/>
      <c r="M100" s="138"/>
      <c r="N100" s="2"/>
    </row>
    <row r="101" spans="1:17" ht="78.75" customHeight="1" x14ac:dyDescent="0.25">
      <c r="A101" s="16"/>
      <c r="B101" s="201" t="s">
        <v>617</v>
      </c>
      <c r="C101" s="201"/>
      <c r="D101" s="201"/>
      <c r="E101" s="201"/>
      <c r="F101" s="13"/>
      <c r="G101" s="13"/>
      <c r="H101" s="13"/>
      <c r="I101" s="13"/>
      <c r="J101" s="13"/>
      <c r="K101" s="13"/>
      <c r="L101" s="13"/>
      <c r="M101" s="138"/>
      <c r="N101" s="2"/>
    </row>
    <row r="102" spans="1:17" ht="34.5" customHeight="1" thickBot="1" x14ac:dyDescent="0.3">
      <c r="A102" s="39"/>
      <c r="B102" s="201" t="s">
        <v>618</v>
      </c>
      <c r="C102" s="201"/>
      <c r="D102" s="201"/>
      <c r="E102" s="201"/>
      <c r="F102" s="13"/>
      <c r="G102" s="13"/>
      <c r="H102" s="13"/>
      <c r="I102" s="13"/>
      <c r="J102" s="13"/>
      <c r="K102" s="13"/>
      <c r="L102" s="13"/>
      <c r="M102" s="13"/>
      <c r="N102" s="2"/>
      <c r="O102" s="2"/>
    </row>
    <row r="103" spans="1:17" ht="21.75" customHeight="1" x14ac:dyDescent="0.25">
      <c r="A103" s="39"/>
      <c r="B103" s="118" t="s">
        <v>124</v>
      </c>
      <c r="C103" s="147" t="s">
        <v>305</v>
      </c>
      <c r="D103" s="124" t="s">
        <v>125</v>
      </c>
      <c r="E103" s="124" t="s">
        <v>126</v>
      </c>
      <c r="F103" s="124" t="s">
        <v>127</v>
      </c>
      <c r="G103" s="124" t="s">
        <v>126</v>
      </c>
      <c r="H103" s="124" t="s">
        <v>293</v>
      </c>
      <c r="I103" s="123" t="s">
        <v>109</v>
      </c>
      <c r="J103" s="13"/>
      <c r="K103" s="13"/>
      <c r="L103" s="13"/>
      <c r="M103" s="13"/>
      <c r="O103" s="2"/>
    </row>
    <row r="104" spans="1:17" x14ac:dyDescent="0.25">
      <c r="A104" s="39"/>
      <c r="B104" s="44" t="s">
        <v>223</v>
      </c>
      <c r="C104" s="148" t="s">
        <v>303</v>
      </c>
      <c r="D104" s="173">
        <v>207910</v>
      </c>
      <c r="E104" s="101" t="str">
        <f>VLOOKUP($B104,Lists!$AC$3:$AF$47,2,FALSE)</f>
        <v>kWh</v>
      </c>
      <c r="F104" s="103">
        <f>VLOOKUP($B104,Lists!$AC$3:$AF$47,3,FALSE)</f>
        <v>0.53747999999999996</v>
      </c>
      <c r="G104" s="101" t="str">
        <f>VLOOKUP($B104,Lists!$AC$3:$AF$47,4,FALSE)</f>
        <v>kg CO2e/kWh</v>
      </c>
      <c r="H104" s="129">
        <f>(F104*D104)/1000</f>
        <v>111.7474668</v>
      </c>
      <c r="I104" s="82"/>
      <c r="J104" s="13"/>
      <c r="K104" s="13"/>
      <c r="L104" s="13"/>
      <c r="M104" s="13"/>
      <c r="O104" s="2"/>
    </row>
    <row r="105" spans="1:17" x14ac:dyDescent="0.25">
      <c r="A105" s="39"/>
      <c r="B105" s="44" t="s">
        <v>259</v>
      </c>
      <c r="C105" s="148" t="s">
        <v>304</v>
      </c>
      <c r="D105" s="172">
        <v>525</v>
      </c>
      <c r="E105" s="101" t="str">
        <f>VLOOKUP($B105,Lists!$AC$3:$AF$47,2,FALSE)</f>
        <v>km</v>
      </c>
      <c r="F105" s="103">
        <f>VLOOKUP($B105,Lists!$AC$3:$AF$47,3,FALSE)</f>
        <v>0.10946</v>
      </c>
      <c r="G105" s="101" t="str">
        <f>VLOOKUP($B105,Lists!$AC$3:$AF$47,4,FALSE)</f>
        <v>kg CO2e/passenger km</v>
      </c>
      <c r="H105" s="129">
        <f t="shared" ref="H105:H123" si="2">(F105*D105)/1000</f>
        <v>5.7466500000000004E-2</v>
      </c>
      <c r="I105" s="82" t="s">
        <v>635</v>
      </c>
      <c r="J105" s="13"/>
      <c r="K105" s="13"/>
      <c r="L105" s="13"/>
      <c r="M105" s="13"/>
      <c r="O105" s="2"/>
    </row>
    <row r="106" spans="1:17" x14ac:dyDescent="0.25">
      <c r="A106" s="39"/>
      <c r="B106" s="44" t="s">
        <v>257</v>
      </c>
      <c r="C106" s="148" t="s">
        <v>304</v>
      </c>
      <c r="D106" s="172">
        <v>46389</v>
      </c>
      <c r="E106" s="101" t="str">
        <f>VLOOKUP($B106,Lists!$AC$3:$AF$47,2,FALSE)</f>
        <v>passenger km</v>
      </c>
      <c r="F106" s="103">
        <f>VLOOKUP($B106,Lists!$AC$3:$AF$47,3,FALSE)</f>
        <v>0.19388</v>
      </c>
      <c r="G106" s="101" t="str">
        <f>VLOOKUP($B106,Lists!$AC$3:$AF$47,4,FALSE)</f>
        <v>kg CO2e/km</v>
      </c>
      <c r="H106" s="129">
        <f t="shared" si="2"/>
        <v>8.9938993200000006</v>
      </c>
      <c r="I106" s="82" t="s">
        <v>636</v>
      </c>
      <c r="J106" s="13"/>
      <c r="K106" s="13"/>
      <c r="L106" s="13"/>
      <c r="M106" s="13"/>
      <c r="O106" s="2"/>
    </row>
    <row r="107" spans="1:17" x14ac:dyDescent="0.25">
      <c r="A107" s="39"/>
      <c r="B107" s="44" t="s">
        <v>255</v>
      </c>
      <c r="C107" s="148" t="s">
        <v>304</v>
      </c>
      <c r="D107" s="172">
        <v>250917</v>
      </c>
      <c r="E107" s="101" t="str">
        <f>VLOOKUP($B107,Lists!$AC$3:$AF$47,2,FALSE)</f>
        <v>passenger km</v>
      </c>
      <c r="F107" s="103">
        <f>VLOOKUP($B107,Lists!$AC$3:$AF$47,3,FALSE)</f>
        <v>4.7379999999999999E-2</v>
      </c>
      <c r="G107" s="101" t="str">
        <f>VLOOKUP($B107,Lists!$AC$3:$AF$47,4,FALSE)</f>
        <v>kg CO2e/passenger km</v>
      </c>
      <c r="H107" s="129">
        <f t="shared" si="2"/>
        <v>11.88844746</v>
      </c>
      <c r="I107" s="82" t="s">
        <v>637</v>
      </c>
      <c r="J107" s="13"/>
      <c r="K107" s="13"/>
      <c r="L107" s="13"/>
      <c r="M107" s="13"/>
      <c r="O107" s="2"/>
    </row>
    <row r="108" spans="1:17" x14ac:dyDescent="0.25">
      <c r="A108" s="39"/>
      <c r="B108" s="44" t="s">
        <v>254</v>
      </c>
      <c r="C108" s="148" t="s">
        <v>304</v>
      </c>
      <c r="D108" s="172">
        <v>47276</v>
      </c>
      <c r="E108" s="101" t="str">
        <f>VLOOKUP($B108,Lists!$AC$3:$AF$47,2,FALSE)</f>
        <v>passenger km</v>
      </c>
      <c r="F108" s="103">
        <f>VLOOKUP($B108,Lists!$AC$3:$AF$47,3,FALSE)</f>
        <v>0.29315999999999998</v>
      </c>
      <c r="G108" s="101" t="str">
        <f>VLOOKUP($B108,Lists!$AC$3:$AF$47,4,FALSE)</f>
        <v>kg CO2e/passenger km</v>
      </c>
      <c r="H108" s="129">
        <f t="shared" si="2"/>
        <v>13.859432159999999</v>
      </c>
      <c r="I108" s="171" t="s">
        <v>638</v>
      </c>
      <c r="J108" s="13"/>
      <c r="K108" s="13"/>
      <c r="L108" s="13"/>
      <c r="M108" s="13"/>
      <c r="O108" s="2"/>
    </row>
    <row r="109" spans="1:17" x14ac:dyDescent="0.25">
      <c r="A109" s="39"/>
      <c r="B109" s="44" t="s">
        <v>245</v>
      </c>
      <c r="C109" s="148" t="s">
        <v>304</v>
      </c>
      <c r="D109" s="43">
        <v>8</v>
      </c>
      <c r="E109" s="101" t="str">
        <f>VLOOKUP($B109,Lists!$AC$3:$AF$47,2,FALSE)</f>
        <v>tonnes</v>
      </c>
      <c r="F109" s="103">
        <f>VLOOKUP($B109,Lists!$AC$3:$AF$47,3,FALSE)</f>
        <v>21</v>
      </c>
      <c r="G109" s="101" t="str">
        <f>VLOOKUP($B109,Lists!$AC$3:$AF$47,4,FALSE)</f>
        <v>kgCO2e/tonne</v>
      </c>
      <c r="H109" s="129">
        <f t="shared" si="2"/>
        <v>0.16800000000000001</v>
      </c>
      <c r="I109" s="82" t="s">
        <v>640</v>
      </c>
      <c r="J109" s="13"/>
      <c r="K109" s="13"/>
      <c r="L109" s="13"/>
      <c r="M109" s="13"/>
      <c r="O109" s="2"/>
    </row>
    <row r="110" spans="1:17" x14ac:dyDescent="0.25">
      <c r="A110" s="39"/>
      <c r="B110" s="44" t="s">
        <v>241</v>
      </c>
      <c r="C110" s="148" t="s">
        <v>304</v>
      </c>
      <c r="D110" s="43">
        <v>5</v>
      </c>
      <c r="E110" s="101" t="str">
        <f>VLOOKUP($B110,Lists!$AC$3:$AF$47,2,FALSE)</f>
        <v>tonnes</v>
      </c>
      <c r="F110" s="103">
        <f>VLOOKUP($B110,Lists!$AC$3:$AF$47,3,FALSE)</f>
        <v>21</v>
      </c>
      <c r="G110" s="101" t="str">
        <f>VLOOKUP($B110,Lists!$AC$3:$AF$47,4,FALSE)</f>
        <v>kgCO2e/tonne</v>
      </c>
      <c r="H110" s="129">
        <f t="shared" si="2"/>
        <v>0.105</v>
      </c>
      <c r="I110" s="82" t="s">
        <v>639</v>
      </c>
      <c r="J110" s="13"/>
      <c r="K110" s="13"/>
      <c r="L110" s="13"/>
      <c r="M110" s="13"/>
      <c r="O110" s="2"/>
    </row>
    <row r="111" spans="1:17" x14ac:dyDescent="0.25">
      <c r="A111" s="39"/>
      <c r="B111" s="44"/>
      <c r="C111" s="148"/>
      <c r="D111" s="43"/>
      <c r="E111" s="101" t="e">
        <f>VLOOKUP($B111,Lists!$AC$3:$AF$47,2,FALSE)</f>
        <v>#N/A</v>
      </c>
      <c r="F111" s="103" t="e">
        <f>VLOOKUP($B111,Lists!$AC$3:$AF$47,3,FALSE)</f>
        <v>#N/A</v>
      </c>
      <c r="G111" s="101" t="e">
        <f>VLOOKUP($B111,Lists!$AC$3:$AF$47,4,FALSE)</f>
        <v>#N/A</v>
      </c>
      <c r="H111" s="129" t="e">
        <f t="shared" si="2"/>
        <v>#N/A</v>
      </c>
      <c r="I111" s="82"/>
      <c r="J111" s="13"/>
      <c r="K111" s="13"/>
      <c r="L111" s="13"/>
      <c r="M111" s="13"/>
      <c r="O111" s="2"/>
    </row>
    <row r="112" spans="1:17" x14ac:dyDescent="0.25">
      <c r="A112" s="39"/>
      <c r="B112" s="44"/>
      <c r="C112" s="148"/>
      <c r="D112" s="43"/>
      <c r="E112" s="101" t="e">
        <f>VLOOKUP($B112,Lists!$AC$3:$AF$47,2,FALSE)</f>
        <v>#N/A</v>
      </c>
      <c r="F112" s="103" t="e">
        <f>VLOOKUP($B112,Lists!$AC$3:$AF$47,3,FALSE)</f>
        <v>#N/A</v>
      </c>
      <c r="G112" s="101" t="e">
        <f>VLOOKUP($B112,Lists!$AC$3:$AF$47,4,FALSE)</f>
        <v>#N/A</v>
      </c>
      <c r="H112" s="129" t="e">
        <f t="shared" si="2"/>
        <v>#N/A</v>
      </c>
      <c r="I112" s="82"/>
      <c r="J112" s="13"/>
      <c r="K112" s="13"/>
      <c r="L112" s="13"/>
      <c r="M112" s="13"/>
      <c r="O112" s="2"/>
    </row>
    <row r="113" spans="1:15" x14ac:dyDescent="0.25">
      <c r="A113" s="39"/>
      <c r="B113" s="44"/>
      <c r="C113" s="148"/>
      <c r="D113" s="43"/>
      <c r="E113" s="101" t="e">
        <f>VLOOKUP($B113,Lists!$AC$3:$AF$47,2,FALSE)</f>
        <v>#N/A</v>
      </c>
      <c r="F113" s="103" t="e">
        <f>VLOOKUP($B113,Lists!$AC$3:$AF$47,3,FALSE)</f>
        <v>#N/A</v>
      </c>
      <c r="G113" s="101" t="e">
        <f>VLOOKUP($B113,Lists!$AC$3:$AF$47,4,FALSE)</f>
        <v>#N/A</v>
      </c>
      <c r="H113" s="129" t="e">
        <f t="shared" si="2"/>
        <v>#N/A</v>
      </c>
      <c r="I113" s="82"/>
      <c r="J113" s="13"/>
      <c r="K113" s="13"/>
      <c r="L113" s="13"/>
      <c r="M113" s="13"/>
      <c r="O113" s="2"/>
    </row>
    <row r="114" spans="1:15" x14ac:dyDescent="0.25">
      <c r="A114" s="39"/>
      <c r="B114" s="44"/>
      <c r="C114" s="148"/>
      <c r="D114" s="43"/>
      <c r="E114" s="101" t="e">
        <f>VLOOKUP($B114,Lists!$AC$3:$AF$47,2,FALSE)</f>
        <v>#N/A</v>
      </c>
      <c r="F114" s="103" t="e">
        <f>VLOOKUP($B114,Lists!$AC$3:$AF$47,3,FALSE)</f>
        <v>#N/A</v>
      </c>
      <c r="G114" s="101" t="e">
        <f>VLOOKUP($B114,Lists!$AC$3:$AF$47,4,FALSE)</f>
        <v>#N/A</v>
      </c>
      <c r="H114" s="129" t="e">
        <f t="shared" si="2"/>
        <v>#N/A</v>
      </c>
      <c r="I114" s="82"/>
      <c r="J114" s="13"/>
      <c r="K114" s="13"/>
      <c r="L114" s="13"/>
      <c r="M114" s="13"/>
      <c r="O114" s="2"/>
    </row>
    <row r="115" spans="1:15" x14ac:dyDescent="0.25">
      <c r="A115" s="39"/>
      <c r="B115" s="44"/>
      <c r="C115" s="148"/>
      <c r="D115" s="43"/>
      <c r="E115" s="101" t="e">
        <f>VLOOKUP($B115,Lists!$AC$3:$AF$47,2,FALSE)</f>
        <v>#N/A</v>
      </c>
      <c r="F115" s="103" t="e">
        <f>VLOOKUP($B115,Lists!$AC$3:$AF$47,3,FALSE)</f>
        <v>#N/A</v>
      </c>
      <c r="G115" s="101" t="e">
        <f>VLOOKUP($B115,Lists!$AC$3:$AF$47,4,FALSE)</f>
        <v>#N/A</v>
      </c>
      <c r="H115" s="129" t="e">
        <f t="shared" si="2"/>
        <v>#N/A</v>
      </c>
      <c r="I115" s="82"/>
      <c r="J115" s="13"/>
      <c r="K115" s="13"/>
      <c r="L115" s="13"/>
      <c r="M115" s="13"/>
      <c r="O115" s="2"/>
    </row>
    <row r="116" spans="1:15" x14ac:dyDescent="0.25">
      <c r="A116" s="39"/>
      <c r="B116" s="44"/>
      <c r="C116" s="148"/>
      <c r="D116" s="43"/>
      <c r="E116" s="101" t="e">
        <f>VLOOKUP($B116,Lists!$AC$3:$AF$47,2,FALSE)</f>
        <v>#N/A</v>
      </c>
      <c r="F116" s="103" t="e">
        <f>VLOOKUP($B116,Lists!$AC$3:$AF$47,3,FALSE)</f>
        <v>#N/A</v>
      </c>
      <c r="G116" s="101" t="e">
        <f>VLOOKUP($B116,Lists!$AC$3:$AF$47,4,FALSE)</f>
        <v>#N/A</v>
      </c>
      <c r="H116" s="129" t="e">
        <f t="shared" si="2"/>
        <v>#N/A</v>
      </c>
      <c r="I116" s="82"/>
      <c r="J116" s="13"/>
      <c r="K116" s="13"/>
      <c r="L116" s="13"/>
      <c r="M116" s="13"/>
      <c r="O116" s="2"/>
    </row>
    <row r="117" spans="1:15" x14ac:dyDescent="0.25">
      <c r="A117" s="39"/>
      <c r="B117" s="44"/>
      <c r="C117" s="148"/>
      <c r="D117" s="43"/>
      <c r="E117" s="101" t="e">
        <f>VLOOKUP($B117,Lists!$AC$3:$AF$47,2,FALSE)</f>
        <v>#N/A</v>
      </c>
      <c r="F117" s="103" t="e">
        <f>VLOOKUP($B117,Lists!$AC$3:$AF$47,3,FALSE)</f>
        <v>#N/A</v>
      </c>
      <c r="G117" s="101" t="e">
        <f>VLOOKUP($B117,Lists!$AC$3:$AF$47,4,FALSE)</f>
        <v>#N/A</v>
      </c>
      <c r="H117" s="129" t="e">
        <f t="shared" si="2"/>
        <v>#N/A</v>
      </c>
      <c r="I117" s="82"/>
      <c r="J117" s="13"/>
      <c r="K117" s="13"/>
      <c r="L117" s="13"/>
      <c r="M117" s="13"/>
      <c r="O117" s="2"/>
    </row>
    <row r="118" spans="1:15" x14ac:dyDescent="0.25">
      <c r="A118" s="39"/>
      <c r="B118" s="44"/>
      <c r="C118" s="148"/>
      <c r="D118" s="43"/>
      <c r="E118" s="101" t="e">
        <f>VLOOKUP($B118,Lists!$AC$3:$AF$47,2,FALSE)</f>
        <v>#N/A</v>
      </c>
      <c r="F118" s="103" t="e">
        <f>VLOOKUP($B118,Lists!$AC$3:$AF$47,3,FALSE)</f>
        <v>#N/A</v>
      </c>
      <c r="G118" s="101" t="e">
        <f>VLOOKUP($B118,Lists!$AC$3:$AF$47,4,FALSE)</f>
        <v>#N/A</v>
      </c>
      <c r="H118" s="129" t="e">
        <f t="shared" si="2"/>
        <v>#N/A</v>
      </c>
      <c r="I118" s="82"/>
      <c r="J118" s="13"/>
      <c r="K118" s="13"/>
      <c r="L118" s="13"/>
      <c r="M118" s="13"/>
      <c r="O118" s="2"/>
    </row>
    <row r="119" spans="1:15" x14ac:dyDescent="0.25">
      <c r="A119" s="39"/>
      <c r="B119" s="44"/>
      <c r="C119" s="148"/>
      <c r="D119" s="43"/>
      <c r="E119" s="101" t="e">
        <f>VLOOKUP($B119,Lists!$AC$3:$AF$47,2,FALSE)</f>
        <v>#N/A</v>
      </c>
      <c r="F119" s="103" t="e">
        <f>VLOOKUP($B119,Lists!$AC$3:$AF$47,3,FALSE)</f>
        <v>#N/A</v>
      </c>
      <c r="G119" s="101" t="e">
        <f>VLOOKUP($B119,Lists!$AC$3:$AF$47,4,FALSE)</f>
        <v>#N/A</v>
      </c>
      <c r="H119" s="129" t="e">
        <f t="shared" si="2"/>
        <v>#N/A</v>
      </c>
      <c r="I119" s="82"/>
      <c r="J119" s="13"/>
      <c r="K119" s="13"/>
      <c r="L119" s="13"/>
      <c r="M119" s="13"/>
      <c r="O119" s="2"/>
    </row>
    <row r="120" spans="1:15" x14ac:dyDescent="0.25">
      <c r="A120" s="39"/>
      <c r="B120" s="44"/>
      <c r="C120" s="148"/>
      <c r="D120" s="43"/>
      <c r="E120" s="101" t="e">
        <f>VLOOKUP($B120,Lists!$AC$3:$AF$47,2,FALSE)</f>
        <v>#N/A</v>
      </c>
      <c r="F120" s="103" t="e">
        <f>VLOOKUP($B120,Lists!$AC$3:$AF$47,3,FALSE)</f>
        <v>#N/A</v>
      </c>
      <c r="G120" s="101" t="e">
        <f>VLOOKUP($B120,Lists!$AC$3:$AF$47,4,FALSE)</f>
        <v>#N/A</v>
      </c>
      <c r="H120" s="129" t="e">
        <f t="shared" si="2"/>
        <v>#N/A</v>
      </c>
      <c r="I120" s="82"/>
      <c r="J120" s="13"/>
      <c r="K120" s="13"/>
      <c r="L120" s="13"/>
      <c r="M120" s="13"/>
      <c r="O120" s="2"/>
    </row>
    <row r="121" spans="1:15" x14ac:dyDescent="0.25">
      <c r="A121" s="39"/>
      <c r="B121" s="44"/>
      <c r="C121" s="148"/>
      <c r="D121" s="43"/>
      <c r="E121" s="101" t="e">
        <f>VLOOKUP($B121,Lists!$AC$3:$AF$47,2,FALSE)</f>
        <v>#N/A</v>
      </c>
      <c r="F121" s="103" t="e">
        <f>VLOOKUP($B121,Lists!$AC$3:$AF$47,3,FALSE)</f>
        <v>#N/A</v>
      </c>
      <c r="G121" s="101" t="e">
        <f>VLOOKUP($B121,Lists!$AC$3:$AF$47,4,FALSE)</f>
        <v>#N/A</v>
      </c>
      <c r="H121" s="129" t="e">
        <f t="shared" si="2"/>
        <v>#N/A</v>
      </c>
      <c r="I121" s="82"/>
      <c r="J121" s="13"/>
      <c r="K121" s="13"/>
      <c r="L121" s="13"/>
      <c r="M121" s="13"/>
      <c r="O121" s="2"/>
    </row>
    <row r="122" spans="1:15" x14ac:dyDescent="0.25">
      <c r="A122" s="39"/>
      <c r="B122" s="44"/>
      <c r="C122" s="148"/>
      <c r="D122" s="43"/>
      <c r="E122" s="101" t="e">
        <f>VLOOKUP($B122,Lists!$AC$3:$AF$47,2,FALSE)</f>
        <v>#N/A</v>
      </c>
      <c r="F122" s="103" t="e">
        <f>VLOOKUP($B122,Lists!$AC$3:$AF$47,3,FALSE)</f>
        <v>#N/A</v>
      </c>
      <c r="G122" s="101" t="e">
        <f>VLOOKUP($B122,Lists!$AC$3:$AF$47,4,FALSE)</f>
        <v>#N/A</v>
      </c>
      <c r="H122" s="129" t="e">
        <f t="shared" si="2"/>
        <v>#N/A</v>
      </c>
      <c r="I122" s="82"/>
      <c r="J122" s="13"/>
      <c r="K122" s="13"/>
      <c r="L122" s="13"/>
      <c r="M122" s="13"/>
      <c r="O122" s="2"/>
    </row>
    <row r="123" spans="1:15" ht="15.75" thickBot="1" x14ac:dyDescent="0.3">
      <c r="A123" s="39"/>
      <c r="B123" s="45"/>
      <c r="C123" s="149"/>
      <c r="D123" s="47"/>
      <c r="E123" s="102" t="e">
        <f>VLOOKUP($B123,Lists!$AC$3:$AF$47,2,FALSE)</f>
        <v>#N/A</v>
      </c>
      <c r="F123" s="104" t="e">
        <f>VLOOKUP($B123,Lists!$AC$3:$AF$47,3,FALSE)</f>
        <v>#N/A</v>
      </c>
      <c r="G123" s="102" t="e">
        <f>VLOOKUP($B123,Lists!$AC$3:$AF$47,4,FALSE)</f>
        <v>#N/A</v>
      </c>
      <c r="H123" s="130" t="e">
        <f t="shared" si="2"/>
        <v>#N/A</v>
      </c>
      <c r="I123" s="83"/>
      <c r="J123" s="13"/>
      <c r="K123" s="13"/>
      <c r="L123" s="13"/>
      <c r="M123" s="13"/>
      <c r="O123" s="2"/>
    </row>
    <row r="124" spans="1:15" x14ac:dyDescent="0.25">
      <c r="A124" s="39"/>
      <c r="B124" s="13"/>
      <c r="C124" s="13"/>
      <c r="D124" s="13"/>
      <c r="E124" s="13"/>
      <c r="F124" s="13"/>
      <c r="G124" s="13"/>
      <c r="H124" s="13"/>
      <c r="I124" s="13"/>
      <c r="J124" s="13"/>
      <c r="K124" s="13"/>
      <c r="L124" s="13"/>
      <c r="M124" s="138"/>
      <c r="N124" s="2"/>
    </row>
    <row r="125" spans="1:15" x14ac:dyDescent="0.25">
      <c r="A125" s="13" t="s">
        <v>106</v>
      </c>
      <c r="B125" s="84" t="s">
        <v>286</v>
      </c>
      <c r="C125" s="13"/>
      <c r="D125" s="13"/>
      <c r="E125" s="13"/>
      <c r="F125" s="13"/>
      <c r="G125" s="13"/>
      <c r="H125" s="13"/>
      <c r="I125" s="13"/>
      <c r="J125" s="13"/>
      <c r="K125" s="13"/>
      <c r="L125" s="13"/>
      <c r="M125" s="138"/>
      <c r="N125" s="2"/>
    </row>
    <row r="126" spans="1:15" ht="21.75" customHeight="1" thickBot="1" x14ac:dyDescent="0.3">
      <c r="A126" s="13"/>
      <c r="B126" s="79" t="s">
        <v>572</v>
      </c>
      <c r="C126" s="13"/>
      <c r="D126" s="13"/>
      <c r="E126" s="13"/>
      <c r="F126" s="13"/>
      <c r="G126" s="13"/>
      <c r="H126" s="13"/>
      <c r="I126" s="13"/>
      <c r="J126" s="13"/>
      <c r="K126" s="13"/>
      <c r="L126" s="13"/>
      <c r="M126" s="138"/>
      <c r="N126" s="2"/>
    </row>
    <row r="127" spans="1:15" ht="35.25" customHeight="1" x14ac:dyDescent="0.25">
      <c r="A127" s="13"/>
      <c r="B127" s="118" t="s">
        <v>193</v>
      </c>
      <c r="C127" s="119" t="s">
        <v>271</v>
      </c>
      <c r="D127" s="119" t="s">
        <v>573</v>
      </c>
      <c r="E127" s="119" t="s">
        <v>272</v>
      </c>
      <c r="F127" s="123" t="s">
        <v>109</v>
      </c>
      <c r="G127" s="13"/>
      <c r="H127" s="13"/>
      <c r="I127" s="13"/>
      <c r="J127" s="13"/>
      <c r="K127" s="13"/>
      <c r="L127" s="13"/>
      <c r="M127" s="138"/>
      <c r="N127" s="2"/>
    </row>
    <row r="128" spans="1:15" x14ac:dyDescent="0.25">
      <c r="A128" s="13"/>
      <c r="B128" s="44" t="s">
        <v>194</v>
      </c>
      <c r="C128" s="43">
        <v>0</v>
      </c>
      <c r="D128" s="43"/>
      <c r="E128" s="43"/>
      <c r="F128" s="82"/>
      <c r="G128" s="13"/>
      <c r="H128" s="13"/>
      <c r="I128" s="13"/>
      <c r="J128" s="13"/>
      <c r="K128" s="13"/>
      <c r="L128" s="13"/>
      <c r="M128" s="138"/>
      <c r="N128" s="2"/>
    </row>
    <row r="129" spans="1:14" x14ac:dyDescent="0.25">
      <c r="A129" s="13"/>
      <c r="B129" s="44" t="s">
        <v>195</v>
      </c>
      <c r="C129" s="43">
        <v>0</v>
      </c>
      <c r="D129" s="43"/>
      <c r="E129" s="43"/>
      <c r="F129" s="82"/>
      <c r="G129" s="13"/>
      <c r="H129" s="13"/>
      <c r="I129" s="13"/>
      <c r="J129" s="13"/>
      <c r="K129" s="13"/>
      <c r="L129" s="13"/>
      <c r="M129" s="138"/>
      <c r="N129" s="2"/>
    </row>
    <row r="130" spans="1:14" ht="15.75" thickBot="1" x14ac:dyDescent="0.3">
      <c r="A130" s="13"/>
      <c r="B130" s="45" t="s">
        <v>70</v>
      </c>
      <c r="C130" s="47">
        <v>0</v>
      </c>
      <c r="D130" s="47"/>
      <c r="E130" s="47"/>
      <c r="F130" s="83"/>
      <c r="G130" s="13"/>
      <c r="H130" s="13"/>
      <c r="I130" s="13"/>
      <c r="J130" s="13"/>
      <c r="K130" s="13"/>
      <c r="L130" s="13"/>
      <c r="M130" s="138"/>
      <c r="N130" s="2"/>
    </row>
    <row r="131" spans="1:14" x14ac:dyDescent="0.25">
      <c r="A131" s="13"/>
      <c r="B131" s="13"/>
      <c r="C131" s="13"/>
      <c r="D131" s="13"/>
      <c r="E131" s="13"/>
      <c r="F131" s="13"/>
      <c r="G131" s="13"/>
      <c r="H131" s="13"/>
      <c r="I131" s="13"/>
      <c r="J131" s="13"/>
      <c r="K131" s="13"/>
      <c r="L131" s="13"/>
      <c r="M131" s="138"/>
      <c r="N131" s="2"/>
    </row>
    <row r="132" spans="1:14" ht="22.5" customHeight="1" x14ac:dyDescent="0.25">
      <c r="A132" s="71"/>
      <c r="B132" s="72" t="s">
        <v>168</v>
      </c>
      <c r="C132" s="72"/>
      <c r="D132" s="72"/>
      <c r="E132" s="72"/>
      <c r="F132" s="72"/>
      <c r="G132" s="72"/>
      <c r="H132" s="72"/>
      <c r="I132" s="72"/>
      <c r="J132" s="72"/>
      <c r="K132" s="72"/>
      <c r="L132" s="72"/>
      <c r="M132" s="137"/>
      <c r="N132" s="2"/>
    </row>
    <row r="133" spans="1:14" ht="18.75" customHeight="1" x14ac:dyDescent="0.25">
      <c r="A133" s="16" t="s">
        <v>107</v>
      </c>
      <c r="B133" s="48" t="s">
        <v>128</v>
      </c>
      <c r="C133" s="41"/>
      <c r="D133" s="13"/>
      <c r="E133" s="13"/>
      <c r="F133" s="13"/>
      <c r="G133" s="13"/>
      <c r="H133" s="13"/>
      <c r="I133" s="13"/>
      <c r="J133" s="13"/>
      <c r="K133" s="13"/>
      <c r="L133" s="13"/>
      <c r="M133" s="138"/>
      <c r="N133" s="2"/>
    </row>
    <row r="134" spans="1:14" ht="52.5" customHeight="1" thickBot="1" x14ac:dyDescent="0.3">
      <c r="A134" s="16"/>
      <c r="B134" s="218" t="s">
        <v>574</v>
      </c>
      <c r="C134" s="219"/>
      <c r="D134" s="219"/>
      <c r="E134" s="219"/>
      <c r="F134" s="13"/>
      <c r="G134" s="13"/>
      <c r="H134" s="13"/>
      <c r="I134" s="13"/>
      <c r="J134" s="13"/>
      <c r="K134" s="13"/>
      <c r="L134" s="13"/>
      <c r="M134" s="138"/>
      <c r="N134" s="2"/>
    </row>
    <row r="135" spans="1:14" ht="30" x14ac:dyDescent="0.25">
      <c r="A135" s="39"/>
      <c r="B135" s="118" t="s">
        <v>130</v>
      </c>
      <c r="C135" s="119" t="s">
        <v>131</v>
      </c>
      <c r="D135" s="119" t="s">
        <v>132</v>
      </c>
      <c r="E135" s="119" t="s">
        <v>126</v>
      </c>
      <c r="F135" s="119" t="s">
        <v>133</v>
      </c>
      <c r="G135" s="119" t="s">
        <v>134</v>
      </c>
      <c r="H135" s="119" t="s">
        <v>135</v>
      </c>
      <c r="I135" s="119" t="s">
        <v>136</v>
      </c>
      <c r="J135" s="119" t="s">
        <v>137</v>
      </c>
      <c r="K135" s="120" t="s">
        <v>109</v>
      </c>
      <c r="L135" s="13"/>
      <c r="M135" s="138"/>
      <c r="N135" s="2"/>
    </row>
    <row r="136" spans="1:14" x14ac:dyDescent="0.25">
      <c r="A136" s="39"/>
      <c r="B136" s="44" t="s">
        <v>657</v>
      </c>
      <c r="C136" s="42" t="s">
        <v>297</v>
      </c>
      <c r="D136" s="43">
        <v>10.039999999999999</v>
      </c>
      <c r="E136" s="42" t="s">
        <v>33</v>
      </c>
      <c r="F136" s="42" t="s">
        <v>516</v>
      </c>
      <c r="G136" s="42" t="s">
        <v>80</v>
      </c>
      <c r="H136" s="43"/>
      <c r="I136" s="42" t="s">
        <v>16</v>
      </c>
      <c r="J136" s="42" t="s">
        <v>81</v>
      </c>
      <c r="K136" s="82"/>
      <c r="L136" s="13"/>
      <c r="M136" s="138"/>
      <c r="N136" s="2"/>
    </row>
    <row r="137" spans="1:14" x14ac:dyDescent="0.25">
      <c r="A137" s="39"/>
      <c r="B137" s="44" t="s">
        <v>658</v>
      </c>
      <c r="C137" s="42" t="s">
        <v>297</v>
      </c>
      <c r="D137" s="43">
        <v>1.7</v>
      </c>
      <c r="E137" s="42" t="s">
        <v>33</v>
      </c>
      <c r="F137" s="42" t="s">
        <v>27</v>
      </c>
      <c r="G137" s="42" t="s">
        <v>80</v>
      </c>
      <c r="H137" s="43"/>
      <c r="I137" s="42" t="s">
        <v>16</v>
      </c>
      <c r="J137" s="42" t="s">
        <v>81</v>
      </c>
      <c r="K137" s="82"/>
      <c r="L137" s="13"/>
      <c r="M137" s="138"/>
      <c r="N137" s="2"/>
    </row>
    <row r="138" spans="1:14" x14ac:dyDescent="0.25">
      <c r="A138" s="39"/>
      <c r="B138" s="44" t="s">
        <v>659</v>
      </c>
      <c r="C138" s="42" t="s">
        <v>297</v>
      </c>
      <c r="D138" s="43">
        <v>0.69</v>
      </c>
      <c r="E138" s="42" t="s">
        <v>33</v>
      </c>
      <c r="F138" s="42" t="s">
        <v>27</v>
      </c>
      <c r="G138" s="42" t="s">
        <v>80</v>
      </c>
      <c r="H138" s="43"/>
      <c r="I138" s="42" t="s">
        <v>16</v>
      </c>
      <c r="J138" s="42" t="s">
        <v>81</v>
      </c>
      <c r="K138" s="82"/>
      <c r="L138" s="13"/>
      <c r="M138" s="138"/>
      <c r="N138" s="2"/>
    </row>
    <row r="139" spans="1:14" x14ac:dyDescent="0.25">
      <c r="A139" s="39"/>
      <c r="B139" s="44" t="s">
        <v>656</v>
      </c>
      <c r="C139" s="42" t="s">
        <v>18</v>
      </c>
      <c r="D139" s="43">
        <v>1.64</v>
      </c>
      <c r="E139" s="42" t="s">
        <v>33</v>
      </c>
      <c r="F139" s="42" t="s">
        <v>46</v>
      </c>
      <c r="G139" s="42" t="s">
        <v>80</v>
      </c>
      <c r="H139" s="43"/>
      <c r="I139" s="42" t="s">
        <v>16</v>
      </c>
      <c r="J139" s="42" t="s">
        <v>81</v>
      </c>
      <c r="K139" s="82"/>
      <c r="L139" s="13"/>
      <c r="M139" s="138"/>
      <c r="N139" s="2"/>
    </row>
    <row r="140" spans="1:14" x14ac:dyDescent="0.25">
      <c r="A140" s="39"/>
      <c r="B140" s="44" t="s">
        <v>642</v>
      </c>
      <c r="C140" s="42" t="s">
        <v>18</v>
      </c>
      <c r="D140" s="43">
        <v>1.5</v>
      </c>
      <c r="E140" s="42" t="s">
        <v>33</v>
      </c>
      <c r="F140" s="42" t="s">
        <v>56</v>
      </c>
      <c r="G140" s="42" t="s">
        <v>80</v>
      </c>
      <c r="H140" s="43"/>
      <c r="I140" s="42" t="s">
        <v>16</v>
      </c>
      <c r="J140" s="42" t="s">
        <v>81</v>
      </c>
      <c r="K140" s="82"/>
      <c r="L140" s="13"/>
      <c r="M140" s="138"/>
      <c r="N140" s="2"/>
    </row>
    <row r="141" spans="1:14" x14ac:dyDescent="0.25">
      <c r="A141" s="39"/>
      <c r="B141" s="44"/>
      <c r="C141" s="42"/>
      <c r="D141" s="43"/>
      <c r="E141" s="42"/>
      <c r="F141" s="42"/>
      <c r="G141" s="42"/>
      <c r="H141" s="43"/>
      <c r="I141" s="42"/>
      <c r="J141" s="42"/>
      <c r="K141" s="82"/>
      <c r="L141" s="13"/>
      <c r="M141" s="138"/>
      <c r="N141" s="2"/>
    </row>
    <row r="142" spans="1:14" x14ac:dyDescent="0.25">
      <c r="A142" s="39"/>
      <c r="B142" s="44"/>
      <c r="C142" s="42"/>
      <c r="D142" s="43"/>
      <c r="E142" s="42"/>
      <c r="F142" s="42"/>
      <c r="G142" s="42"/>
      <c r="H142" s="43"/>
      <c r="I142" s="42"/>
      <c r="J142" s="42"/>
      <c r="K142" s="82"/>
      <c r="L142" s="13"/>
      <c r="M142" s="138"/>
      <c r="N142" s="2"/>
    </row>
    <row r="143" spans="1:14" x14ac:dyDescent="0.25">
      <c r="A143" s="39"/>
      <c r="B143" s="44"/>
      <c r="C143" s="42"/>
      <c r="D143" s="43"/>
      <c r="E143" s="42"/>
      <c r="F143" s="42"/>
      <c r="G143" s="42"/>
      <c r="H143" s="43"/>
      <c r="I143" s="42"/>
      <c r="J143" s="42"/>
      <c r="K143" s="82"/>
      <c r="L143" s="13"/>
      <c r="M143" s="138"/>
      <c r="N143" s="2"/>
    </row>
    <row r="144" spans="1:14" ht="15.75" thickBot="1" x14ac:dyDescent="0.3">
      <c r="A144" s="39"/>
      <c r="B144" s="45"/>
      <c r="C144" s="46"/>
      <c r="D144" s="47"/>
      <c r="E144" s="46"/>
      <c r="F144" s="46"/>
      <c r="G144" s="46"/>
      <c r="H144" s="47"/>
      <c r="I144" s="46"/>
      <c r="J144" s="46"/>
      <c r="K144" s="83"/>
      <c r="L144" s="13"/>
      <c r="M144" s="138"/>
      <c r="N144" s="2"/>
    </row>
    <row r="145" spans="1:14" x14ac:dyDescent="0.25">
      <c r="A145" s="13"/>
      <c r="B145" s="13"/>
      <c r="C145" s="13"/>
      <c r="D145" s="13"/>
      <c r="E145" s="13"/>
      <c r="F145" s="13"/>
      <c r="G145" s="13"/>
      <c r="H145" s="13"/>
      <c r="I145" s="13"/>
      <c r="J145" s="13"/>
      <c r="K145" s="13"/>
      <c r="L145" s="13"/>
      <c r="M145" s="138"/>
      <c r="N145" s="2"/>
    </row>
    <row r="146" spans="1:14" ht="18.75" x14ac:dyDescent="0.25">
      <c r="A146" s="71"/>
      <c r="B146" s="72" t="s">
        <v>314</v>
      </c>
      <c r="C146" s="72"/>
      <c r="D146" s="72"/>
      <c r="E146" s="72"/>
      <c r="F146" s="72"/>
      <c r="G146" s="72"/>
      <c r="H146" s="72"/>
      <c r="I146" s="72"/>
      <c r="J146" s="72"/>
      <c r="K146" s="72"/>
      <c r="L146" s="72"/>
      <c r="M146" s="137"/>
      <c r="N146" s="2"/>
    </row>
    <row r="147" spans="1:14" x14ac:dyDescent="0.25">
      <c r="A147" s="16" t="s">
        <v>180</v>
      </c>
      <c r="B147" s="203" t="s">
        <v>576</v>
      </c>
      <c r="C147" s="204"/>
      <c r="D147" s="204"/>
      <c r="E147" s="204"/>
      <c r="F147" s="13"/>
      <c r="G147" s="13"/>
      <c r="H147" s="13"/>
      <c r="I147" s="13"/>
      <c r="J147" s="13"/>
      <c r="K147" s="13"/>
      <c r="L147" s="13"/>
      <c r="M147" s="138"/>
      <c r="N147" s="2"/>
    </row>
    <row r="148" spans="1:14" ht="56.25" customHeight="1" thickBot="1" x14ac:dyDescent="0.3">
      <c r="A148" s="13"/>
      <c r="B148" s="201" t="s">
        <v>575</v>
      </c>
      <c r="C148" s="201"/>
      <c r="D148" s="201"/>
      <c r="E148" s="201"/>
      <c r="F148" s="13"/>
      <c r="G148" s="13"/>
      <c r="H148" s="13"/>
      <c r="I148" s="13"/>
      <c r="J148" s="13"/>
      <c r="K148" s="13"/>
      <c r="L148" s="13"/>
      <c r="M148" s="138"/>
      <c r="N148" s="2"/>
    </row>
    <row r="149" spans="1:14" ht="33" x14ac:dyDescent="0.25">
      <c r="A149" s="13"/>
      <c r="B149" s="118" t="s">
        <v>176</v>
      </c>
      <c r="C149" s="119" t="s">
        <v>292</v>
      </c>
      <c r="D149" s="120" t="s">
        <v>109</v>
      </c>
      <c r="E149" s="75"/>
      <c r="F149" s="13"/>
      <c r="G149" s="13"/>
      <c r="H149" s="13"/>
      <c r="I149" s="13"/>
      <c r="J149" s="13"/>
      <c r="K149" s="13"/>
      <c r="L149" s="13"/>
      <c r="M149" s="138"/>
      <c r="N149" s="2"/>
    </row>
    <row r="150" spans="1:14" x14ac:dyDescent="0.25">
      <c r="A150" s="13"/>
      <c r="B150" s="44" t="s">
        <v>289</v>
      </c>
      <c r="C150" s="43">
        <v>2.89</v>
      </c>
      <c r="D150" s="82"/>
      <c r="E150" s="75"/>
      <c r="F150" s="13"/>
      <c r="G150" s="13"/>
      <c r="H150" s="13"/>
      <c r="I150" s="13"/>
      <c r="J150" s="13"/>
      <c r="K150" s="13"/>
      <c r="L150" s="13"/>
      <c r="M150" s="138"/>
      <c r="N150" s="2"/>
    </row>
    <row r="151" spans="1:14" x14ac:dyDescent="0.25">
      <c r="A151" s="13"/>
      <c r="B151" s="44" t="s">
        <v>29</v>
      </c>
      <c r="C151" s="43">
        <v>0</v>
      </c>
      <c r="D151" s="82"/>
      <c r="E151" s="97"/>
      <c r="F151" s="13"/>
      <c r="G151" s="13"/>
      <c r="H151" s="13"/>
      <c r="I151" s="13"/>
      <c r="J151" s="13"/>
      <c r="K151" s="13"/>
      <c r="L151" s="13"/>
      <c r="M151" s="138"/>
      <c r="N151" s="2"/>
    </row>
    <row r="152" spans="1:14" x14ac:dyDescent="0.25">
      <c r="A152" s="13"/>
      <c r="B152" s="44" t="s">
        <v>290</v>
      </c>
      <c r="C152" s="43">
        <v>0</v>
      </c>
      <c r="D152" s="82"/>
      <c r="E152" s="97"/>
      <c r="F152" s="13"/>
      <c r="G152" s="13"/>
      <c r="H152" s="13"/>
      <c r="I152" s="13"/>
      <c r="J152" s="13"/>
      <c r="K152" s="13"/>
      <c r="L152" s="13"/>
      <c r="M152" s="138"/>
      <c r="N152" s="2"/>
    </row>
    <row r="153" spans="1:14" x14ac:dyDescent="0.25">
      <c r="A153" s="13"/>
      <c r="B153" s="44" t="s">
        <v>56</v>
      </c>
      <c r="C153" s="43">
        <v>6.6</v>
      </c>
      <c r="D153" s="82"/>
      <c r="E153" s="75"/>
      <c r="F153" s="13"/>
      <c r="G153" s="13"/>
      <c r="H153" s="13"/>
      <c r="I153" s="13"/>
      <c r="J153" s="13"/>
      <c r="K153" s="13"/>
      <c r="L153" s="13"/>
      <c r="M153" s="138"/>
      <c r="N153" s="2"/>
    </row>
    <row r="154" spans="1:14" x14ac:dyDescent="0.25">
      <c r="A154" s="13"/>
      <c r="B154" s="44" t="s">
        <v>295</v>
      </c>
      <c r="C154" s="43">
        <v>0</v>
      </c>
      <c r="D154" s="82"/>
      <c r="E154" s="75"/>
      <c r="F154" s="13"/>
      <c r="G154" s="13"/>
      <c r="H154" s="13"/>
      <c r="I154" s="13"/>
      <c r="J154" s="13"/>
      <c r="K154" s="13"/>
      <c r="L154" s="13"/>
      <c r="M154" s="138"/>
      <c r="N154" s="2"/>
    </row>
    <row r="155" spans="1:14" x14ac:dyDescent="0.25">
      <c r="A155" s="13"/>
      <c r="B155" s="44" t="s">
        <v>177</v>
      </c>
      <c r="C155" s="43">
        <v>-2.4</v>
      </c>
      <c r="D155" s="82"/>
      <c r="E155" s="75"/>
      <c r="F155" s="13"/>
      <c r="G155" s="13"/>
      <c r="H155" s="13"/>
      <c r="I155" s="13"/>
      <c r="J155" s="13"/>
      <c r="K155" s="13"/>
      <c r="L155" s="13"/>
      <c r="M155" s="138"/>
      <c r="N155" s="2"/>
    </row>
    <row r="156" spans="1:14" x14ac:dyDescent="0.25">
      <c r="A156" s="13"/>
      <c r="B156" s="44" t="s">
        <v>183</v>
      </c>
      <c r="C156" s="43">
        <v>0</v>
      </c>
      <c r="D156" s="82"/>
      <c r="E156" s="75"/>
      <c r="F156" s="13"/>
      <c r="G156" s="13"/>
      <c r="H156" s="13"/>
      <c r="I156" s="13"/>
      <c r="J156" s="13"/>
      <c r="K156" s="13"/>
      <c r="L156" s="13"/>
      <c r="M156" s="138"/>
      <c r="N156" s="2"/>
    </row>
    <row r="157" spans="1:14" x14ac:dyDescent="0.25">
      <c r="A157" s="13"/>
      <c r="B157" s="44" t="s">
        <v>294</v>
      </c>
      <c r="C157" s="43"/>
      <c r="D157" s="82"/>
      <c r="E157" s="75"/>
      <c r="F157" s="13"/>
      <c r="G157" s="13"/>
      <c r="H157" s="13"/>
      <c r="I157" s="13"/>
      <c r="J157" s="13"/>
      <c r="K157" s="13"/>
      <c r="L157" s="13"/>
      <c r="M157" s="138"/>
      <c r="N157" s="2"/>
    </row>
    <row r="158" spans="1:14" ht="15.75" thickBot="1" x14ac:dyDescent="0.3">
      <c r="A158" s="13"/>
      <c r="B158" s="80" t="s">
        <v>178</v>
      </c>
      <c r="C158" s="94">
        <f>SUM(C150:C157)</f>
        <v>7.09</v>
      </c>
      <c r="D158" s="81"/>
      <c r="E158" s="75"/>
      <c r="F158" s="13"/>
      <c r="G158" s="13"/>
      <c r="H158" s="13"/>
      <c r="I158" s="13"/>
      <c r="J158" s="13"/>
      <c r="K158" s="13"/>
      <c r="L158" s="13"/>
      <c r="M158" s="138"/>
      <c r="N158" s="2"/>
    </row>
    <row r="159" spans="1:14" s="13" customFormat="1" x14ac:dyDescent="0.25"/>
    <row r="160" spans="1:14" ht="16.5" customHeight="1" x14ac:dyDescent="0.25">
      <c r="A160" s="73" t="s">
        <v>279</v>
      </c>
      <c r="B160" s="220" t="s">
        <v>577</v>
      </c>
      <c r="C160" s="221"/>
      <c r="D160" s="221"/>
      <c r="E160" s="221"/>
      <c r="F160" s="13"/>
      <c r="G160" s="13"/>
      <c r="H160" s="13"/>
      <c r="I160" s="13"/>
      <c r="J160" s="13"/>
      <c r="K160" s="13"/>
      <c r="L160" s="13"/>
      <c r="M160" s="138"/>
      <c r="N160" s="2"/>
    </row>
    <row r="161" spans="1:15" ht="24" customHeight="1" thickBot="1" x14ac:dyDescent="0.3">
      <c r="A161" s="16"/>
      <c r="B161" s="218" t="s">
        <v>578</v>
      </c>
      <c r="C161" s="219"/>
      <c r="D161" s="219"/>
      <c r="E161" s="219"/>
      <c r="F161" s="13"/>
      <c r="G161" s="13"/>
      <c r="H161" s="13"/>
      <c r="I161" s="13"/>
      <c r="J161" s="13"/>
      <c r="K161" s="13"/>
      <c r="L161" s="13"/>
      <c r="M161" s="138"/>
      <c r="N161" s="2"/>
    </row>
    <row r="162" spans="1:15" ht="63" x14ac:dyDescent="0.25">
      <c r="A162" s="39"/>
      <c r="B162" s="121" t="s">
        <v>169</v>
      </c>
      <c r="C162" s="119" t="s">
        <v>198</v>
      </c>
      <c r="D162" s="119" t="s">
        <v>300</v>
      </c>
      <c r="E162" s="119" t="s">
        <v>170</v>
      </c>
      <c r="F162" s="119" t="s">
        <v>171</v>
      </c>
      <c r="G162" s="119" t="s">
        <v>172</v>
      </c>
      <c r="H162" s="119" t="s">
        <v>173</v>
      </c>
      <c r="I162" s="119" t="s">
        <v>301</v>
      </c>
      <c r="J162" s="119" t="s">
        <v>174</v>
      </c>
      <c r="K162" s="122" t="s">
        <v>275</v>
      </c>
      <c r="L162" s="120" t="s">
        <v>109</v>
      </c>
      <c r="M162" s="138"/>
      <c r="N162" s="2"/>
    </row>
    <row r="163" spans="1:15" x14ac:dyDescent="0.25">
      <c r="A163" s="39"/>
      <c r="B163" s="44" t="s">
        <v>650</v>
      </c>
      <c r="C163" s="42" t="s">
        <v>644</v>
      </c>
      <c r="D163" s="42"/>
      <c r="E163" s="43"/>
      <c r="F163" s="43"/>
      <c r="G163" s="42">
        <v>1</v>
      </c>
      <c r="H163" s="42" t="s">
        <v>254</v>
      </c>
      <c r="I163" s="43"/>
      <c r="J163" s="43"/>
      <c r="K163" s="105" t="s">
        <v>273</v>
      </c>
      <c r="L163" s="85"/>
      <c r="M163" s="138"/>
      <c r="N163" s="2"/>
    </row>
    <row r="164" spans="1:15" x14ac:dyDescent="0.25">
      <c r="A164" s="39"/>
      <c r="B164" s="44" t="s">
        <v>645</v>
      </c>
      <c r="C164" s="42" t="s">
        <v>644</v>
      </c>
      <c r="D164" s="42"/>
      <c r="E164" s="43"/>
      <c r="F164" s="43">
        <v>4241</v>
      </c>
      <c r="G164" s="42">
        <v>1</v>
      </c>
      <c r="H164" s="42" t="s">
        <v>235</v>
      </c>
      <c r="I164" s="43"/>
      <c r="J164" s="43"/>
      <c r="K164" s="105" t="s">
        <v>274</v>
      </c>
      <c r="L164" s="85"/>
      <c r="M164" s="138"/>
      <c r="N164" s="2"/>
    </row>
    <row r="165" spans="1:15" x14ac:dyDescent="0.25">
      <c r="A165" s="39"/>
      <c r="B165" s="44" t="s">
        <v>654</v>
      </c>
      <c r="C165" s="42" t="s">
        <v>644</v>
      </c>
      <c r="D165" s="42"/>
      <c r="E165" s="172"/>
      <c r="F165" s="43">
        <v>56851</v>
      </c>
      <c r="G165" s="42">
        <v>1</v>
      </c>
      <c r="H165" s="42" t="s">
        <v>223</v>
      </c>
      <c r="I165" s="43"/>
      <c r="J165" s="43"/>
      <c r="K165" s="105" t="s">
        <v>273</v>
      </c>
      <c r="L165" s="85"/>
      <c r="M165" s="138"/>
      <c r="N165" s="2"/>
    </row>
    <row r="166" spans="1:15" x14ac:dyDescent="0.25">
      <c r="A166" s="39"/>
      <c r="B166" s="44"/>
      <c r="C166" s="42"/>
      <c r="D166" s="42"/>
      <c r="E166" s="43"/>
      <c r="F166" s="43"/>
      <c r="G166" s="42"/>
      <c r="H166" s="42"/>
      <c r="I166" s="43"/>
      <c r="J166" s="43"/>
      <c r="K166" s="105"/>
      <c r="L166" s="85"/>
      <c r="M166" s="138"/>
      <c r="N166" s="2"/>
    </row>
    <row r="167" spans="1:15" x14ac:dyDescent="0.25">
      <c r="A167" s="39"/>
      <c r="B167" s="44"/>
      <c r="C167" s="42"/>
      <c r="D167" s="42"/>
      <c r="E167" s="43"/>
      <c r="F167" s="43"/>
      <c r="G167" s="42"/>
      <c r="H167" s="42"/>
      <c r="I167" s="43"/>
      <c r="J167" s="43"/>
      <c r="K167" s="105"/>
      <c r="L167" s="85"/>
      <c r="M167" s="138"/>
      <c r="N167" s="2"/>
    </row>
    <row r="168" spans="1:15" x14ac:dyDescent="0.25">
      <c r="A168" s="39"/>
      <c r="B168" s="44"/>
      <c r="C168" s="42"/>
      <c r="D168" s="42"/>
      <c r="E168" s="43"/>
      <c r="F168" s="43"/>
      <c r="G168" s="42"/>
      <c r="H168" s="42"/>
      <c r="I168" s="43"/>
      <c r="J168" s="43"/>
      <c r="K168" s="105"/>
      <c r="L168" s="85"/>
      <c r="M168" s="138"/>
      <c r="N168" s="2"/>
    </row>
    <row r="169" spans="1:15" x14ac:dyDescent="0.25">
      <c r="A169" s="39"/>
      <c r="B169" s="44"/>
      <c r="C169" s="42"/>
      <c r="D169" s="42"/>
      <c r="E169" s="43"/>
      <c r="F169" s="43"/>
      <c r="G169" s="42"/>
      <c r="H169" s="42"/>
      <c r="I169" s="43"/>
      <c r="J169" s="43"/>
      <c r="K169" s="105"/>
      <c r="L169" s="85"/>
      <c r="M169" s="138"/>
      <c r="N169" s="2"/>
    </row>
    <row r="170" spans="1:15" x14ac:dyDescent="0.25">
      <c r="A170" s="39"/>
      <c r="B170" s="44"/>
      <c r="C170" s="42"/>
      <c r="D170" s="42"/>
      <c r="E170" s="43"/>
      <c r="F170" s="43"/>
      <c r="G170" s="42"/>
      <c r="H170" s="42"/>
      <c r="I170" s="43"/>
      <c r="J170" s="43"/>
      <c r="K170" s="105"/>
      <c r="L170" s="85"/>
      <c r="M170" s="138"/>
      <c r="N170" s="2"/>
    </row>
    <row r="171" spans="1:15" x14ac:dyDescent="0.25">
      <c r="A171" s="39"/>
      <c r="B171" s="44"/>
      <c r="C171" s="42"/>
      <c r="D171" s="42"/>
      <c r="E171" s="43"/>
      <c r="F171" s="43"/>
      <c r="G171" s="42"/>
      <c r="H171" s="42"/>
      <c r="I171" s="43"/>
      <c r="J171" s="43"/>
      <c r="K171" s="105"/>
      <c r="L171" s="85"/>
      <c r="M171" s="138"/>
      <c r="N171" s="2"/>
    </row>
    <row r="172" spans="1:15" ht="15.75" thickBot="1" x14ac:dyDescent="0.3">
      <c r="A172" s="39"/>
      <c r="B172" s="45"/>
      <c r="C172" s="46"/>
      <c r="D172" s="46"/>
      <c r="E172" s="47"/>
      <c r="F172" s="47"/>
      <c r="G172" s="46"/>
      <c r="H172" s="46"/>
      <c r="I172" s="47"/>
      <c r="J172" s="47"/>
      <c r="K172" s="106"/>
      <c r="L172" s="86"/>
      <c r="M172" s="138"/>
      <c r="N172" s="2"/>
    </row>
    <row r="173" spans="1:15" x14ac:dyDescent="0.25">
      <c r="A173" s="16"/>
      <c r="B173" s="74"/>
      <c r="C173" s="41"/>
      <c r="D173" s="13"/>
      <c r="E173" s="13"/>
      <c r="F173" s="13"/>
      <c r="G173" s="13"/>
      <c r="H173" s="13"/>
      <c r="I173" s="13"/>
      <c r="J173" s="13"/>
      <c r="K173" s="13"/>
      <c r="L173" s="13"/>
      <c r="M173" s="138"/>
      <c r="N173" s="2"/>
    </row>
    <row r="174" spans="1:15" x14ac:dyDescent="0.25">
      <c r="A174" s="16" t="s">
        <v>287</v>
      </c>
      <c r="B174" s="203" t="s">
        <v>579</v>
      </c>
      <c r="C174" s="204"/>
      <c r="D174" s="204"/>
      <c r="E174" s="204"/>
      <c r="F174" s="13"/>
      <c r="G174" s="13"/>
      <c r="H174" s="13"/>
      <c r="I174" s="13"/>
      <c r="J174" s="13"/>
      <c r="K174" s="13"/>
      <c r="L174" s="13"/>
      <c r="M174" s="138"/>
      <c r="N174" s="2"/>
    </row>
    <row r="175" spans="1:15" ht="33.75" customHeight="1" thickBot="1" x14ac:dyDescent="0.3">
      <c r="A175" s="13"/>
      <c r="B175" s="202" t="s">
        <v>580</v>
      </c>
      <c r="C175" s="202"/>
      <c r="D175" s="202"/>
      <c r="E175" s="202"/>
      <c r="F175" s="13"/>
      <c r="G175" s="13"/>
      <c r="H175" s="13"/>
      <c r="I175" s="13"/>
      <c r="J175" s="13"/>
      <c r="K175" s="13"/>
      <c r="L175" s="13"/>
      <c r="M175" s="138"/>
      <c r="N175" s="2"/>
    </row>
    <row r="176" spans="1:15" ht="33" x14ac:dyDescent="0.25">
      <c r="A176" s="13"/>
      <c r="B176" s="118" t="s">
        <v>176</v>
      </c>
      <c r="C176" s="119" t="s">
        <v>309</v>
      </c>
      <c r="D176" s="119" t="s">
        <v>310</v>
      </c>
      <c r="E176" s="120" t="s">
        <v>109</v>
      </c>
      <c r="F176" s="144"/>
      <c r="G176" s="13"/>
      <c r="H176" s="13"/>
      <c r="I176" s="13"/>
      <c r="J176" s="13"/>
      <c r="K176" s="13"/>
      <c r="L176" s="13"/>
      <c r="M176" s="13"/>
      <c r="N176" s="138"/>
      <c r="O176" s="2"/>
    </row>
    <row r="177" spans="1:15" x14ac:dyDescent="0.25">
      <c r="A177" s="13"/>
      <c r="B177" s="44" t="s">
        <v>306</v>
      </c>
      <c r="C177" s="43"/>
      <c r="D177" s="43"/>
      <c r="E177" s="82"/>
      <c r="F177" s="144"/>
      <c r="G177" s="13"/>
      <c r="H177" s="13"/>
      <c r="I177" s="13"/>
      <c r="J177" s="13"/>
      <c r="K177" s="13"/>
      <c r="L177" s="13"/>
      <c r="M177" s="13"/>
      <c r="N177" s="138"/>
      <c r="O177" s="2"/>
    </row>
    <row r="178" spans="1:15" x14ac:dyDescent="0.25">
      <c r="A178" s="13"/>
      <c r="B178" s="44" t="s">
        <v>307</v>
      </c>
      <c r="C178" s="43"/>
      <c r="D178" s="43"/>
      <c r="E178" s="82"/>
      <c r="F178" s="144"/>
      <c r="G178" s="13"/>
      <c r="H178" s="13"/>
      <c r="I178" s="13"/>
      <c r="J178" s="13"/>
      <c r="K178" s="13"/>
      <c r="L178" s="13"/>
      <c r="M178" s="13"/>
      <c r="N178" s="138"/>
      <c r="O178" s="2"/>
    </row>
    <row r="179" spans="1:15" x14ac:dyDescent="0.25">
      <c r="A179" s="13"/>
      <c r="B179" s="44" t="s">
        <v>308</v>
      </c>
      <c r="C179" s="43"/>
      <c r="D179" s="43"/>
      <c r="E179" s="82"/>
      <c r="F179" s="144"/>
      <c r="G179" s="13"/>
      <c r="H179" s="13"/>
      <c r="I179" s="13"/>
      <c r="J179" s="13"/>
      <c r="K179" s="13"/>
      <c r="L179" s="13"/>
      <c r="M179" s="13"/>
      <c r="N179" s="138"/>
      <c r="O179" s="2"/>
    </row>
    <row r="180" spans="1:15" x14ac:dyDescent="0.25">
      <c r="A180" s="13"/>
      <c r="B180" s="44" t="s">
        <v>294</v>
      </c>
      <c r="C180" s="43"/>
      <c r="D180" s="43"/>
      <c r="E180" s="82"/>
      <c r="F180" s="144"/>
      <c r="G180" s="13"/>
      <c r="H180" s="13"/>
      <c r="I180" s="13"/>
      <c r="J180" s="13"/>
      <c r="K180" s="13"/>
      <c r="L180" s="13"/>
      <c r="M180" s="13"/>
      <c r="N180" s="138"/>
      <c r="O180" s="2"/>
    </row>
    <row r="181" spans="1:15" ht="15.75" thickBot="1" x14ac:dyDescent="0.3">
      <c r="A181" s="13"/>
      <c r="B181" s="80" t="s">
        <v>178</v>
      </c>
      <c r="C181" s="94"/>
      <c r="D181" s="94">
        <f>(SUMIF(D177:D180,"Increase",C177:C180))-(SUMIF(D177:D180,"Decrease",C177:C180))</f>
        <v>0</v>
      </c>
      <c r="E181" s="81"/>
      <c r="F181" s="144"/>
      <c r="G181" s="13"/>
      <c r="H181" s="13"/>
      <c r="I181" s="13"/>
      <c r="J181" s="13"/>
      <c r="K181" s="13"/>
      <c r="L181" s="13"/>
      <c r="M181" s="13"/>
      <c r="N181" s="138"/>
      <c r="O181" s="2"/>
    </row>
    <row r="182" spans="1:15" x14ac:dyDescent="0.25">
      <c r="A182" s="13"/>
      <c r="B182" s="75"/>
      <c r="C182" s="75"/>
      <c r="D182" s="75"/>
      <c r="E182" s="75"/>
      <c r="F182" s="13"/>
      <c r="G182" s="13"/>
      <c r="H182" s="13"/>
      <c r="I182" s="13"/>
      <c r="J182" s="13"/>
      <c r="K182" s="13"/>
      <c r="L182" s="13"/>
      <c r="M182" s="138"/>
      <c r="N182" s="2"/>
    </row>
    <row r="183" spans="1:15" x14ac:dyDescent="0.25">
      <c r="A183" s="13" t="s">
        <v>513</v>
      </c>
      <c r="B183" s="75" t="s">
        <v>581</v>
      </c>
      <c r="C183" s="75"/>
      <c r="D183" s="75"/>
      <c r="E183" s="75"/>
      <c r="F183" s="13"/>
      <c r="G183" s="13"/>
      <c r="H183" s="13"/>
      <c r="I183" s="13"/>
      <c r="J183" s="13"/>
      <c r="K183" s="13"/>
      <c r="L183" s="13"/>
      <c r="M183" s="138"/>
      <c r="N183" s="2"/>
    </row>
    <row r="184" spans="1:15" ht="57.75" customHeight="1" thickBot="1" x14ac:dyDescent="0.3">
      <c r="A184" s="13"/>
      <c r="B184" s="201" t="s">
        <v>582</v>
      </c>
      <c r="C184" s="201"/>
      <c r="D184" s="201"/>
      <c r="E184" s="201"/>
      <c r="F184" s="13"/>
      <c r="G184" s="13"/>
      <c r="H184" s="13"/>
      <c r="I184" s="13"/>
      <c r="J184" s="13"/>
      <c r="K184" s="13"/>
      <c r="L184" s="13"/>
      <c r="M184" s="138"/>
      <c r="N184" s="2"/>
    </row>
    <row r="185" spans="1:15" ht="33" x14ac:dyDescent="0.25">
      <c r="A185" s="13"/>
      <c r="B185" s="118" t="s">
        <v>176</v>
      </c>
      <c r="C185" s="119" t="s">
        <v>292</v>
      </c>
      <c r="D185" s="120" t="s">
        <v>109</v>
      </c>
      <c r="E185" s="75"/>
      <c r="F185" s="13"/>
      <c r="G185" s="13"/>
      <c r="H185" s="13"/>
      <c r="I185" s="13"/>
      <c r="J185" s="13"/>
      <c r="K185" s="13"/>
      <c r="L185" s="13"/>
      <c r="M185" s="138"/>
      <c r="N185" s="2"/>
    </row>
    <row r="186" spans="1:15" s="78" customFormat="1" x14ac:dyDescent="0.25">
      <c r="A186" s="76"/>
      <c r="B186" s="44" t="s">
        <v>289</v>
      </c>
      <c r="C186" s="43">
        <v>12.66</v>
      </c>
      <c r="D186" s="82"/>
      <c r="E186" s="77"/>
      <c r="F186" s="76"/>
      <c r="G186" s="76"/>
      <c r="H186" s="76"/>
      <c r="I186" s="76"/>
      <c r="J186" s="76"/>
      <c r="K186" s="76"/>
      <c r="L186" s="76"/>
      <c r="M186" s="140"/>
      <c r="N186" s="2"/>
    </row>
    <row r="187" spans="1:15" s="78" customFormat="1" x14ac:dyDescent="0.25">
      <c r="A187" s="76"/>
      <c r="B187" s="44" t="s">
        <v>29</v>
      </c>
      <c r="C187" s="43"/>
      <c r="D187" s="82"/>
      <c r="E187" s="77"/>
      <c r="F187" s="76"/>
      <c r="G187" s="76"/>
      <c r="H187" s="76"/>
      <c r="I187" s="76"/>
      <c r="J187" s="76"/>
      <c r="K187" s="76"/>
      <c r="L187" s="76"/>
      <c r="M187" s="140"/>
      <c r="N187" s="2"/>
    </row>
    <row r="188" spans="1:15" s="78" customFormat="1" x14ac:dyDescent="0.25">
      <c r="A188" s="76"/>
      <c r="B188" s="44" t="s">
        <v>290</v>
      </c>
      <c r="C188" s="43"/>
      <c r="D188" s="82"/>
      <c r="E188" s="77"/>
      <c r="F188" s="76"/>
      <c r="G188" s="76"/>
      <c r="H188" s="76"/>
      <c r="I188" s="76"/>
      <c r="J188" s="76"/>
      <c r="K188" s="76"/>
      <c r="L188" s="76"/>
      <c r="M188" s="140"/>
      <c r="N188" s="2"/>
    </row>
    <row r="189" spans="1:15" s="78" customFormat="1" x14ac:dyDescent="0.25">
      <c r="A189" s="76"/>
      <c r="B189" s="44" t="s">
        <v>56</v>
      </c>
      <c r="C189" s="43">
        <v>1.5</v>
      </c>
      <c r="D189" s="82"/>
      <c r="E189" s="77"/>
      <c r="F189" s="76"/>
      <c r="G189" s="76"/>
      <c r="H189" s="76"/>
      <c r="I189" s="76"/>
      <c r="J189" s="76"/>
      <c r="K189" s="76"/>
      <c r="L189" s="76"/>
      <c r="M189" s="140"/>
      <c r="N189" s="2"/>
    </row>
    <row r="190" spans="1:15" s="78" customFormat="1" x14ac:dyDescent="0.25">
      <c r="A190" s="76"/>
      <c r="B190" s="44" t="s">
        <v>295</v>
      </c>
      <c r="C190" s="43"/>
      <c r="D190" s="82"/>
      <c r="E190" s="77"/>
      <c r="F190" s="76"/>
      <c r="G190" s="76"/>
      <c r="H190" s="76"/>
      <c r="I190" s="76"/>
      <c r="J190" s="76"/>
      <c r="K190" s="76"/>
      <c r="L190" s="76"/>
      <c r="M190" s="140"/>
      <c r="N190" s="2"/>
    </row>
    <row r="191" spans="1:15" s="78" customFormat="1" x14ac:dyDescent="0.25">
      <c r="A191" s="76"/>
      <c r="B191" s="44" t="s">
        <v>177</v>
      </c>
      <c r="C191" s="43">
        <v>1.63</v>
      </c>
      <c r="D191" s="82"/>
      <c r="E191" s="77"/>
      <c r="F191" s="76"/>
      <c r="G191" s="76"/>
      <c r="H191" s="76"/>
      <c r="I191" s="76"/>
      <c r="J191" s="76"/>
      <c r="K191" s="76"/>
      <c r="L191" s="76"/>
      <c r="M191" s="140"/>
      <c r="N191" s="2"/>
    </row>
    <row r="192" spans="1:15" s="78" customFormat="1" x14ac:dyDescent="0.25">
      <c r="A192" s="76"/>
      <c r="B192" s="44" t="s">
        <v>291</v>
      </c>
      <c r="C192" s="43"/>
      <c r="D192" s="82"/>
      <c r="E192" s="77"/>
      <c r="F192" s="76"/>
      <c r="G192" s="76"/>
      <c r="H192" s="76"/>
      <c r="I192" s="76"/>
      <c r="J192" s="76"/>
      <c r="K192" s="76"/>
      <c r="L192" s="76"/>
      <c r="M192" s="140"/>
      <c r="N192" s="2"/>
    </row>
    <row r="193" spans="1:15" s="78" customFormat="1" x14ac:dyDescent="0.25">
      <c r="A193" s="76"/>
      <c r="B193" s="44" t="s">
        <v>294</v>
      </c>
      <c r="C193" s="43"/>
      <c r="D193" s="82"/>
      <c r="E193" s="77"/>
      <c r="F193" s="76"/>
      <c r="G193" s="76"/>
      <c r="H193" s="76"/>
      <c r="I193" s="76"/>
      <c r="J193" s="76"/>
      <c r="K193" s="76"/>
      <c r="L193" s="76"/>
      <c r="M193" s="140"/>
      <c r="N193" s="2"/>
    </row>
    <row r="194" spans="1:15" ht="15.75" thickBot="1" x14ac:dyDescent="0.3">
      <c r="A194" s="13"/>
      <c r="B194" s="80" t="s">
        <v>178</v>
      </c>
      <c r="C194" s="94">
        <f>SUM(C186:C193)</f>
        <v>15.79</v>
      </c>
      <c r="D194" s="81"/>
      <c r="E194" s="75"/>
      <c r="F194" s="13"/>
      <c r="G194" s="13"/>
      <c r="H194" s="13"/>
      <c r="I194" s="13"/>
      <c r="J194" s="13"/>
      <c r="K194" s="13"/>
      <c r="L194" s="13"/>
      <c r="M194" s="138"/>
      <c r="N194" s="2"/>
    </row>
    <row r="195" spans="1:15" ht="14.25" customHeight="1" x14ac:dyDescent="0.25">
      <c r="A195" s="13"/>
      <c r="B195" s="75"/>
      <c r="C195" s="75"/>
      <c r="D195" s="75"/>
      <c r="E195" s="75"/>
      <c r="F195" s="13"/>
      <c r="G195" s="13"/>
      <c r="H195" s="13"/>
      <c r="I195" s="13"/>
      <c r="J195" s="13"/>
      <c r="K195" s="13"/>
      <c r="L195" s="13"/>
      <c r="M195" s="138"/>
      <c r="N195" s="2"/>
    </row>
    <row r="196" spans="1:15" x14ac:dyDescent="0.25">
      <c r="A196" s="16" t="s">
        <v>514</v>
      </c>
      <c r="B196" s="203" t="s">
        <v>583</v>
      </c>
      <c r="C196" s="204"/>
      <c r="D196" s="204"/>
      <c r="E196" s="204"/>
      <c r="F196" s="13"/>
      <c r="G196" s="13"/>
      <c r="H196" s="13"/>
      <c r="I196" s="13"/>
      <c r="J196" s="13"/>
      <c r="K196" s="13"/>
      <c r="L196" s="13"/>
      <c r="M196" s="138"/>
      <c r="N196" s="2"/>
    </row>
    <row r="197" spans="1:15" ht="35.25" customHeight="1" thickBot="1" x14ac:dyDescent="0.3">
      <c r="A197" s="13"/>
      <c r="B197" s="201" t="s">
        <v>584</v>
      </c>
      <c r="C197" s="201"/>
      <c r="D197" s="201"/>
      <c r="E197" s="201"/>
      <c r="F197" s="13"/>
      <c r="G197" s="13"/>
      <c r="H197" s="13"/>
      <c r="I197" s="13"/>
      <c r="J197" s="13"/>
      <c r="K197" s="13"/>
      <c r="L197" s="13"/>
      <c r="M197" s="138"/>
      <c r="N197" s="2"/>
    </row>
    <row r="198" spans="1:15" ht="33" x14ac:dyDescent="0.25">
      <c r="A198" s="13"/>
      <c r="B198" s="118" t="s">
        <v>176</v>
      </c>
      <c r="C198" s="119" t="s">
        <v>309</v>
      </c>
      <c r="D198" s="119" t="s">
        <v>310</v>
      </c>
      <c r="E198" s="120" t="s">
        <v>109</v>
      </c>
      <c r="F198" s="144"/>
      <c r="G198" s="13"/>
      <c r="H198" s="13"/>
      <c r="I198" s="13"/>
      <c r="J198" s="13"/>
      <c r="K198" s="13"/>
      <c r="L198" s="13"/>
      <c r="M198" s="13"/>
      <c r="O198" s="2"/>
    </row>
    <row r="199" spans="1:15" x14ac:dyDescent="0.25">
      <c r="A199" s="13"/>
      <c r="B199" s="44" t="s">
        <v>306</v>
      </c>
      <c r="C199" s="43"/>
      <c r="D199" s="43"/>
      <c r="E199" s="82"/>
      <c r="F199" s="144"/>
      <c r="G199" s="13"/>
      <c r="H199" s="13"/>
      <c r="I199" s="13"/>
      <c r="J199" s="13"/>
      <c r="K199" s="13"/>
      <c r="L199" s="13"/>
      <c r="M199" s="13"/>
      <c r="O199" s="2"/>
    </row>
    <row r="200" spans="1:15" x14ac:dyDescent="0.25">
      <c r="A200" s="13"/>
      <c r="B200" s="44" t="s">
        <v>307</v>
      </c>
      <c r="C200" s="43"/>
      <c r="D200" s="43"/>
      <c r="E200" s="82"/>
      <c r="F200" s="144"/>
      <c r="G200" s="13"/>
      <c r="H200" s="13"/>
      <c r="I200" s="13"/>
      <c r="J200" s="13"/>
      <c r="K200" s="13"/>
      <c r="L200" s="13"/>
      <c r="M200" s="13"/>
      <c r="O200" s="2"/>
    </row>
    <row r="201" spans="1:15" x14ac:dyDescent="0.25">
      <c r="A201" s="13"/>
      <c r="B201" s="44" t="s">
        <v>308</v>
      </c>
      <c r="C201" s="43"/>
      <c r="D201" s="43"/>
      <c r="E201" s="82"/>
      <c r="F201" s="144"/>
      <c r="G201" s="13"/>
      <c r="H201" s="13"/>
      <c r="I201" s="13"/>
      <c r="J201" s="13"/>
      <c r="K201" s="13"/>
      <c r="L201" s="13"/>
      <c r="M201" s="13"/>
      <c r="O201" s="2"/>
    </row>
    <row r="202" spans="1:15" x14ac:dyDescent="0.25">
      <c r="A202" s="13"/>
      <c r="B202" s="44" t="s">
        <v>294</v>
      </c>
      <c r="C202" s="43"/>
      <c r="D202" s="43"/>
      <c r="E202" s="82"/>
      <c r="F202" s="144"/>
      <c r="G202" s="13"/>
      <c r="H202" s="13"/>
      <c r="I202" s="13"/>
      <c r="J202" s="13"/>
      <c r="K202" s="13"/>
      <c r="L202" s="13"/>
      <c r="M202" s="13"/>
      <c r="O202" s="2"/>
    </row>
    <row r="203" spans="1:15" ht="15.75" thickBot="1" x14ac:dyDescent="0.3">
      <c r="A203" s="13"/>
      <c r="B203" s="80" t="s">
        <v>178</v>
      </c>
      <c r="C203" s="94"/>
      <c r="D203" s="94">
        <f>(SUMIF(D199:D202,"Increase",C199:C202))-(SUMIF(D199:D202,"Decrease",C199:C202))</f>
        <v>0</v>
      </c>
      <c r="E203" s="81"/>
      <c r="F203" s="144"/>
      <c r="G203" s="13"/>
      <c r="H203" s="13"/>
      <c r="I203" s="13"/>
      <c r="J203" s="13"/>
      <c r="K203" s="13"/>
      <c r="L203" s="13"/>
      <c r="M203" s="13"/>
      <c r="O203" s="2"/>
    </row>
    <row r="204" spans="1:15" x14ac:dyDescent="0.25">
      <c r="A204" s="13"/>
      <c r="B204" s="13"/>
      <c r="C204" s="13"/>
      <c r="D204" s="13"/>
      <c r="E204" s="13"/>
      <c r="F204" s="13"/>
      <c r="G204" s="13"/>
      <c r="H204" s="13"/>
      <c r="I204" s="13"/>
      <c r="J204" s="13"/>
      <c r="K204" s="13"/>
      <c r="L204" s="13"/>
      <c r="M204" s="13"/>
      <c r="O204" s="2"/>
    </row>
    <row r="205" spans="1:15" x14ac:dyDescent="0.25">
      <c r="A205" s="16" t="s">
        <v>515</v>
      </c>
      <c r="B205" s="203" t="s">
        <v>315</v>
      </c>
      <c r="C205" s="204"/>
      <c r="D205" s="204"/>
      <c r="E205" s="204"/>
      <c r="F205" s="13"/>
      <c r="G205" s="13"/>
      <c r="H205" s="13"/>
      <c r="I205" s="13"/>
      <c r="J205" s="13"/>
      <c r="K205" s="13"/>
      <c r="L205" s="13"/>
      <c r="M205" s="138"/>
    </row>
    <row r="206" spans="1:15" ht="24" customHeight="1" thickBot="1" x14ac:dyDescent="0.3">
      <c r="A206" s="13"/>
      <c r="B206" s="201" t="s">
        <v>585</v>
      </c>
      <c r="C206" s="201"/>
      <c r="D206" s="201"/>
      <c r="E206" s="201"/>
      <c r="F206" s="13"/>
      <c r="G206" s="13"/>
      <c r="H206" s="13"/>
      <c r="I206" s="13"/>
      <c r="J206" s="13"/>
      <c r="K206" s="13"/>
      <c r="L206" s="13"/>
      <c r="M206" s="138"/>
    </row>
    <row r="207" spans="1:15" ht="33" x14ac:dyDescent="0.25">
      <c r="A207" s="13"/>
      <c r="B207" s="118" t="s">
        <v>317</v>
      </c>
      <c r="C207" s="119" t="s">
        <v>318</v>
      </c>
      <c r="D207" s="120" t="s">
        <v>109</v>
      </c>
      <c r="E207" s="144"/>
      <c r="F207" s="13"/>
      <c r="G207" s="13"/>
      <c r="H207" s="13"/>
      <c r="I207" s="13"/>
      <c r="J207" s="13"/>
      <c r="K207" s="13"/>
      <c r="L207" s="13"/>
      <c r="M207" s="138"/>
      <c r="N207" s="2"/>
    </row>
    <row r="208" spans="1:15" ht="15.75" thickBot="1" x14ac:dyDescent="0.3">
      <c r="A208" s="13"/>
      <c r="B208" s="45" t="s">
        <v>316</v>
      </c>
      <c r="C208" s="47">
        <v>523</v>
      </c>
      <c r="D208" s="83" t="s">
        <v>655</v>
      </c>
      <c r="E208" s="144"/>
      <c r="F208" s="13"/>
      <c r="G208" s="13"/>
      <c r="H208" s="13"/>
      <c r="I208" s="13"/>
      <c r="J208" s="13"/>
      <c r="K208" s="13"/>
      <c r="L208" s="13"/>
      <c r="M208" s="138"/>
      <c r="N208" s="2"/>
    </row>
    <row r="209" spans="1:14" ht="17.25" customHeight="1" x14ac:dyDescent="0.25">
      <c r="A209" s="13"/>
      <c r="B209" s="144"/>
      <c r="C209" s="144"/>
      <c r="D209" s="144"/>
      <c r="E209" s="144"/>
      <c r="F209" s="13"/>
      <c r="G209" s="13"/>
      <c r="H209" s="13"/>
      <c r="I209" s="13"/>
      <c r="J209" s="13"/>
      <c r="K209" s="13"/>
      <c r="L209" s="13"/>
      <c r="M209" s="13"/>
      <c r="N209" s="2"/>
    </row>
    <row r="210" spans="1:14" ht="18.75" x14ac:dyDescent="0.25">
      <c r="A210" s="71"/>
      <c r="B210" s="72" t="s">
        <v>586</v>
      </c>
      <c r="C210" s="72"/>
      <c r="D210" s="72"/>
      <c r="E210" s="72"/>
      <c r="F210" s="72"/>
      <c r="G210" s="72"/>
      <c r="H210" s="72"/>
      <c r="I210" s="72"/>
      <c r="J210" s="72"/>
      <c r="K210" s="72"/>
      <c r="L210" s="72"/>
      <c r="M210" s="137"/>
      <c r="N210" s="2"/>
    </row>
    <row r="211" spans="1:14" x14ac:dyDescent="0.25">
      <c r="A211" s="16" t="s">
        <v>518</v>
      </c>
      <c r="B211" s="203" t="s">
        <v>565</v>
      </c>
      <c r="C211" s="204"/>
      <c r="D211" s="204"/>
      <c r="E211" s="204"/>
      <c r="F211" s="13"/>
      <c r="G211" s="13"/>
      <c r="H211" s="13"/>
      <c r="I211" s="13"/>
      <c r="J211" s="13"/>
      <c r="K211" s="13"/>
      <c r="L211" s="13"/>
      <c r="M211" s="138"/>
    </row>
    <row r="212" spans="1:14" ht="30.75" customHeight="1" thickBot="1" x14ac:dyDescent="0.3">
      <c r="A212" s="13"/>
      <c r="B212" s="201" t="s">
        <v>587</v>
      </c>
      <c r="C212" s="201"/>
      <c r="D212" s="201"/>
      <c r="E212" s="201"/>
      <c r="F212" s="13"/>
      <c r="G212" s="13"/>
      <c r="H212" s="13"/>
      <c r="I212" s="13"/>
      <c r="J212" s="13"/>
      <c r="K212" s="13"/>
      <c r="L212" s="13"/>
      <c r="M212" s="138"/>
    </row>
    <row r="213" spans="1:14" ht="63" customHeight="1" thickBot="1" x14ac:dyDescent="0.3">
      <c r="A213" s="13"/>
      <c r="B213" s="206" t="s">
        <v>660</v>
      </c>
      <c r="C213" s="207"/>
      <c r="D213" s="207"/>
      <c r="E213" s="208"/>
      <c r="F213" s="13"/>
      <c r="G213" s="13"/>
      <c r="H213" s="13"/>
      <c r="I213" s="13"/>
      <c r="J213" s="13"/>
      <c r="K213" s="13"/>
      <c r="L213" s="13"/>
      <c r="M213" s="13"/>
    </row>
    <row r="214" spans="1:14" ht="17.25" customHeight="1" x14ac:dyDescent="0.25">
      <c r="A214" s="13"/>
      <c r="B214" s="145"/>
      <c r="C214" s="145"/>
      <c r="D214" s="145"/>
      <c r="E214" s="145"/>
      <c r="F214" s="13"/>
      <c r="G214" s="13"/>
      <c r="H214" s="13"/>
      <c r="I214" s="13"/>
      <c r="J214" s="13"/>
      <c r="K214" s="13"/>
      <c r="L214" s="13"/>
      <c r="M214" s="13"/>
      <c r="N214" s="2"/>
    </row>
    <row r="215" spans="1:14" ht="18.75" x14ac:dyDescent="0.25">
      <c r="A215" s="24">
        <v>4</v>
      </c>
      <c r="B215" s="25" t="s">
        <v>102</v>
      </c>
      <c r="C215" s="25"/>
      <c r="D215" s="25"/>
      <c r="E215" s="25"/>
      <c r="F215" s="25"/>
      <c r="G215" s="25"/>
      <c r="H215" s="25"/>
      <c r="I215" s="25"/>
      <c r="J215" s="25"/>
      <c r="K215" s="25"/>
      <c r="L215" s="25"/>
      <c r="M215" s="142"/>
      <c r="N215" s="2"/>
    </row>
    <row r="216" spans="1:14" ht="18.75" x14ac:dyDescent="0.25">
      <c r="A216" s="49"/>
      <c r="B216" s="50" t="s">
        <v>146</v>
      </c>
      <c r="C216" s="50"/>
      <c r="D216" s="50"/>
      <c r="E216" s="50"/>
      <c r="F216" s="50"/>
      <c r="G216" s="50"/>
      <c r="H216" s="50"/>
      <c r="I216" s="50"/>
      <c r="J216" s="50"/>
      <c r="K216" s="50"/>
      <c r="L216" s="50"/>
      <c r="M216" s="132"/>
      <c r="N216" s="2"/>
    </row>
    <row r="217" spans="1:14" ht="21.75" customHeight="1" x14ac:dyDescent="0.25">
      <c r="A217" s="23" t="s">
        <v>139</v>
      </c>
      <c r="B217" s="91" t="s">
        <v>588</v>
      </c>
      <c r="C217" s="70"/>
      <c r="D217" s="70"/>
      <c r="E217" s="70"/>
      <c r="F217" s="36"/>
      <c r="G217" s="36"/>
      <c r="H217" s="36"/>
      <c r="I217" s="36"/>
      <c r="J217" s="36"/>
      <c r="K217" s="36"/>
      <c r="L217" s="36"/>
      <c r="M217" s="36"/>
    </row>
    <row r="218" spans="1:14" ht="23.25" customHeight="1" thickBot="1" x14ac:dyDescent="0.3">
      <c r="A218" s="19"/>
      <c r="B218" s="224" t="s">
        <v>589</v>
      </c>
      <c r="C218" s="225"/>
      <c r="D218" s="225"/>
      <c r="E218" s="225"/>
      <c r="F218" s="36"/>
      <c r="G218" s="36"/>
      <c r="H218" s="36"/>
      <c r="I218" s="36"/>
      <c r="J218" s="36"/>
      <c r="K218" s="36"/>
      <c r="L218" s="36"/>
      <c r="M218" s="36"/>
    </row>
    <row r="219" spans="1:14" ht="70.5" customHeight="1" thickBot="1" x14ac:dyDescent="0.3">
      <c r="A219" s="19"/>
      <c r="B219" s="183" t="s">
        <v>282</v>
      </c>
      <c r="C219" s="184"/>
      <c r="D219" s="184"/>
      <c r="E219" s="185"/>
      <c r="F219" s="36"/>
      <c r="G219" s="36"/>
      <c r="H219" s="36"/>
      <c r="I219" s="36"/>
      <c r="J219" s="36"/>
      <c r="K219" s="36"/>
      <c r="L219" s="36"/>
      <c r="M219" s="36"/>
    </row>
    <row r="220" spans="1:14" ht="22.5" customHeight="1" x14ac:dyDescent="0.25">
      <c r="A220" s="19" t="s">
        <v>140</v>
      </c>
      <c r="B220" s="226" t="s">
        <v>590</v>
      </c>
      <c r="C220" s="227"/>
      <c r="D220" s="227"/>
      <c r="E220" s="227"/>
      <c r="F220" s="36"/>
      <c r="G220" s="36"/>
      <c r="H220" s="36"/>
      <c r="I220" s="36"/>
      <c r="J220" s="36"/>
      <c r="K220" s="36"/>
      <c r="L220" s="36"/>
      <c r="M220" s="36"/>
    </row>
    <row r="221" spans="1:14" ht="36.75" customHeight="1" thickBot="1" x14ac:dyDescent="0.3">
      <c r="A221" s="19"/>
      <c r="B221" s="228" t="s">
        <v>591</v>
      </c>
      <c r="C221" s="213"/>
      <c r="D221" s="213"/>
      <c r="E221" s="213"/>
      <c r="F221" s="36"/>
      <c r="G221" s="36"/>
      <c r="H221" s="36"/>
      <c r="I221" s="36"/>
      <c r="J221" s="36"/>
      <c r="K221" s="36"/>
      <c r="L221" s="36"/>
      <c r="M221" s="36"/>
    </row>
    <row r="222" spans="1:14" ht="70.5" customHeight="1" thickBot="1" x14ac:dyDescent="0.3">
      <c r="A222" s="19"/>
      <c r="B222" s="183"/>
      <c r="C222" s="184"/>
      <c r="D222" s="184"/>
      <c r="E222" s="185"/>
      <c r="F222" s="36"/>
      <c r="G222" s="36"/>
      <c r="H222" s="36"/>
      <c r="I222" s="36"/>
      <c r="J222" s="36"/>
      <c r="K222" s="36"/>
      <c r="L222" s="36"/>
      <c r="M222" s="36"/>
    </row>
    <row r="223" spans="1:14" x14ac:dyDescent="0.25">
      <c r="A223" s="26"/>
      <c r="B223" s="51"/>
      <c r="C223" s="36"/>
      <c r="D223" s="36"/>
      <c r="E223" s="36"/>
      <c r="F223" s="36"/>
      <c r="G223" s="36"/>
      <c r="H223" s="36"/>
      <c r="I223" s="36"/>
      <c r="J223" s="36"/>
      <c r="K223" s="36"/>
      <c r="L223" s="36"/>
      <c r="M223" s="36"/>
    </row>
    <row r="224" spans="1:14" ht="18.75" x14ac:dyDescent="0.25">
      <c r="A224" s="49"/>
      <c r="B224" s="50" t="s">
        <v>147</v>
      </c>
      <c r="C224" s="50"/>
      <c r="D224" s="50"/>
      <c r="E224" s="50"/>
      <c r="F224" s="50"/>
      <c r="G224" s="50"/>
      <c r="H224" s="50"/>
      <c r="I224" s="50"/>
      <c r="J224" s="50"/>
      <c r="K224" s="50"/>
      <c r="L224" s="50"/>
      <c r="M224" s="50"/>
    </row>
    <row r="225" spans="1:15" ht="22.5" customHeight="1" x14ac:dyDescent="0.25">
      <c r="A225" s="19" t="s">
        <v>141</v>
      </c>
      <c r="B225" s="20" t="s">
        <v>592</v>
      </c>
      <c r="C225" s="36"/>
      <c r="D225" s="36"/>
      <c r="E225" s="36"/>
      <c r="F225" s="36"/>
      <c r="G225" s="36"/>
      <c r="H225" s="36"/>
      <c r="I225" s="36"/>
      <c r="J225" s="36"/>
      <c r="K225" s="36"/>
      <c r="L225" s="36"/>
      <c r="M225" s="36"/>
    </row>
    <row r="226" spans="1:15" ht="33.75" customHeight="1" thickBot="1" x14ac:dyDescent="0.3">
      <c r="A226" s="87"/>
      <c r="B226" s="224" t="s">
        <v>593</v>
      </c>
      <c r="C226" s="225"/>
      <c r="D226" s="225"/>
      <c r="E226" s="225"/>
      <c r="F226" s="36"/>
      <c r="G226" s="36"/>
      <c r="H226" s="36"/>
      <c r="I226" s="36"/>
      <c r="J226" s="36"/>
      <c r="K226" s="36"/>
      <c r="L226" s="36"/>
      <c r="M226" s="36"/>
    </row>
    <row r="227" spans="1:15" ht="48.75" customHeight="1" thickBot="1" x14ac:dyDescent="0.3">
      <c r="A227" s="87"/>
      <c r="B227" s="231" t="s">
        <v>662</v>
      </c>
      <c r="C227" s="232"/>
      <c r="D227" s="232"/>
      <c r="E227" s="233"/>
      <c r="F227" s="36"/>
      <c r="G227" s="36"/>
      <c r="H227" s="36"/>
      <c r="I227" s="36"/>
      <c r="J227" s="36"/>
      <c r="K227" s="36"/>
      <c r="L227" s="36"/>
      <c r="M227" s="36"/>
    </row>
    <row r="228" spans="1:15" ht="42.75" customHeight="1" x14ac:dyDescent="0.25">
      <c r="A228" s="109" t="s">
        <v>142</v>
      </c>
      <c r="B228" s="229" t="s">
        <v>596</v>
      </c>
      <c r="C228" s="230"/>
      <c r="D228" s="230"/>
      <c r="E228" s="230"/>
      <c r="F228" s="36"/>
      <c r="G228" s="36"/>
      <c r="H228" s="36"/>
      <c r="I228" s="36"/>
      <c r="J228" s="36"/>
      <c r="K228" s="36"/>
      <c r="L228" s="36"/>
      <c r="M228" s="36"/>
    </row>
    <row r="229" spans="1:15" ht="69" customHeight="1" x14ac:dyDescent="0.25">
      <c r="A229" s="99"/>
      <c r="B229" s="213" t="s">
        <v>595</v>
      </c>
      <c r="C229" s="213"/>
      <c r="D229" s="213"/>
      <c r="E229" s="213"/>
      <c r="F229" s="36"/>
      <c r="G229" s="36"/>
      <c r="H229" s="36"/>
      <c r="I229" s="36"/>
      <c r="J229" s="36"/>
      <c r="K229" s="36"/>
      <c r="L229" s="36"/>
      <c r="M229" s="36"/>
    </row>
    <row r="230" spans="1:15" ht="35.25" customHeight="1" thickBot="1" x14ac:dyDescent="0.3">
      <c r="A230" s="36"/>
      <c r="B230" s="225" t="s">
        <v>597</v>
      </c>
      <c r="C230" s="225"/>
      <c r="D230" s="225"/>
      <c r="E230" s="225"/>
      <c r="F230" s="36"/>
      <c r="G230" s="36"/>
      <c r="H230" s="36"/>
      <c r="I230" s="36"/>
      <c r="J230" s="36"/>
      <c r="K230" s="36"/>
      <c r="L230" s="36"/>
      <c r="M230" s="36"/>
      <c r="N230" s="168"/>
      <c r="O230" s="168"/>
    </row>
    <row r="231" spans="1:15" ht="32.25" customHeight="1" x14ac:dyDescent="0.25">
      <c r="A231" s="36"/>
      <c r="B231" s="113" t="s">
        <v>319</v>
      </c>
      <c r="C231" s="114" t="s">
        <v>622</v>
      </c>
      <c r="D231" s="114" t="s">
        <v>489</v>
      </c>
      <c r="E231" s="167" t="s">
        <v>594</v>
      </c>
      <c r="F231" s="114" t="s">
        <v>220</v>
      </c>
      <c r="G231" s="115" t="s">
        <v>109</v>
      </c>
      <c r="H231" s="36"/>
      <c r="I231" s="36"/>
      <c r="J231" s="36"/>
      <c r="K231" s="36"/>
      <c r="L231" s="36"/>
      <c r="M231" s="36"/>
      <c r="N231" s="36"/>
      <c r="O231" s="36"/>
    </row>
    <row r="232" spans="1:15" ht="32.25" customHeight="1" x14ac:dyDescent="0.25">
      <c r="A232" s="36"/>
      <c r="B232" s="150" t="s">
        <v>477</v>
      </c>
      <c r="C232" s="154" t="s">
        <v>211</v>
      </c>
      <c r="D232" s="152" t="s">
        <v>283</v>
      </c>
      <c r="E232" s="154"/>
      <c r="F232" s="151" t="s">
        <v>648</v>
      </c>
      <c r="G232" s="107"/>
      <c r="H232" s="36"/>
      <c r="I232" s="36"/>
      <c r="J232" s="36"/>
      <c r="K232" s="36"/>
      <c r="L232" s="36"/>
      <c r="M232" s="36"/>
      <c r="N232" s="36"/>
      <c r="O232" s="36"/>
    </row>
    <row r="233" spans="1:15" ht="30" x14ac:dyDescent="0.25">
      <c r="A233" s="36"/>
      <c r="B233" s="150" t="s">
        <v>478</v>
      </c>
      <c r="C233" s="154" t="s">
        <v>214</v>
      </c>
      <c r="D233" s="152" t="s">
        <v>283</v>
      </c>
      <c r="E233" s="154"/>
      <c r="F233" s="151" t="s">
        <v>648</v>
      </c>
      <c r="G233" s="107"/>
      <c r="H233" s="36"/>
      <c r="I233" s="36"/>
      <c r="J233" s="36"/>
      <c r="K233" s="36"/>
      <c r="L233" s="36"/>
      <c r="M233" s="36"/>
      <c r="N233" s="36"/>
      <c r="O233" s="36"/>
    </row>
    <row r="234" spans="1:15" ht="45" x14ac:dyDescent="0.25">
      <c r="A234" s="36"/>
      <c r="B234" s="150" t="s">
        <v>479</v>
      </c>
      <c r="C234" s="154" t="s">
        <v>217</v>
      </c>
      <c r="D234" s="152" t="s">
        <v>283</v>
      </c>
      <c r="E234" s="154"/>
      <c r="F234" s="151" t="s">
        <v>648</v>
      </c>
      <c r="G234" s="107"/>
      <c r="H234" s="36"/>
      <c r="I234" s="36"/>
      <c r="J234" s="36"/>
      <c r="K234" s="36"/>
      <c r="L234" s="36"/>
      <c r="M234" s="36"/>
      <c r="N234" s="36"/>
      <c r="O234" s="36"/>
    </row>
    <row r="235" spans="1:15" ht="45" x14ac:dyDescent="0.25">
      <c r="A235" s="36"/>
      <c r="B235" s="150" t="s">
        <v>480</v>
      </c>
      <c r="C235" s="154" t="s">
        <v>212</v>
      </c>
      <c r="D235" s="152" t="s">
        <v>486</v>
      </c>
      <c r="E235" s="154"/>
      <c r="F235" s="151" t="s">
        <v>648</v>
      </c>
      <c r="G235" s="107"/>
      <c r="H235" s="36"/>
      <c r="I235" s="36"/>
      <c r="J235" s="36"/>
      <c r="K235" s="36"/>
      <c r="L235" s="36"/>
      <c r="M235" s="36"/>
      <c r="N235" s="36"/>
      <c r="O235" s="36"/>
    </row>
    <row r="236" spans="1:15" ht="45" x14ac:dyDescent="0.25">
      <c r="A236" s="36"/>
      <c r="B236" s="150" t="s">
        <v>481</v>
      </c>
      <c r="C236" s="154" t="s">
        <v>215</v>
      </c>
      <c r="D236" s="152" t="s">
        <v>486</v>
      </c>
      <c r="E236" s="154"/>
      <c r="F236" s="151" t="s">
        <v>648</v>
      </c>
      <c r="G236" s="107"/>
      <c r="H236" s="36"/>
      <c r="I236" s="36"/>
      <c r="J236" s="36"/>
      <c r="K236" s="36"/>
      <c r="L236" s="36"/>
      <c r="M236" s="36"/>
      <c r="N236" s="36"/>
      <c r="O236" s="36"/>
    </row>
    <row r="237" spans="1:15" ht="45" x14ac:dyDescent="0.25">
      <c r="A237" s="36"/>
      <c r="B237" s="150" t="s">
        <v>482</v>
      </c>
      <c r="C237" s="154" t="s">
        <v>218</v>
      </c>
      <c r="D237" s="152" t="s">
        <v>486</v>
      </c>
      <c r="E237" s="154"/>
      <c r="F237" s="151" t="s">
        <v>648</v>
      </c>
      <c r="G237" s="107"/>
      <c r="H237" s="36"/>
      <c r="I237" s="36"/>
      <c r="J237" s="36"/>
      <c r="K237" s="36"/>
      <c r="L237" s="36"/>
      <c r="M237" s="36"/>
      <c r="N237" s="36"/>
      <c r="O237" s="36"/>
    </row>
    <row r="238" spans="1:15" ht="45" x14ac:dyDescent="0.25">
      <c r="A238" s="36"/>
      <c r="B238" s="150" t="s">
        <v>483</v>
      </c>
      <c r="C238" s="154" t="s">
        <v>213</v>
      </c>
      <c r="D238" s="152" t="s">
        <v>487</v>
      </c>
      <c r="E238" s="154"/>
      <c r="F238" s="151" t="s">
        <v>648</v>
      </c>
      <c r="G238" s="107"/>
      <c r="H238" s="36"/>
      <c r="I238" s="36"/>
      <c r="J238" s="36"/>
      <c r="K238" s="36"/>
      <c r="L238" s="36"/>
      <c r="M238" s="36"/>
      <c r="N238" s="36"/>
      <c r="O238" s="36"/>
    </row>
    <row r="239" spans="1:15" ht="45" x14ac:dyDescent="0.25">
      <c r="A239" s="36"/>
      <c r="B239" s="150" t="s">
        <v>484</v>
      </c>
      <c r="C239" s="154" t="s">
        <v>216</v>
      </c>
      <c r="D239" s="152" t="s">
        <v>487</v>
      </c>
      <c r="E239" s="154"/>
      <c r="F239" s="151" t="s">
        <v>648</v>
      </c>
      <c r="G239" s="107"/>
      <c r="H239" s="36"/>
      <c r="I239" s="36"/>
      <c r="J239" s="36"/>
      <c r="K239" s="36"/>
      <c r="L239" s="36"/>
      <c r="M239" s="36"/>
      <c r="N239" s="36"/>
      <c r="O239" s="36"/>
    </row>
    <row r="240" spans="1:15" ht="60.75" thickBot="1" x14ac:dyDescent="0.3">
      <c r="A240" s="36"/>
      <c r="B240" s="153" t="s">
        <v>485</v>
      </c>
      <c r="C240" s="155" t="s">
        <v>219</v>
      </c>
      <c r="D240" s="160" t="s">
        <v>487</v>
      </c>
      <c r="E240" s="155"/>
      <c r="F240" s="151" t="s">
        <v>648</v>
      </c>
      <c r="G240" s="108"/>
      <c r="H240" s="36"/>
      <c r="I240" s="36"/>
      <c r="J240" s="36"/>
      <c r="K240" s="36"/>
      <c r="L240" s="36"/>
      <c r="M240" s="36"/>
      <c r="N240" s="36"/>
      <c r="O240" s="36"/>
    </row>
    <row r="241" spans="1:13" x14ac:dyDescent="0.25">
      <c r="A241" s="36"/>
      <c r="B241" s="36"/>
      <c r="C241" s="36"/>
      <c r="D241" s="36"/>
      <c r="E241" s="36"/>
      <c r="F241" s="36"/>
      <c r="G241" s="36"/>
      <c r="H241" s="36"/>
      <c r="I241" s="36"/>
      <c r="J241" s="36"/>
      <c r="K241" s="36"/>
      <c r="L241" s="36"/>
      <c r="M241" s="36"/>
    </row>
    <row r="242" spans="1:13" ht="18.75" x14ac:dyDescent="0.25">
      <c r="A242" s="49"/>
      <c r="B242" s="50" t="s">
        <v>148</v>
      </c>
      <c r="C242" s="50"/>
      <c r="D242" s="50"/>
      <c r="E242" s="50"/>
      <c r="F242" s="50"/>
      <c r="G242" s="50"/>
      <c r="H242" s="50"/>
      <c r="I242" s="50"/>
      <c r="J242" s="50"/>
      <c r="K242" s="50"/>
      <c r="L242" s="50"/>
      <c r="M242" s="50"/>
    </row>
    <row r="243" spans="1:13" ht="24" customHeight="1" x14ac:dyDescent="0.25">
      <c r="A243" s="26" t="s">
        <v>143</v>
      </c>
      <c r="B243" s="21" t="s">
        <v>598</v>
      </c>
      <c r="C243" s="36"/>
      <c r="D243" s="36"/>
      <c r="E243" s="36"/>
      <c r="F243" s="36"/>
      <c r="G243" s="36"/>
      <c r="H243" s="36"/>
      <c r="I243" s="36"/>
      <c r="J243" s="36"/>
      <c r="K243" s="36"/>
      <c r="L243" s="36"/>
      <c r="M243" s="36"/>
    </row>
    <row r="244" spans="1:13" ht="37.5" customHeight="1" thickBot="1" x14ac:dyDescent="0.3">
      <c r="A244" s="26"/>
      <c r="B244" s="216" t="s">
        <v>599</v>
      </c>
      <c r="C244" s="217"/>
      <c r="D244" s="217"/>
      <c r="E244" s="217"/>
      <c r="F244" s="36"/>
      <c r="G244" s="36"/>
      <c r="H244" s="36"/>
      <c r="I244" s="36"/>
      <c r="J244" s="36"/>
      <c r="K244" s="36"/>
      <c r="L244" s="36"/>
      <c r="M244" s="36"/>
    </row>
    <row r="245" spans="1:13" ht="47.25" customHeight="1" thickBot="1" x14ac:dyDescent="0.3">
      <c r="A245" s="26"/>
      <c r="B245" s="183"/>
      <c r="C245" s="184"/>
      <c r="D245" s="184"/>
      <c r="E245" s="185"/>
      <c r="F245" s="36"/>
      <c r="G245" s="36"/>
      <c r="H245" s="36"/>
      <c r="I245" s="36"/>
      <c r="J245" s="36"/>
      <c r="K245" s="36"/>
      <c r="L245" s="36"/>
      <c r="M245" s="36"/>
    </row>
    <row r="246" spans="1:13" ht="24.75" customHeight="1" x14ac:dyDescent="0.25">
      <c r="A246" s="26" t="s">
        <v>144</v>
      </c>
      <c r="B246" s="59" t="s">
        <v>600</v>
      </c>
      <c r="C246" s="60"/>
      <c r="D246" s="60"/>
      <c r="E246" s="60"/>
      <c r="F246" s="36"/>
      <c r="G246" s="36"/>
      <c r="H246" s="36"/>
      <c r="I246" s="36"/>
      <c r="J246" s="36"/>
      <c r="K246" s="36"/>
      <c r="L246" s="36"/>
      <c r="M246" s="36"/>
    </row>
    <row r="247" spans="1:13" ht="34.5" customHeight="1" thickBot="1" x14ac:dyDescent="0.3">
      <c r="A247" s="26"/>
      <c r="B247" s="214" t="s">
        <v>601</v>
      </c>
      <c r="C247" s="215"/>
      <c r="D247" s="215"/>
      <c r="E247" s="215"/>
      <c r="F247" s="36"/>
      <c r="G247" s="36"/>
      <c r="H247" s="36"/>
      <c r="I247" s="36"/>
      <c r="J247" s="36"/>
      <c r="K247" s="36"/>
      <c r="L247" s="36"/>
      <c r="M247" s="36"/>
    </row>
    <row r="248" spans="1:13" ht="58.5" customHeight="1" thickBot="1" x14ac:dyDescent="0.3">
      <c r="A248" s="26"/>
      <c r="B248" s="183"/>
      <c r="C248" s="184"/>
      <c r="D248" s="184"/>
      <c r="E248" s="185"/>
      <c r="F248" s="36"/>
      <c r="G248" s="36"/>
      <c r="H248" s="36"/>
      <c r="I248" s="36"/>
      <c r="J248" s="36"/>
      <c r="K248" s="36"/>
      <c r="L248" s="36"/>
      <c r="M248" s="36"/>
    </row>
    <row r="249" spans="1:13" x14ac:dyDescent="0.25">
      <c r="A249" s="36"/>
      <c r="B249" s="36"/>
      <c r="C249" s="36"/>
      <c r="D249" s="36"/>
      <c r="E249" s="36"/>
      <c r="F249" s="36"/>
      <c r="G249" s="36"/>
      <c r="H249" s="36"/>
      <c r="I249" s="36"/>
      <c r="J249" s="36"/>
      <c r="K249" s="36"/>
      <c r="L249" s="36"/>
      <c r="M249" s="36"/>
    </row>
    <row r="250" spans="1:13" ht="18.75" x14ac:dyDescent="0.25">
      <c r="A250" s="49"/>
      <c r="B250" s="50" t="s">
        <v>149</v>
      </c>
      <c r="C250" s="50"/>
      <c r="D250" s="50"/>
      <c r="E250" s="50"/>
      <c r="F250" s="50"/>
      <c r="G250" s="50"/>
      <c r="H250" s="50"/>
      <c r="I250" s="50"/>
      <c r="J250" s="50"/>
      <c r="K250" s="50"/>
      <c r="L250" s="50"/>
      <c r="M250" s="50"/>
    </row>
    <row r="251" spans="1:13" ht="21.75" customHeight="1" x14ac:dyDescent="0.25">
      <c r="A251" s="26" t="s">
        <v>145</v>
      </c>
      <c r="B251" s="209" t="s">
        <v>602</v>
      </c>
      <c r="C251" s="210"/>
      <c r="D251" s="210"/>
      <c r="E251" s="210"/>
      <c r="F251" s="36"/>
      <c r="G251" s="36"/>
      <c r="H251" s="36"/>
      <c r="I251" s="36"/>
      <c r="J251" s="36"/>
      <c r="K251" s="36"/>
      <c r="L251" s="36"/>
      <c r="M251" s="36"/>
    </row>
    <row r="252" spans="1:13" ht="20.25" customHeight="1" thickBot="1" x14ac:dyDescent="0.3">
      <c r="A252" s="26"/>
      <c r="B252" s="211" t="s">
        <v>299</v>
      </c>
      <c r="C252" s="212"/>
      <c r="D252" s="212"/>
      <c r="E252" s="212"/>
      <c r="F252" s="36"/>
      <c r="G252" s="36"/>
      <c r="H252" s="36"/>
      <c r="I252" s="36"/>
      <c r="J252" s="36"/>
      <c r="K252" s="36"/>
      <c r="L252" s="36"/>
      <c r="M252" s="36"/>
    </row>
    <row r="253" spans="1:13" ht="61.5" customHeight="1" thickBot="1" x14ac:dyDescent="0.3">
      <c r="A253" s="26"/>
      <c r="B253" s="183"/>
      <c r="C253" s="184"/>
      <c r="D253" s="184"/>
      <c r="E253" s="185"/>
      <c r="F253" s="36"/>
      <c r="G253" s="36"/>
      <c r="H253" s="36"/>
      <c r="I253" s="36"/>
      <c r="J253" s="36"/>
      <c r="K253" s="36"/>
      <c r="L253" s="36"/>
      <c r="M253" s="36"/>
    </row>
    <row r="254" spans="1:13" ht="16.5" customHeight="1" x14ac:dyDescent="0.25">
      <c r="A254" s="36"/>
      <c r="B254" s="36"/>
      <c r="C254" s="36"/>
      <c r="D254" s="36"/>
      <c r="E254" s="36"/>
      <c r="F254" s="36"/>
      <c r="G254" s="36"/>
      <c r="H254" s="36"/>
      <c r="I254" s="36"/>
      <c r="J254" s="36"/>
      <c r="K254" s="36"/>
      <c r="L254" s="36"/>
      <c r="M254" s="36"/>
    </row>
    <row r="255" spans="1:13" ht="18.75" x14ac:dyDescent="0.25">
      <c r="A255" s="49"/>
      <c r="B255" s="50" t="s">
        <v>586</v>
      </c>
      <c r="C255" s="50"/>
      <c r="D255" s="50"/>
      <c r="E255" s="50"/>
      <c r="F255" s="50"/>
      <c r="G255" s="50"/>
      <c r="H255" s="50"/>
      <c r="I255" s="50"/>
      <c r="J255" s="50"/>
      <c r="K255" s="50"/>
      <c r="L255" s="50"/>
      <c r="M255" s="50"/>
    </row>
    <row r="256" spans="1:13" ht="24.75" customHeight="1" x14ac:dyDescent="0.25">
      <c r="A256" s="26" t="s">
        <v>519</v>
      </c>
      <c r="B256" s="209" t="s">
        <v>565</v>
      </c>
      <c r="C256" s="210"/>
      <c r="D256" s="210"/>
      <c r="E256" s="210"/>
      <c r="F256" s="36"/>
      <c r="G256" s="36"/>
      <c r="H256" s="36"/>
      <c r="I256" s="36"/>
      <c r="J256" s="36"/>
      <c r="K256" s="36"/>
      <c r="L256" s="36"/>
      <c r="M256" s="36"/>
    </row>
    <row r="257" spans="1:13" ht="31.5" customHeight="1" thickBot="1" x14ac:dyDescent="0.3">
      <c r="A257" s="26"/>
      <c r="B257" s="224" t="s">
        <v>625</v>
      </c>
      <c r="C257" s="225"/>
      <c r="D257" s="225"/>
      <c r="E257" s="225"/>
      <c r="F257" s="36"/>
      <c r="G257" s="36"/>
      <c r="H257" s="36"/>
      <c r="I257" s="36"/>
      <c r="J257" s="36"/>
      <c r="K257" s="36"/>
      <c r="L257" s="36"/>
      <c r="M257" s="36"/>
    </row>
    <row r="258" spans="1:13" ht="63" customHeight="1" thickBot="1" x14ac:dyDescent="0.3">
      <c r="A258" s="26"/>
      <c r="B258" s="187" t="s">
        <v>665</v>
      </c>
      <c r="C258" s="188"/>
      <c r="D258" s="188"/>
      <c r="E258" s="189"/>
      <c r="F258" s="36"/>
      <c r="G258" s="36"/>
      <c r="H258" s="36"/>
      <c r="I258" s="36"/>
      <c r="J258" s="36"/>
      <c r="K258" s="36"/>
      <c r="L258" s="36"/>
      <c r="M258" s="36"/>
    </row>
    <row r="259" spans="1:13" x14ac:dyDescent="0.25">
      <c r="A259" s="26"/>
      <c r="B259" s="63"/>
      <c r="C259" s="36"/>
      <c r="D259" s="36"/>
      <c r="E259" s="36"/>
      <c r="F259" s="36"/>
      <c r="G259" s="36"/>
      <c r="H259" s="36"/>
      <c r="I259" s="36"/>
      <c r="J259" s="36"/>
      <c r="K259" s="36"/>
      <c r="L259" s="36"/>
      <c r="M259" s="36"/>
    </row>
    <row r="260" spans="1:13" ht="18.75" x14ac:dyDescent="0.25">
      <c r="A260" s="27">
        <v>5</v>
      </c>
      <c r="B260" s="28" t="s">
        <v>103</v>
      </c>
      <c r="C260" s="28"/>
      <c r="D260" s="37"/>
      <c r="E260" s="37"/>
      <c r="F260" s="37"/>
      <c r="G260" s="37"/>
      <c r="H260" s="37"/>
      <c r="I260" s="37"/>
      <c r="J260" s="37"/>
      <c r="K260" s="37"/>
      <c r="L260" s="37"/>
      <c r="M260" s="37"/>
    </row>
    <row r="261" spans="1:13" ht="22.5" customHeight="1" x14ac:dyDescent="0.25">
      <c r="A261" s="31" t="s">
        <v>157</v>
      </c>
      <c r="B261" s="95" t="s">
        <v>646</v>
      </c>
      <c r="C261" s="56"/>
      <c r="D261" s="38"/>
      <c r="E261" s="38"/>
      <c r="F261" s="38"/>
      <c r="G261" s="38"/>
      <c r="H261" s="38"/>
      <c r="I261" s="38"/>
      <c r="J261" s="38"/>
      <c r="K261" s="38"/>
      <c r="L261" s="38"/>
      <c r="M261" s="38"/>
    </row>
    <row r="262" spans="1:13" ht="15.75" thickBot="1" x14ac:dyDescent="0.3">
      <c r="A262" s="31"/>
      <c r="B262" s="238" t="s">
        <v>605</v>
      </c>
      <c r="C262" s="239"/>
      <c r="D262" s="239"/>
      <c r="E262" s="239"/>
      <c r="F262" s="38"/>
      <c r="G262" s="38"/>
      <c r="H262" s="38"/>
      <c r="I262" s="38"/>
      <c r="J262" s="38"/>
      <c r="K262" s="38"/>
      <c r="L262" s="38"/>
      <c r="M262" s="38"/>
    </row>
    <row r="263" spans="1:13" ht="57" customHeight="1" thickBot="1" x14ac:dyDescent="0.3">
      <c r="A263" s="31"/>
      <c r="B263" s="187" t="s">
        <v>649</v>
      </c>
      <c r="C263" s="188"/>
      <c r="D263" s="188"/>
      <c r="E263" s="189"/>
      <c r="F263" s="38"/>
      <c r="G263" s="38"/>
      <c r="H263" s="38"/>
      <c r="I263" s="38"/>
      <c r="J263" s="38"/>
      <c r="K263" s="38"/>
      <c r="L263" s="38"/>
      <c r="M263" s="38"/>
    </row>
    <row r="264" spans="1:13" ht="22.5" customHeight="1" x14ac:dyDescent="0.25">
      <c r="A264" s="31" t="s">
        <v>158</v>
      </c>
      <c r="B264" s="95" t="s">
        <v>647</v>
      </c>
      <c r="C264" s="56"/>
      <c r="D264" s="38"/>
      <c r="E264" s="38"/>
      <c r="F264" s="38"/>
      <c r="G264" s="38"/>
      <c r="H264" s="38"/>
      <c r="I264" s="38"/>
      <c r="J264" s="38"/>
      <c r="K264" s="38"/>
      <c r="L264" s="38"/>
      <c r="M264" s="38"/>
    </row>
    <row r="265" spans="1:13" ht="23.25" customHeight="1" thickBot="1" x14ac:dyDescent="0.3">
      <c r="A265" s="31"/>
      <c r="B265" s="238" t="s">
        <v>606</v>
      </c>
      <c r="C265" s="239"/>
      <c r="D265" s="239"/>
      <c r="E265" s="239"/>
      <c r="F265" s="38"/>
      <c r="G265" s="38"/>
      <c r="H265" s="38"/>
      <c r="I265" s="38"/>
      <c r="J265" s="38"/>
      <c r="K265" s="38"/>
      <c r="L265" s="38"/>
      <c r="M265" s="38"/>
    </row>
    <row r="266" spans="1:13" ht="57" customHeight="1" thickBot="1" x14ac:dyDescent="0.3">
      <c r="A266" s="31"/>
      <c r="B266" s="183"/>
      <c r="C266" s="184"/>
      <c r="D266" s="184"/>
      <c r="E266" s="185"/>
      <c r="F266" s="38"/>
      <c r="G266" s="38"/>
      <c r="H266" s="38"/>
      <c r="I266" s="38"/>
      <c r="J266" s="38"/>
      <c r="K266" s="38"/>
      <c r="L266" s="38"/>
      <c r="M266" s="38"/>
    </row>
    <row r="267" spans="1:13" ht="18.75" customHeight="1" x14ac:dyDescent="0.25">
      <c r="A267" s="38"/>
      <c r="B267" s="38"/>
      <c r="C267" s="38"/>
      <c r="D267" s="38"/>
      <c r="E267" s="38"/>
      <c r="F267" s="38"/>
      <c r="G267" s="38"/>
      <c r="H267" s="38"/>
      <c r="I267" s="38"/>
      <c r="J267" s="38"/>
      <c r="K267" s="38"/>
      <c r="L267" s="38"/>
      <c r="M267" s="38"/>
    </row>
    <row r="268" spans="1:13" ht="18.75" x14ac:dyDescent="0.25">
      <c r="A268" s="54"/>
      <c r="B268" s="55" t="s">
        <v>586</v>
      </c>
      <c r="C268" s="55"/>
      <c r="D268" s="55"/>
      <c r="E268" s="55"/>
      <c r="F268" s="55"/>
      <c r="G268" s="55"/>
      <c r="H268" s="55"/>
      <c r="I268" s="55"/>
      <c r="J268" s="55"/>
      <c r="K268" s="55"/>
      <c r="L268" s="55"/>
      <c r="M268" s="55"/>
    </row>
    <row r="269" spans="1:13" ht="24.75" customHeight="1" x14ac:dyDescent="0.25">
      <c r="A269" s="38" t="s">
        <v>159</v>
      </c>
      <c r="B269" s="95" t="s">
        <v>565</v>
      </c>
      <c r="C269" s="95"/>
      <c r="D269" s="95"/>
      <c r="E269" s="95"/>
      <c r="F269" s="38"/>
      <c r="G269" s="38"/>
      <c r="H269" s="38"/>
      <c r="I269" s="38"/>
      <c r="J269" s="38"/>
      <c r="K269" s="38"/>
      <c r="L269" s="38"/>
      <c r="M269" s="38"/>
    </row>
    <row r="270" spans="1:13" ht="33.75" customHeight="1" thickBot="1" x14ac:dyDescent="0.3">
      <c r="A270" s="38"/>
      <c r="B270" s="236" t="s">
        <v>607</v>
      </c>
      <c r="C270" s="237"/>
      <c r="D270" s="237"/>
      <c r="E270" s="237"/>
      <c r="F270" s="38"/>
      <c r="G270" s="38"/>
      <c r="H270" s="38"/>
      <c r="I270" s="38"/>
      <c r="J270" s="38"/>
      <c r="K270" s="38"/>
      <c r="L270" s="38"/>
      <c r="M270" s="38"/>
    </row>
    <row r="271" spans="1:13" ht="63" customHeight="1" thickBot="1" x14ac:dyDescent="0.3">
      <c r="A271" s="38"/>
      <c r="B271" s="183"/>
      <c r="C271" s="184"/>
      <c r="D271" s="184"/>
      <c r="E271" s="185"/>
      <c r="F271" s="38"/>
      <c r="G271" s="38"/>
      <c r="H271" s="38"/>
      <c r="I271" s="38"/>
      <c r="J271" s="38"/>
      <c r="K271" s="38"/>
      <c r="L271" s="38"/>
      <c r="M271" s="38"/>
    </row>
    <row r="272" spans="1:13" x14ac:dyDescent="0.25">
      <c r="A272" s="31"/>
      <c r="B272" s="96"/>
      <c r="C272" s="56"/>
      <c r="D272" s="56"/>
      <c r="E272" s="56"/>
      <c r="F272" s="31"/>
      <c r="G272" s="31"/>
      <c r="H272" s="31"/>
      <c r="I272" s="31"/>
      <c r="J272" s="31"/>
      <c r="K272" s="31"/>
      <c r="L272" s="31"/>
      <c r="M272" s="31"/>
    </row>
    <row r="273" spans="1:13" ht="18.75" x14ac:dyDescent="0.25">
      <c r="A273" s="29">
        <v>6</v>
      </c>
      <c r="B273" s="30" t="s">
        <v>608</v>
      </c>
      <c r="C273" s="30"/>
      <c r="D273" s="30"/>
      <c r="E273" s="30"/>
      <c r="F273" s="30"/>
      <c r="G273" s="30"/>
      <c r="H273" s="30"/>
      <c r="I273" s="30"/>
      <c r="J273" s="30"/>
      <c r="K273" s="30"/>
      <c r="L273" s="30"/>
      <c r="M273" s="30"/>
    </row>
    <row r="274" spans="1:13" ht="25.5" customHeight="1" x14ac:dyDescent="0.25">
      <c r="A274" s="3" t="s">
        <v>160</v>
      </c>
      <c r="B274" s="9" t="s">
        <v>162</v>
      </c>
      <c r="C274" s="7"/>
      <c r="D274" s="5"/>
      <c r="E274" s="5"/>
      <c r="F274" s="5"/>
      <c r="G274" s="5"/>
      <c r="H274" s="5"/>
      <c r="I274" s="5"/>
      <c r="J274" s="5"/>
      <c r="K274" s="5"/>
      <c r="L274" s="5"/>
      <c r="M274" s="5"/>
    </row>
    <row r="275" spans="1:13" ht="18.75" customHeight="1" thickBot="1" x14ac:dyDescent="0.3">
      <c r="A275" s="3"/>
      <c r="B275" s="92" t="s">
        <v>609</v>
      </c>
      <c r="C275" s="57"/>
      <c r="D275" s="5"/>
      <c r="E275" s="5"/>
      <c r="F275" s="5"/>
      <c r="G275" s="5"/>
      <c r="H275" s="5"/>
      <c r="I275" s="5"/>
      <c r="J275" s="5"/>
      <c r="K275" s="5"/>
      <c r="L275" s="5"/>
      <c r="M275" s="5"/>
    </row>
    <row r="276" spans="1:13" ht="33" customHeight="1" thickBot="1" x14ac:dyDescent="0.3">
      <c r="A276" s="12"/>
      <c r="B276" s="183" t="s">
        <v>634</v>
      </c>
      <c r="C276" s="184"/>
      <c r="D276" s="184"/>
      <c r="E276" s="185"/>
      <c r="F276" s="5"/>
      <c r="G276" s="5"/>
      <c r="H276" s="5"/>
      <c r="I276" s="5"/>
      <c r="J276" s="5"/>
      <c r="K276" s="5"/>
      <c r="L276" s="5"/>
      <c r="M276" s="5"/>
    </row>
    <row r="277" spans="1:13" ht="25.5" customHeight="1" x14ac:dyDescent="0.25">
      <c r="A277" s="3" t="s">
        <v>161</v>
      </c>
      <c r="B277" s="9" t="s">
        <v>488</v>
      </c>
      <c r="C277" s="7"/>
      <c r="D277" s="5"/>
      <c r="E277" s="5"/>
      <c r="F277" s="5"/>
      <c r="G277" s="5"/>
      <c r="H277" s="5"/>
      <c r="I277" s="5"/>
      <c r="J277" s="5"/>
      <c r="K277" s="5"/>
      <c r="L277" s="5"/>
      <c r="M277" s="5"/>
    </row>
    <row r="278" spans="1:13" ht="18.75" customHeight="1" thickBot="1" x14ac:dyDescent="0.3">
      <c r="A278" s="3"/>
      <c r="B278" s="92" t="s">
        <v>610</v>
      </c>
      <c r="C278" s="57"/>
      <c r="D278" s="5"/>
      <c r="E278" s="5"/>
      <c r="F278" s="5"/>
      <c r="G278" s="5"/>
      <c r="H278" s="5"/>
      <c r="I278" s="5"/>
      <c r="J278" s="5"/>
      <c r="K278" s="5"/>
      <c r="L278" s="5"/>
      <c r="M278" s="5"/>
    </row>
    <row r="279" spans="1:13" ht="33" customHeight="1" thickBot="1" x14ac:dyDescent="0.3">
      <c r="A279" s="12"/>
      <c r="B279" s="183"/>
      <c r="C279" s="184"/>
      <c r="D279" s="184"/>
      <c r="E279" s="185"/>
      <c r="F279" s="5"/>
      <c r="G279" s="5"/>
      <c r="H279" s="5"/>
      <c r="I279" s="5"/>
      <c r="J279" s="5"/>
      <c r="K279" s="5"/>
      <c r="L279" s="5"/>
      <c r="M279" s="5"/>
    </row>
    <row r="280" spans="1:13" ht="26.25" customHeight="1" x14ac:dyDescent="0.25">
      <c r="A280" s="3" t="s">
        <v>165</v>
      </c>
      <c r="B280" s="6" t="s">
        <v>163</v>
      </c>
      <c r="C280" s="7"/>
      <c r="D280" s="5"/>
      <c r="E280" s="5"/>
      <c r="F280" s="5"/>
      <c r="G280" s="5"/>
      <c r="H280" s="5"/>
      <c r="I280" s="5"/>
      <c r="J280" s="5"/>
      <c r="K280" s="5"/>
      <c r="L280" s="5"/>
      <c r="M280" s="5"/>
    </row>
    <row r="281" spans="1:13" ht="21.75" customHeight="1" thickBot="1" x14ac:dyDescent="0.3">
      <c r="A281" s="12"/>
      <c r="B281" s="93" t="s">
        <v>611</v>
      </c>
      <c r="C281" s="62"/>
      <c r="D281" s="5"/>
      <c r="E281" s="5"/>
      <c r="F281" s="5"/>
      <c r="G281" s="5"/>
      <c r="H281" s="5"/>
      <c r="I281" s="5"/>
      <c r="J281" s="5"/>
      <c r="K281" s="5"/>
      <c r="L281" s="5"/>
      <c r="M281" s="5"/>
    </row>
    <row r="282" spans="1:13" ht="30.75" customHeight="1" thickBot="1" x14ac:dyDescent="0.3">
      <c r="A282" s="12"/>
      <c r="B282" s="187" t="s">
        <v>664</v>
      </c>
      <c r="C282" s="188"/>
      <c r="D282" s="188"/>
      <c r="E282" s="189"/>
      <c r="F282" s="5"/>
      <c r="G282" s="5"/>
      <c r="H282" s="5"/>
      <c r="I282" s="5"/>
      <c r="J282" s="5"/>
      <c r="K282" s="5"/>
      <c r="L282" s="5"/>
      <c r="M282" s="5"/>
    </row>
    <row r="283" spans="1:13" ht="24" customHeight="1" x14ac:dyDescent="0.25">
      <c r="A283" s="3" t="s">
        <v>164</v>
      </c>
      <c r="B283" s="8" t="s">
        <v>166</v>
      </c>
      <c r="C283" s="7"/>
      <c r="D283" s="5"/>
      <c r="E283" s="5"/>
      <c r="F283" s="5"/>
      <c r="G283" s="5"/>
      <c r="H283" s="5"/>
      <c r="I283" s="5"/>
      <c r="J283" s="5"/>
      <c r="K283" s="5"/>
      <c r="L283" s="5"/>
      <c r="M283" s="5"/>
    </row>
    <row r="284" spans="1:13" ht="39.75" customHeight="1" thickBot="1" x14ac:dyDescent="0.3">
      <c r="A284" s="3"/>
      <c r="B284" s="234" t="s">
        <v>612</v>
      </c>
      <c r="C284" s="235"/>
      <c r="D284" s="235"/>
      <c r="E284" s="235"/>
      <c r="F284" s="5"/>
      <c r="G284" s="5"/>
      <c r="H284" s="5"/>
      <c r="I284" s="5"/>
      <c r="J284" s="5"/>
      <c r="K284" s="5"/>
      <c r="L284" s="5"/>
      <c r="M284" s="5"/>
    </row>
    <row r="285" spans="1:13" x14ac:dyDescent="0.25">
      <c r="A285" s="12"/>
      <c r="B285" s="116" t="s">
        <v>613</v>
      </c>
      <c r="C285" s="58" t="s">
        <v>663</v>
      </c>
      <c r="D285" s="5"/>
      <c r="E285" s="5"/>
      <c r="F285" s="5"/>
      <c r="G285" s="5"/>
      <c r="H285" s="5"/>
      <c r="I285" s="5"/>
      <c r="J285" s="5"/>
      <c r="K285" s="5"/>
      <c r="L285" s="5"/>
      <c r="M285" s="5"/>
    </row>
    <row r="286" spans="1:13" ht="30" x14ac:dyDescent="0.25">
      <c r="A286" s="12"/>
      <c r="B286" s="117" t="s">
        <v>614</v>
      </c>
      <c r="C286" s="174" t="s">
        <v>666</v>
      </c>
      <c r="D286" s="5"/>
      <c r="E286" s="5"/>
      <c r="F286" s="5"/>
      <c r="G286" s="5"/>
      <c r="H286" s="5"/>
      <c r="I286" s="5"/>
      <c r="J286" s="5"/>
      <c r="K286" s="5"/>
      <c r="L286" s="5"/>
      <c r="M286" s="5"/>
    </row>
    <row r="287" spans="1:13" ht="15.75" thickBot="1" x14ac:dyDescent="0.3">
      <c r="A287" s="3"/>
      <c r="B287" s="80" t="s">
        <v>615</v>
      </c>
      <c r="C287" s="175">
        <v>42360</v>
      </c>
      <c r="D287" s="5"/>
      <c r="E287" s="5"/>
      <c r="F287" s="5"/>
      <c r="G287" s="5"/>
      <c r="H287" s="5"/>
      <c r="I287" s="5"/>
      <c r="J287" s="5"/>
      <c r="K287" s="5"/>
      <c r="L287" s="5"/>
      <c r="M287" s="5"/>
    </row>
    <row r="288" spans="1:13" ht="67.5" customHeight="1" x14ac:dyDescent="0.25">
      <c r="A288" s="5"/>
      <c r="B288" s="5"/>
      <c r="C288" s="5"/>
      <c r="D288" s="5"/>
      <c r="E288" s="5"/>
      <c r="F288" s="5"/>
      <c r="G288" s="5"/>
      <c r="H288" s="5"/>
      <c r="I288" s="5"/>
      <c r="J288" s="5"/>
      <c r="K288" s="5"/>
      <c r="L288" s="5"/>
      <c r="M288" s="5"/>
    </row>
  </sheetData>
  <sheetProtection password="8196" sheet="1" objects="1" scenarios="1"/>
  <dataConsolidate/>
  <mergeCells count="80">
    <mergeCell ref="B284:E284"/>
    <mergeCell ref="B279:E279"/>
    <mergeCell ref="B256:E256"/>
    <mergeCell ref="B257:E257"/>
    <mergeCell ref="B258:E258"/>
    <mergeCell ref="B276:E276"/>
    <mergeCell ref="B282:E282"/>
    <mergeCell ref="B270:E270"/>
    <mergeCell ref="B271:E271"/>
    <mergeCell ref="B262:E262"/>
    <mergeCell ref="B263:E263"/>
    <mergeCell ref="B265:E265"/>
    <mergeCell ref="B266:E266"/>
    <mergeCell ref="B219:E219"/>
    <mergeCell ref="B218:E218"/>
    <mergeCell ref="B220:E220"/>
    <mergeCell ref="B221:E221"/>
    <mergeCell ref="B230:E230"/>
    <mergeCell ref="B222:E222"/>
    <mergeCell ref="B228:E228"/>
    <mergeCell ref="B227:E227"/>
    <mergeCell ref="B226:E226"/>
    <mergeCell ref="B253:E253"/>
    <mergeCell ref="B251:E251"/>
    <mergeCell ref="B252:E252"/>
    <mergeCell ref="B229:E229"/>
    <mergeCell ref="B248:E248"/>
    <mergeCell ref="B247:E247"/>
    <mergeCell ref="B245:E245"/>
    <mergeCell ref="B244:E244"/>
    <mergeCell ref="B211:E211"/>
    <mergeCell ref="B213:E213"/>
    <mergeCell ref="B212:E212"/>
    <mergeCell ref="B197:E197"/>
    <mergeCell ref="B205:E205"/>
    <mergeCell ref="B206:E206"/>
    <mergeCell ref="B175:E175"/>
    <mergeCell ref="B196:E196"/>
    <mergeCell ref="B79:E79"/>
    <mergeCell ref="B69:E69"/>
    <mergeCell ref="B147:E147"/>
    <mergeCell ref="B184:E184"/>
    <mergeCell ref="B148:E148"/>
    <mergeCell ref="B134:E134"/>
    <mergeCell ref="B101:E101"/>
    <mergeCell ref="B160:E160"/>
    <mergeCell ref="B161:E161"/>
    <mergeCell ref="B73:E73"/>
    <mergeCell ref="B74:E74"/>
    <mergeCell ref="B174:E174"/>
    <mergeCell ref="B66:E66"/>
    <mergeCell ref="B80:E80"/>
    <mergeCell ref="B49:E49"/>
    <mergeCell ref="B81:E81"/>
    <mergeCell ref="B102:E102"/>
    <mergeCell ref="B65:E65"/>
    <mergeCell ref="A1:I1"/>
    <mergeCell ref="B31:E31"/>
    <mergeCell ref="B32:E32"/>
    <mergeCell ref="B30:E30"/>
    <mergeCell ref="B19:E19"/>
    <mergeCell ref="B22:E22"/>
    <mergeCell ref="B24:E24"/>
    <mergeCell ref="B12:E12"/>
    <mergeCell ref="B29:E29"/>
    <mergeCell ref="B28:E28"/>
    <mergeCell ref="B27:E27"/>
    <mergeCell ref="B48:E48"/>
    <mergeCell ref="B50:E50"/>
    <mergeCell ref="B46:E46"/>
    <mergeCell ref="B45:E45"/>
    <mergeCell ref="C37:E37"/>
    <mergeCell ref="C41:E41"/>
    <mergeCell ref="C42:E42"/>
    <mergeCell ref="C40:E40"/>
    <mergeCell ref="B35:E35"/>
    <mergeCell ref="C39:E39"/>
    <mergeCell ref="C38:E38"/>
    <mergeCell ref="C43:E43"/>
    <mergeCell ref="B47:E47"/>
  </mergeCells>
  <dataValidations count="30">
    <dataValidation type="list" allowBlank="1" showInputMessage="1" showErrorMessage="1" sqref="B8">
      <formula1>typeorganisation</formula1>
    </dataValidation>
    <dataValidation type="decimal" operator="greaterThanOrEqual" allowBlank="1" showInputMessage="1" showErrorMessage="1" sqref="B10">
      <formula1>0</formula1>
    </dataValidation>
    <dataValidation type="whole" allowBlank="1" showInputMessage="1" showErrorMessage="1" sqref="B75 B246 B249 B272 B243 B241 B259 B173 B20 B24">
      <formula1>0</formula1>
      <formula2>100000000000000</formula2>
    </dataValidation>
    <dataValidation type="list" allowBlank="1" showInputMessage="1" showErrorMessage="1" sqref="C83 D163:D172 J136:J144 G136:G144">
      <formula1>year</formula1>
    </dataValidation>
    <dataValidation type="whole" allowBlank="1" showInputMessage="1" showErrorMessage="1" sqref="H83:H98">
      <formula1>0</formula1>
      <formula2>100000000000</formula2>
    </dataValidation>
    <dataValidation type="list" allowBlank="1" showInputMessage="1" showErrorMessage="1" sqref="F125:F126">
      <formula1>unitCO2E</formula1>
    </dataValidation>
    <dataValidation type="decimal" allowBlank="1" showInputMessage="1" showErrorMessage="1" sqref="E125:E126">
      <formula1>0.000000001</formula1>
      <formula2>1000000000</formula2>
    </dataValidation>
    <dataValidation type="list" allowBlank="1" showInputMessage="1" showErrorMessage="1" sqref="I136:I144">
      <formula1>unitCO2D</formula1>
    </dataValidation>
    <dataValidation type="decimal" allowBlank="1" showInputMessage="1" showErrorMessage="1" sqref="H136:H144">
      <formula1>0</formula1>
      <formula2>10000000000000</formula2>
    </dataValidation>
    <dataValidation type="decimal" allowBlank="1" showInputMessage="1" showErrorMessage="1" sqref="I163:J172 E163:G172 D136:D144">
      <formula1>0.1</formula1>
      <formula2>100000000</formula2>
    </dataValidation>
    <dataValidation type="list" allowBlank="1" showInputMessage="1" showErrorMessage="1" sqref="E136:E144">
      <formula1>unitCO2C</formula1>
    </dataValidation>
    <dataValidation type="list" allowBlank="1" showInputMessage="1" showErrorMessage="1" sqref="C136:C144">
      <formula1>targettype</formula1>
    </dataValidation>
    <dataValidation type="list" allowBlank="1" showInputMessage="1" showErrorMessage="1" sqref="F136:F144">
      <formula1>targetboundary</formula1>
    </dataValidation>
    <dataValidation type="date" allowBlank="1" showInputMessage="1" showErrorMessage="1" sqref="C287">
      <formula1>1</formula1>
      <formula2>73051</formula2>
    </dataValidation>
    <dataValidation type="list" allowBlank="1" showInputMessage="1" showErrorMessage="1" sqref="H163:H172 B104:B123">
      <formula1>emissionsource1</formula1>
    </dataValidation>
    <dataValidation type="list" allowBlank="1" showInputMessage="1" showErrorMessage="1" sqref="K163:K172">
      <formula1>Estimated</formula1>
    </dataValidation>
    <dataValidation type="decimal" allowBlank="1" showInputMessage="1" showErrorMessage="1" sqref="H104:H123">
      <formula1>0.001</formula1>
      <formula2>1000000000</formula2>
    </dataValidation>
    <dataValidation type="list" allowBlank="1" showInputMessage="1" showErrorMessage="1" sqref="D83:D98">
      <formula1>yeartype</formula1>
    </dataValidation>
    <dataValidation type="decimal" allowBlank="1" showInputMessage="1" showErrorMessage="1" sqref="C124:C126 D105:D123">
      <formula1>0</formula1>
      <formula2>100000000000</formula2>
    </dataValidation>
    <dataValidation type="list" allowBlank="1" showInputMessage="1" showErrorMessage="1" sqref="C104:C123">
      <formula1>Scope</formula1>
    </dataValidation>
    <dataValidation type="list" allowBlank="1" showInputMessage="1" showErrorMessage="1" sqref="D177:D180 D199:D202">
      <formula1>direction</formula1>
    </dataValidation>
    <dataValidation type="list" allowBlank="1" showInputMessage="1" showErrorMessage="1" sqref="E232">
      <formula1>ObjectiveN1</formula1>
    </dataValidation>
    <dataValidation type="list" allowBlank="1" showInputMessage="1" showErrorMessage="1" sqref="E233">
      <formula1>ObjectiveN2</formula1>
    </dataValidation>
    <dataValidation type="list" allowBlank="1" showInputMessage="1" showErrorMessage="1" sqref="E234">
      <formula1>ObjectiveN3</formula1>
    </dataValidation>
    <dataValidation type="list" allowBlank="1" showInputMessage="1" showErrorMessage="1" sqref="E235">
      <formula1>ObjectiveB1</formula1>
    </dataValidation>
    <dataValidation type="list" allowBlank="1" showInputMessage="1" showErrorMessage="1" sqref="E236:E237">
      <formula1>ObjectiveB3</formula1>
    </dataValidation>
    <dataValidation type="list" allowBlank="1" showInputMessage="1" showErrorMessage="1" sqref="E238:E239">
      <formula1>ObjectiveS1</formula1>
    </dataValidation>
    <dataValidation type="list" allowBlank="1" showInputMessage="1" showErrorMessage="1" sqref="E240">
      <formula1>ObjectiveS3</formula1>
    </dataValidation>
    <dataValidation type="list" allowBlank="1" showInputMessage="1" showErrorMessage="1" sqref="B14:B16">
      <formula1>metric</formula1>
    </dataValidation>
    <dataValidation type="list" allowBlank="1" showInputMessage="1" showErrorMessage="1" sqref="B23">
      <formula1>yeartype2</formula1>
    </dataValidation>
  </dataValidations>
  <pageMargins left="0.7" right="0.7" top="0.75" bottom="0.75" header="0.3" footer="0.3"/>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48"/>
  <sheetViews>
    <sheetView topLeftCell="U1" workbookViewId="0">
      <selection activeCell="AE10" sqref="AE10"/>
    </sheetView>
  </sheetViews>
  <sheetFormatPr defaultRowHeight="15" x14ac:dyDescent="0.25"/>
  <cols>
    <col min="2" max="2" width="14.85546875" customWidth="1"/>
    <col min="29" max="30" width="34.28515625" customWidth="1"/>
    <col min="31" max="31" width="22.85546875" customWidth="1"/>
    <col min="32" max="32" width="19.42578125" customWidth="1"/>
    <col min="35" max="35" width="20.7109375" customWidth="1"/>
    <col min="45" max="45" width="12.5703125" customWidth="1"/>
    <col min="46" max="46" width="13.140625" customWidth="1"/>
    <col min="47" max="47" width="16.28515625" customWidth="1"/>
    <col min="48" max="48" width="13.42578125" customWidth="1"/>
    <col min="49" max="49" width="13.85546875" customWidth="1"/>
    <col min="50" max="50" width="14.140625" customWidth="1"/>
    <col min="51" max="51" width="15.7109375" customWidth="1"/>
    <col min="52" max="52" width="14" customWidth="1"/>
    <col min="53" max="53" width="12.85546875" customWidth="1"/>
  </cols>
  <sheetData>
    <row r="2" spans="2:56" x14ac:dyDescent="0.25">
      <c r="B2" t="s">
        <v>4</v>
      </c>
      <c r="C2" t="s">
        <v>5</v>
      </c>
      <c r="S2" t="s">
        <v>6</v>
      </c>
      <c r="U2" t="s">
        <v>7</v>
      </c>
      <c r="V2" t="s">
        <v>8</v>
      </c>
      <c r="W2" t="s">
        <v>9</v>
      </c>
      <c r="Y2" t="s">
        <v>10</v>
      </c>
      <c r="AA2" t="s">
        <v>11</v>
      </c>
      <c r="AC2" t="s">
        <v>12</v>
      </c>
      <c r="AD2" t="s">
        <v>126</v>
      </c>
      <c r="AE2" t="s">
        <v>127</v>
      </c>
      <c r="AF2" t="s">
        <v>126</v>
      </c>
      <c r="AG2" t="s">
        <v>13</v>
      </c>
      <c r="AH2" t="s">
        <v>14</v>
      </c>
      <c r="AI2" t="s">
        <v>15</v>
      </c>
      <c r="AJ2" t="s">
        <v>86</v>
      </c>
      <c r="AL2" t="s">
        <v>155</v>
      </c>
      <c r="AN2" t="s">
        <v>199</v>
      </c>
      <c r="AO2" t="s">
        <v>273</v>
      </c>
      <c r="AP2" t="s">
        <v>280</v>
      </c>
      <c r="AQ2" t="s">
        <v>305</v>
      </c>
      <c r="AR2" t="s">
        <v>311</v>
      </c>
      <c r="AS2" t="s">
        <v>334</v>
      </c>
      <c r="AT2" t="s">
        <v>335</v>
      </c>
      <c r="AU2" t="s">
        <v>336</v>
      </c>
      <c r="AV2" t="s">
        <v>377</v>
      </c>
      <c r="AW2" t="s">
        <v>397</v>
      </c>
      <c r="AX2" t="s">
        <v>398</v>
      </c>
      <c r="AY2" t="s">
        <v>437</v>
      </c>
      <c r="AZ2" t="s">
        <v>438</v>
      </c>
      <c r="BA2" t="s">
        <v>439</v>
      </c>
      <c r="BB2" t="s">
        <v>494</v>
      </c>
      <c r="BC2" t="s">
        <v>495</v>
      </c>
      <c r="BD2" t="s">
        <v>548</v>
      </c>
    </row>
    <row r="3" spans="2:56" ht="17.25" x14ac:dyDescent="0.25">
      <c r="B3" t="s">
        <v>16</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190</v>
      </c>
      <c r="U3" t="s">
        <v>16</v>
      </c>
      <c r="V3" t="s">
        <v>17</v>
      </c>
      <c r="W3" t="s">
        <v>18</v>
      </c>
      <c r="Y3" t="s">
        <v>19</v>
      </c>
      <c r="AA3" t="s">
        <v>20</v>
      </c>
      <c r="AC3" t="s">
        <v>223</v>
      </c>
      <c r="AD3" t="s">
        <v>22</v>
      </c>
      <c r="AE3">
        <v>0.53747999999999996</v>
      </c>
      <c r="AF3" t="s">
        <v>251</v>
      </c>
      <c r="AG3" t="s">
        <v>21</v>
      </c>
      <c r="AH3" t="s">
        <v>22</v>
      </c>
      <c r="AI3" t="s">
        <v>23</v>
      </c>
      <c r="AJ3" t="s">
        <v>87</v>
      </c>
      <c r="AL3" t="s">
        <v>150</v>
      </c>
      <c r="AN3" t="s">
        <v>200</v>
      </c>
      <c r="AO3" t="s">
        <v>273</v>
      </c>
      <c r="AP3" t="s">
        <v>200</v>
      </c>
      <c r="AQ3" t="s">
        <v>302</v>
      </c>
      <c r="AR3" t="s">
        <v>312</v>
      </c>
      <c r="AS3" t="s">
        <v>320</v>
      </c>
      <c r="AT3" t="s">
        <v>337</v>
      </c>
      <c r="AU3" t="s">
        <v>360</v>
      </c>
      <c r="AV3" t="s">
        <v>378</v>
      </c>
      <c r="AW3" t="s">
        <v>399</v>
      </c>
      <c r="AX3" t="s">
        <v>421</v>
      </c>
      <c r="AY3" t="s">
        <v>440</v>
      </c>
      <c r="AZ3" t="s">
        <v>447</v>
      </c>
      <c r="BA3" t="s">
        <v>462</v>
      </c>
      <c r="BB3" t="s">
        <v>491</v>
      </c>
      <c r="BC3" t="s">
        <v>502</v>
      </c>
      <c r="BD3" t="s">
        <v>527</v>
      </c>
    </row>
    <row r="4" spans="2:56" x14ac:dyDescent="0.25">
      <c r="C4">
        <v>2006</v>
      </c>
      <c r="D4">
        <f t="shared" ref="D4:J5" si="0">E3</f>
        <v>2007</v>
      </c>
      <c r="E4">
        <f t="shared" si="0"/>
        <v>2008</v>
      </c>
      <c r="F4">
        <f t="shared" si="0"/>
        <v>2009</v>
      </c>
      <c r="G4">
        <f t="shared" si="0"/>
        <v>2010</v>
      </c>
      <c r="H4">
        <f t="shared" si="0"/>
        <v>2011</v>
      </c>
      <c r="I4">
        <f t="shared" si="0"/>
        <v>2012</v>
      </c>
      <c r="J4">
        <f t="shared" si="0"/>
        <v>2013</v>
      </c>
      <c r="K4">
        <f t="shared" ref="K4:Q4" si="1">L3</f>
        <v>2014</v>
      </c>
      <c r="L4">
        <f t="shared" si="1"/>
        <v>2015</v>
      </c>
      <c r="M4">
        <f t="shared" si="1"/>
        <v>2016</v>
      </c>
      <c r="N4">
        <f t="shared" si="1"/>
        <v>2017</v>
      </c>
      <c r="O4">
        <f t="shared" si="1"/>
        <v>2018</v>
      </c>
      <c r="P4">
        <f t="shared" si="1"/>
        <v>2019</v>
      </c>
      <c r="Q4">
        <f t="shared" si="1"/>
        <v>2020</v>
      </c>
      <c r="S4" t="s">
        <v>191</v>
      </c>
      <c r="U4" t="s">
        <v>24</v>
      </c>
      <c r="V4" t="s">
        <v>25</v>
      </c>
      <c r="W4" t="s">
        <v>26</v>
      </c>
      <c r="Y4" t="s">
        <v>27</v>
      </c>
      <c r="AA4" t="s">
        <v>28</v>
      </c>
      <c r="AC4" t="s">
        <v>224</v>
      </c>
      <c r="AD4" t="s">
        <v>22</v>
      </c>
      <c r="AE4">
        <v>0.18497</v>
      </c>
      <c r="AF4" t="s">
        <v>251</v>
      </c>
      <c r="AG4" t="s">
        <v>29</v>
      </c>
      <c r="AH4" t="s">
        <v>30</v>
      </c>
      <c r="AI4" t="s">
        <v>31</v>
      </c>
      <c r="AJ4" t="s">
        <v>89</v>
      </c>
      <c r="AL4" t="s">
        <v>151</v>
      </c>
      <c r="AN4" t="s">
        <v>201</v>
      </c>
      <c r="AO4" t="s">
        <v>274</v>
      </c>
      <c r="AP4" t="s">
        <v>282</v>
      </c>
      <c r="AQ4" t="s">
        <v>303</v>
      </c>
      <c r="AR4" t="s">
        <v>313</v>
      </c>
      <c r="AS4" t="s">
        <v>321</v>
      </c>
      <c r="AT4" t="s">
        <v>338</v>
      </c>
      <c r="AU4" t="s">
        <v>361</v>
      </c>
      <c r="AV4" t="s">
        <v>379</v>
      </c>
      <c r="AW4" t="s">
        <v>400</v>
      </c>
      <c r="AX4" t="s">
        <v>422</v>
      </c>
      <c r="AY4" t="s">
        <v>441</v>
      </c>
      <c r="AZ4" t="s">
        <v>448</v>
      </c>
      <c r="BA4" t="s">
        <v>463</v>
      </c>
      <c r="BB4" t="s">
        <v>496</v>
      </c>
      <c r="BC4" t="s">
        <v>501</v>
      </c>
      <c r="BD4" t="s">
        <v>528</v>
      </c>
    </row>
    <row r="5" spans="2:56" x14ac:dyDescent="0.25">
      <c r="C5">
        <v>2007</v>
      </c>
      <c r="D5">
        <f t="shared" si="0"/>
        <v>2008</v>
      </c>
      <c r="E5">
        <f t="shared" si="0"/>
        <v>2009</v>
      </c>
      <c r="F5">
        <f t="shared" si="0"/>
        <v>2010</v>
      </c>
      <c r="G5">
        <f t="shared" si="0"/>
        <v>2011</v>
      </c>
      <c r="H5">
        <f t="shared" si="0"/>
        <v>2012</v>
      </c>
      <c r="I5">
        <f t="shared" si="0"/>
        <v>2013</v>
      </c>
      <c r="J5">
        <f t="shared" ref="J5" si="2">K4</f>
        <v>2014</v>
      </c>
      <c r="K5">
        <f t="shared" ref="K5:P5" si="3">L4</f>
        <v>2015</v>
      </c>
      <c r="L5">
        <f t="shared" si="3"/>
        <v>2016</v>
      </c>
      <c r="M5">
        <f t="shared" si="3"/>
        <v>2017</v>
      </c>
      <c r="N5">
        <f t="shared" si="3"/>
        <v>2018</v>
      </c>
      <c r="O5">
        <f t="shared" si="3"/>
        <v>2019</v>
      </c>
      <c r="P5">
        <f t="shared" si="3"/>
        <v>2020</v>
      </c>
      <c r="S5" t="s">
        <v>192</v>
      </c>
      <c r="U5" t="s">
        <v>32</v>
      </c>
      <c r="V5" t="s">
        <v>33</v>
      </c>
      <c r="W5" t="s">
        <v>297</v>
      </c>
      <c r="Y5" t="s">
        <v>34</v>
      </c>
      <c r="AA5" t="s">
        <v>35</v>
      </c>
      <c r="AC5" t="s">
        <v>225</v>
      </c>
      <c r="AD5" t="s">
        <v>22</v>
      </c>
      <c r="AE5">
        <v>0.27211999999999997</v>
      </c>
      <c r="AF5" t="s">
        <v>251</v>
      </c>
      <c r="AG5" t="s">
        <v>36</v>
      </c>
      <c r="AH5" t="s">
        <v>37</v>
      </c>
      <c r="AI5" t="s">
        <v>38</v>
      </c>
      <c r="AJ5" t="s">
        <v>90</v>
      </c>
      <c r="AL5" t="s">
        <v>152</v>
      </c>
      <c r="AN5" t="s">
        <v>202</v>
      </c>
      <c r="AP5" t="s">
        <v>281</v>
      </c>
      <c r="AQ5" t="s">
        <v>304</v>
      </c>
      <c r="AS5" t="s">
        <v>322</v>
      </c>
      <c r="AT5" t="s">
        <v>339</v>
      </c>
      <c r="AU5" t="s">
        <v>362</v>
      </c>
      <c r="AV5" t="s">
        <v>380</v>
      </c>
      <c r="AW5" t="s">
        <v>401</v>
      </c>
      <c r="AX5" t="s">
        <v>423</v>
      </c>
      <c r="AY5" t="s">
        <v>442</v>
      </c>
      <c r="AZ5" t="s">
        <v>449</v>
      </c>
      <c r="BA5" t="s">
        <v>464</v>
      </c>
      <c r="BB5" t="s">
        <v>497</v>
      </c>
      <c r="BC5" t="s">
        <v>500</v>
      </c>
      <c r="BD5" t="s">
        <v>529</v>
      </c>
    </row>
    <row r="6" spans="2:56" x14ac:dyDescent="0.25">
      <c r="C6">
        <v>2008</v>
      </c>
      <c r="D6">
        <f t="shared" ref="D6:H10" si="4">E5</f>
        <v>2009</v>
      </c>
      <c r="E6">
        <f t="shared" si="4"/>
        <v>2010</v>
      </c>
      <c r="F6">
        <f t="shared" si="4"/>
        <v>2011</v>
      </c>
      <c r="G6">
        <f t="shared" si="4"/>
        <v>2012</v>
      </c>
      <c r="H6">
        <f t="shared" si="4"/>
        <v>2013</v>
      </c>
      <c r="I6">
        <f t="shared" ref="I6" si="5">J5</f>
        <v>2014</v>
      </c>
      <c r="J6">
        <f t="shared" ref="J6" si="6">K5</f>
        <v>2015</v>
      </c>
      <c r="K6">
        <f>L5</f>
        <v>2016</v>
      </c>
      <c r="L6">
        <f>M5</f>
        <v>2017</v>
      </c>
      <c r="M6">
        <f>N5</f>
        <v>2018</v>
      </c>
      <c r="N6">
        <f>O5</f>
        <v>2019</v>
      </c>
      <c r="O6">
        <f>P5</f>
        <v>2020</v>
      </c>
      <c r="S6" t="s">
        <v>39</v>
      </c>
      <c r="V6" t="s">
        <v>40</v>
      </c>
      <c r="Y6" t="s">
        <v>46</v>
      </c>
      <c r="AA6" t="s">
        <v>41</v>
      </c>
      <c r="AC6" t="s">
        <v>226</v>
      </c>
      <c r="AD6" t="s">
        <v>22</v>
      </c>
      <c r="AE6" s="169">
        <v>0.26950000000000002</v>
      </c>
      <c r="AF6" t="s">
        <v>251</v>
      </c>
      <c r="AG6" t="s">
        <v>42</v>
      </c>
      <c r="AH6" t="s">
        <v>43</v>
      </c>
      <c r="AI6" t="s">
        <v>44</v>
      </c>
      <c r="AJ6" t="s">
        <v>91</v>
      </c>
      <c r="AL6" t="s">
        <v>153</v>
      </c>
      <c r="AN6" t="s">
        <v>203</v>
      </c>
      <c r="AS6" t="s">
        <v>323</v>
      </c>
      <c r="AT6" t="s">
        <v>340</v>
      </c>
      <c r="AU6" t="s">
        <v>363</v>
      </c>
      <c r="AV6" t="s">
        <v>381</v>
      </c>
      <c r="AW6" t="s">
        <v>402</v>
      </c>
      <c r="AX6" t="s">
        <v>424</v>
      </c>
      <c r="AY6" t="s">
        <v>443</v>
      </c>
      <c r="AZ6" t="s">
        <v>450</v>
      </c>
      <c r="BA6" t="s">
        <v>465</v>
      </c>
      <c r="BB6" t="s">
        <v>508</v>
      </c>
      <c r="BC6" t="s">
        <v>504</v>
      </c>
      <c r="BD6" t="s">
        <v>530</v>
      </c>
    </row>
    <row r="7" spans="2:56" x14ac:dyDescent="0.25">
      <c r="C7">
        <v>2009</v>
      </c>
      <c r="D7">
        <f t="shared" si="4"/>
        <v>2010</v>
      </c>
      <c r="E7">
        <f t="shared" si="4"/>
        <v>2011</v>
      </c>
      <c r="F7">
        <f t="shared" si="4"/>
        <v>2012</v>
      </c>
      <c r="G7">
        <f t="shared" si="4"/>
        <v>2013</v>
      </c>
      <c r="H7">
        <f t="shared" si="4"/>
        <v>2014</v>
      </c>
      <c r="I7">
        <f t="shared" ref="I7" si="7">J6</f>
        <v>2015</v>
      </c>
      <c r="J7">
        <f t="shared" ref="J7" si="8">K6</f>
        <v>2016</v>
      </c>
      <c r="K7">
        <f>L6</f>
        <v>2017</v>
      </c>
      <c r="L7">
        <f>M6</f>
        <v>2018</v>
      </c>
      <c r="M7">
        <f>N6</f>
        <v>2019</v>
      </c>
      <c r="N7">
        <f>O6</f>
        <v>2020</v>
      </c>
      <c r="V7" t="s">
        <v>45</v>
      </c>
      <c r="Y7" t="s">
        <v>51</v>
      </c>
      <c r="AC7" t="s">
        <v>616</v>
      </c>
      <c r="AD7" t="s">
        <v>22</v>
      </c>
      <c r="AE7" s="169">
        <v>0.315905361</v>
      </c>
      <c r="AF7" t="s">
        <v>252</v>
      </c>
      <c r="AG7" t="s">
        <v>47</v>
      </c>
      <c r="AH7" t="s">
        <v>48</v>
      </c>
      <c r="AI7" t="s">
        <v>49</v>
      </c>
      <c r="AJ7" t="s">
        <v>92</v>
      </c>
      <c r="AL7" t="s">
        <v>154</v>
      </c>
      <c r="AS7" t="s">
        <v>324</v>
      </c>
      <c r="AT7" t="s">
        <v>341</v>
      </c>
      <c r="AU7" t="s">
        <v>364</v>
      </c>
      <c r="AV7" t="s">
        <v>382</v>
      </c>
      <c r="AW7" t="s">
        <v>403</v>
      </c>
      <c r="AX7" t="s">
        <v>425</v>
      </c>
      <c r="AY7" t="s">
        <v>444</v>
      </c>
      <c r="AZ7" t="s">
        <v>451</v>
      </c>
      <c r="BA7" t="s">
        <v>466</v>
      </c>
      <c r="BB7" t="s">
        <v>498</v>
      </c>
      <c r="BC7" t="s">
        <v>501</v>
      </c>
      <c r="BD7" t="s">
        <v>531</v>
      </c>
    </row>
    <row r="8" spans="2:56" x14ac:dyDescent="0.25">
      <c r="C8">
        <v>2010</v>
      </c>
      <c r="D8">
        <f t="shared" si="4"/>
        <v>2011</v>
      </c>
      <c r="E8">
        <f t="shared" si="4"/>
        <v>2012</v>
      </c>
      <c r="F8">
        <f t="shared" si="4"/>
        <v>2013</v>
      </c>
      <c r="G8">
        <f t="shared" si="4"/>
        <v>2014</v>
      </c>
      <c r="H8">
        <f t="shared" si="4"/>
        <v>2015</v>
      </c>
      <c r="I8">
        <f t="shared" ref="I8" si="9">J7</f>
        <v>2016</v>
      </c>
      <c r="J8">
        <f t="shared" ref="J8" si="10">K7</f>
        <v>2017</v>
      </c>
      <c r="K8">
        <f>L7</f>
        <v>2018</v>
      </c>
      <c r="L8">
        <f>M7</f>
        <v>2019</v>
      </c>
      <c r="M8">
        <f>N7</f>
        <v>2020</v>
      </c>
      <c r="V8" t="s">
        <v>50</v>
      </c>
      <c r="Y8" t="s">
        <v>56</v>
      </c>
      <c r="AC8" t="s">
        <v>227</v>
      </c>
      <c r="AD8" t="s">
        <v>222</v>
      </c>
      <c r="AE8">
        <v>0.34410000000000002</v>
      </c>
      <c r="AF8" t="s">
        <v>252</v>
      </c>
      <c r="AG8" t="s">
        <v>52</v>
      </c>
      <c r="AH8" t="s">
        <v>53</v>
      </c>
      <c r="AI8" t="s">
        <v>208</v>
      </c>
      <c r="AJ8" t="s">
        <v>88</v>
      </c>
      <c r="AS8" t="s">
        <v>325</v>
      </c>
      <c r="AT8" t="s">
        <v>342</v>
      </c>
      <c r="AU8" t="s">
        <v>365</v>
      </c>
      <c r="AV8" t="s">
        <v>383</v>
      </c>
      <c r="AW8" t="s">
        <v>404</v>
      </c>
      <c r="AX8" t="s">
        <v>426</v>
      </c>
      <c r="AY8" t="s">
        <v>445</v>
      </c>
      <c r="AZ8" t="s">
        <v>452</v>
      </c>
      <c r="BA8" t="s">
        <v>467</v>
      </c>
      <c r="BB8" t="s">
        <v>499</v>
      </c>
      <c r="BC8" t="s">
        <v>500</v>
      </c>
      <c r="BD8" t="s">
        <v>532</v>
      </c>
    </row>
    <row r="9" spans="2:56" x14ac:dyDescent="0.25">
      <c r="C9">
        <v>2011</v>
      </c>
      <c r="D9">
        <f t="shared" si="4"/>
        <v>2012</v>
      </c>
      <c r="E9">
        <f t="shared" si="4"/>
        <v>2013</v>
      </c>
      <c r="F9">
        <f t="shared" si="4"/>
        <v>2014</v>
      </c>
      <c r="G9">
        <f t="shared" si="4"/>
        <v>2015</v>
      </c>
      <c r="H9">
        <f t="shared" si="4"/>
        <v>2016</v>
      </c>
      <c r="I9">
        <f t="shared" ref="I9" si="11">J8</f>
        <v>2017</v>
      </c>
      <c r="J9">
        <f t="shared" ref="J9" si="12">K8</f>
        <v>2018</v>
      </c>
      <c r="K9">
        <f>L8</f>
        <v>2019</v>
      </c>
      <c r="L9">
        <f>M8</f>
        <v>2020</v>
      </c>
      <c r="V9" t="s">
        <v>55</v>
      </c>
      <c r="Y9" t="s">
        <v>295</v>
      </c>
      <c r="AC9" t="s">
        <v>228</v>
      </c>
      <c r="AD9" t="s">
        <v>222</v>
      </c>
      <c r="AE9">
        <v>0.70850000000000002</v>
      </c>
      <c r="AF9" t="s">
        <v>253</v>
      </c>
      <c r="AG9" t="s">
        <v>57</v>
      </c>
      <c r="AH9" t="s">
        <v>58</v>
      </c>
      <c r="AI9" t="s">
        <v>209</v>
      </c>
      <c r="AJ9" t="s">
        <v>93</v>
      </c>
      <c r="AS9" t="s">
        <v>326</v>
      </c>
      <c r="AT9" t="s">
        <v>343</v>
      </c>
      <c r="AU9" t="s">
        <v>366</v>
      </c>
      <c r="AV9" t="s">
        <v>384</v>
      </c>
      <c r="AW9" t="s">
        <v>405</v>
      </c>
      <c r="AX9" t="s">
        <v>427</v>
      </c>
      <c r="AY9" t="s">
        <v>446</v>
      </c>
      <c r="AZ9" t="s">
        <v>453</v>
      </c>
      <c r="BA9" t="s">
        <v>468</v>
      </c>
      <c r="BB9" t="s">
        <v>507</v>
      </c>
      <c r="BC9" t="s">
        <v>504</v>
      </c>
      <c r="BD9" t="s">
        <v>533</v>
      </c>
    </row>
    <row r="10" spans="2:56" x14ac:dyDescent="0.25">
      <c r="C10">
        <v>2012</v>
      </c>
      <c r="D10">
        <f t="shared" si="4"/>
        <v>2013</v>
      </c>
      <c r="E10">
        <f t="shared" si="4"/>
        <v>2014</v>
      </c>
      <c r="F10">
        <f t="shared" si="4"/>
        <v>2015</v>
      </c>
      <c r="G10">
        <f t="shared" si="4"/>
        <v>2016</v>
      </c>
      <c r="H10">
        <f t="shared" si="4"/>
        <v>2017</v>
      </c>
      <c r="I10">
        <f t="shared" ref="I10:I12" si="13">J9</f>
        <v>2018</v>
      </c>
      <c r="J10">
        <f t="shared" ref="J10:J11" si="14">K9</f>
        <v>2019</v>
      </c>
      <c r="K10">
        <f>L9</f>
        <v>2020</v>
      </c>
      <c r="V10" t="s">
        <v>59</v>
      </c>
      <c r="Y10" t="s">
        <v>516</v>
      </c>
      <c r="AC10" t="s">
        <v>60</v>
      </c>
      <c r="AD10" t="s">
        <v>53</v>
      </c>
      <c r="AE10">
        <v>2.6023999999999998</v>
      </c>
      <c r="AF10" t="s">
        <v>253</v>
      </c>
      <c r="AG10" t="s">
        <v>60</v>
      </c>
      <c r="AH10" t="s">
        <v>205</v>
      </c>
      <c r="AI10" t="s">
        <v>54</v>
      </c>
      <c r="AJ10" t="s">
        <v>94</v>
      </c>
      <c r="AS10" t="s">
        <v>327</v>
      </c>
      <c r="AT10" t="s">
        <v>344</v>
      </c>
      <c r="AU10" t="s">
        <v>367</v>
      </c>
      <c r="AV10" t="s">
        <v>385</v>
      </c>
      <c r="AW10" t="s">
        <v>406</v>
      </c>
      <c r="AX10" t="s">
        <v>428</v>
      </c>
      <c r="AZ10" t="s">
        <v>454</v>
      </c>
      <c r="BA10" t="s">
        <v>469</v>
      </c>
      <c r="BB10" t="s">
        <v>492</v>
      </c>
      <c r="BC10" t="s">
        <v>506</v>
      </c>
      <c r="BD10" t="s">
        <v>534</v>
      </c>
    </row>
    <row r="11" spans="2:56" x14ac:dyDescent="0.25">
      <c r="C11">
        <v>2013</v>
      </c>
      <c r="D11">
        <f t="shared" ref="D11:H17" si="15">E10</f>
        <v>2014</v>
      </c>
      <c r="E11">
        <f t="shared" si="15"/>
        <v>2015</v>
      </c>
      <c r="F11">
        <f t="shared" si="15"/>
        <v>2016</v>
      </c>
      <c r="G11">
        <f t="shared" si="15"/>
        <v>2017</v>
      </c>
      <c r="H11">
        <f t="shared" si="15"/>
        <v>2018</v>
      </c>
      <c r="I11">
        <f t="shared" si="13"/>
        <v>2019</v>
      </c>
      <c r="J11">
        <f t="shared" si="14"/>
        <v>2020</v>
      </c>
      <c r="V11" t="s">
        <v>62</v>
      </c>
      <c r="Y11" t="s">
        <v>39</v>
      </c>
      <c r="AC11" t="s">
        <v>63</v>
      </c>
      <c r="AD11" t="s">
        <v>53</v>
      </c>
      <c r="AE11">
        <v>2.1913999999999998</v>
      </c>
      <c r="AF11" t="s">
        <v>251</v>
      </c>
      <c r="AG11" t="s">
        <v>63</v>
      </c>
      <c r="AH11" t="s">
        <v>206</v>
      </c>
      <c r="AI11" t="s">
        <v>207</v>
      </c>
      <c r="AJ11" t="s">
        <v>95</v>
      </c>
      <c r="AS11" t="s">
        <v>328</v>
      </c>
      <c r="AT11" t="s">
        <v>345</v>
      </c>
      <c r="AU11" t="s">
        <v>368</v>
      </c>
      <c r="AV11" t="s">
        <v>386</v>
      </c>
      <c r="AW11" t="s">
        <v>407</v>
      </c>
      <c r="AX11" t="s">
        <v>429</v>
      </c>
      <c r="AZ11" t="s">
        <v>455</v>
      </c>
      <c r="BA11" t="s">
        <v>470</v>
      </c>
      <c r="BB11" t="s">
        <v>493</v>
      </c>
      <c r="BC11" t="s">
        <v>503</v>
      </c>
      <c r="BD11" t="s">
        <v>535</v>
      </c>
    </row>
    <row r="12" spans="2:56" x14ac:dyDescent="0.25">
      <c r="C12">
        <v>2014</v>
      </c>
      <c r="D12">
        <f t="shared" si="15"/>
        <v>2015</v>
      </c>
      <c r="E12">
        <f t="shared" si="15"/>
        <v>2016</v>
      </c>
      <c r="F12">
        <f t="shared" si="15"/>
        <v>2017</v>
      </c>
      <c r="G12">
        <f t="shared" si="15"/>
        <v>2018</v>
      </c>
      <c r="H12">
        <f t="shared" si="15"/>
        <v>2019</v>
      </c>
      <c r="I12">
        <f t="shared" si="13"/>
        <v>2020</v>
      </c>
      <c r="V12" t="s">
        <v>64</v>
      </c>
      <c r="AC12" t="s">
        <v>52</v>
      </c>
      <c r="AD12" t="s">
        <v>22</v>
      </c>
      <c r="AE12">
        <v>1.1838E-2</v>
      </c>
      <c r="AF12" t="s">
        <v>251</v>
      </c>
      <c r="AG12" t="s">
        <v>65</v>
      </c>
      <c r="AH12" t="s">
        <v>61</v>
      </c>
      <c r="AJ12" t="s">
        <v>96</v>
      </c>
      <c r="AS12" t="s">
        <v>329</v>
      </c>
      <c r="AT12" t="s">
        <v>346</v>
      </c>
      <c r="AU12" t="s">
        <v>369</v>
      </c>
      <c r="AV12" t="s">
        <v>387</v>
      </c>
      <c r="AW12" t="s">
        <v>408</v>
      </c>
      <c r="AX12" t="s">
        <v>430</v>
      </c>
      <c r="AZ12" t="s">
        <v>456</v>
      </c>
      <c r="BA12" t="s">
        <v>471</v>
      </c>
      <c r="BB12" t="s">
        <v>505</v>
      </c>
      <c r="BC12" t="s">
        <v>504</v>
      </c>
      <c r="BD12" t="s">
        <v>536</v>
      </c>
    </row>
    <row r="13" spans="2:56" x14ac:dyDescent="0.25">
      <c r="C13">
        <v>2015</v>
      </c>
      <c r="D13">
        <f t="shared" si="15"/>
        <v>2016</v>
      </c>
      <c r="E13">
        <f t="shared" si="15"/>
        <v>2017</v>
      </c>
      <c r="F13">
        <f t="shared" si="15"/>
        <v>2018</v>
      </c>
      <c r="G13">
        <f t="shared" si="15"/>
        <v>2019</v>
      </c>
      <c r="H13">
        <f t="shared" si="15"/>
        <v>2020</v>
      </c>
      <c r="V13" t="s">
        <v>517</v>
      </c>
      <c r="AC13" t="s">
        <v>229</v>
      </c>
      <c r="AD13" t="s">
        <v>22</v>
      </c>
      <c r="AE13">
        <v>2.0799999999999999E-4</v>
      </c>
      <c r="AF13" t="s">
        <v>251</v>
      </c>
      <c r="AG13" t="s">
        <v>66</v>
      </c>
      <c r="AH13" t="s">
        <v>204</v>
      </c>
      <c r="AJ13" t="s">
        <v>97</v>
      </c>
      <c r="AS13" t="s">
        <v>330</v>
      </c>
      <c r="AT13" t="s">
        <v>347</v>
      </c>
      <c r="AU13" t="s">
        <v>370</v>
      </c>
      <c r="AV13" t="s">
        <v>388</v>
      </c>
      <c r="AW13" t="s">
        <v>409</v>
      </c>
      <c r="AX13" t="s">
        <v>431</v>
      </c>
      <c r="AZ13" t="s">
        <v>457</v>
      </c>
      <c r="BA13" t="s">
        <v>472</v>
      </c>
      <c r="BD13" t="s">
        <v>537</v>
      </c>
    </row>
    <row r="14" spans="2:56" x14ac:dyDescent="0.25">
      <c r="C14">
        <v>2016</v>
      </c>
      <c r="D14">
        <f t="shared" si="15"/>
        <v>2017</v>
      </c>
      <c r="E14">
        <f t="shared" si="15"/>
        <v>2018</v>
      </c>
      <c r="F14">
        <f t="shared" si="15"/>
        <v>2019</v>
      </c>
      <c r="G14">
        <f t="shared" si="15"/>
        <v>2020</v>
      </c>
      <c r="V14" t="s">
        <v>294</v>
      </c>
      <c r="AC14" t="s">
        <v>230</v>
      </c>
      <c r="AD14" t="s">
        <v>22</v>
      </c>
      <c r="AE14">
        <v>1.5022500000000001</v>
      </c>
      <c r="AF14" t="s">
        <v>251</v>
      </c>
      <c r="AG14" t="s">
        <v>46</v>
      </c>
      <c r="AH14" t="s">
        <v>16</v>
      </c>
      <c r="AJ14" t="s">
        <v>98</v>
      </c>
      <c r="AS14" t="s">
        <v>331</v>
      </c>
      <c r="AT14" t="s">
        <v>348</v>
      </c>
      <c r="AU14" t="s">
        <v>371</v>
      </c>
      <c r="AV14" t="s">
        <v>389</v>
      </c>
      <c r="AW14" t="s">
        <v>410</v>
      </c>
      <c r="AX14" t="s">
        <v>432</v>
      </c>
      <c r="AZ14" t="s">
        <v>458</v>
      </c>
      <c r="BA14" t="s">
        <v>473</v>
      </c>
      <c r="BD14" t="s">
        <v>538</v>
      </c>
    </row>
    <row r="15" spans="2:56" x14ac:dyDescent="0.25">
      <c r="C15">
        <v>2017</v>
      </c>
      <c r="D15">
        <f t="shared" si="15"/>
        <v>2018</v>
      </c>
      <c r="E15">
        <f t="shared" si="15"/>
        <v>2019</v>
      </c>
      <c r="F15">
        <f t="shared" si="15"/>
        <v>2020</v>
      </c>
      <c r="AC15" t="s">
        <v>231</v>
      </c>
      <c r="AD15" t="s">
        <v>22</v>
      </c>
      <c r="AE15">
        <v>0.24667</v>
      </c>
      <c r="AF15" t="s">
        <v>251</v>
      </c>
      <c r="AG15" t="s">
        <v>68</v>
      </c>
      <c r="AH15" t="s">
        <v>24</v>
      </c>
      <c r="AJ15" t="s">
        <v>70</v>
      </c>
      <c r="AS15" t="s">
        <v>332</v>
      </c>
      <c r="AT15" t="s">
        <v>349</v>
      </c>
      <c r="AU15" t="s">
        <v>372</v>
      </c>
      <c r="AV15" t="s">
        <v>390</v>
      </c>
      <c r="AW15" t="s">
        <v>411</v>
      </c>
      <c r="AX15" t="s">
        <v>433</v>
      </c>
      <c r="AZ15" t="s">
        <v>459</v>
      </c>
      <c r="BA15" t="s">
        <v>474</v>
      </c>
      <c r="BD15" t="s">
        <v>539</v>
      </c>
    </row>
    <row r="16" spans="2:56" x14ac:dyDescent="0.25">
      <c r="C16">
        <v>2018</v>
      </c>
      <c r="D16">
        <f t="shared" si="15"/>
        <v>2019</v>
      </c>
      <c r="E16">
        <f t="shared" si="15"/>
        <v>2020</v>
      </c>
      <c r="AC16" t="s">
        <v>232</v>
      </c>
      <c r="AD16" t="s">
        <v>22</v>
      </c>
      <c r="AE16">
        <v>0.25690499999999999</v>
      </c>
      <c r="AF16" t="s">
        <v>251</v>
      </c>
      <c r="AG16" t="s">
        <v>69</v>
      </c>
      <c r="AH16" t="s">
        <v>67</v>
      </c>
      <c r="AS16" t="s">
        <v>333</v>
      </c>
      <c r="AT16" t="s">
        <v>350</v>
      </c>
      <c r="AU16" t="s">
        <v>373</v>
      </c>
      <c r="AV16" t="s">
        <v>391</v>
      </c>
      <c r="AW16" t="s">
        <v>412</v>
      </c>
      <c r="AX16" t="s">
        <v>434</v>
      </c>
      <c r="AZ16" t="s">
        <v>460</v>
      </c>
      <c r="BA16" t="s">
        <v>475</v>
      </c>
      <c r="BD16" t="s">
        <v>540</v>
      </c>
    </row>
    <row r="17" spans="3:56" x14ac:dyDescent="0.25">
      <c r="C17">
        <v>2019</v>
      </c>
      <c r="D17">
        <f t="shared" si="15"/>
        <v>2020</v>
      </c>
      <c r="AC17" t="s">
        <v>233</v>
      </c>
      <c r="AD17" t="s">
        <v>22</v>
      </c>
      <c r="AE17">
        <v>0</v>
      </c>
      <c r="AF17" t="s">
        <v>251</v>
      </c>
      <c r="AG17" t="s">
        <v>70</v>
      </c>
      <c r="AH17" t="s">
        <v>294</v>
      </c>
      <c r="AT17" t="s">
        <v>351</v>
      </c>
      <c r="AU17" t="s">
        <v>374</v>
      </c>
      <c r="AV17" t="s">
        <v>392</v>
      </c>
      <c r="AW17" t="s">
        <v>413</v>
      </c>
      <c r="AX17" t="s">
        <v>435</v>
      </c>
      <c r="AZ17" t="s">
        <v>461</v>
      </c>
      <c r="BA17" t="s">
        <v>476</v>
      </c>
      <c r="BD17" t="s">
        <v>541</v>
      </c>
    </row>
    <row r="18" spans="3:56" x14ac:dyDescent="0.25">
      <c r="C18">
        <v>2020</v>
      </c>
      <c r="AC18" t="s">
        <v>234</v>
      </c>
      <c r="AD18" t="s">
        <v>22</v>
      </c>
      <c r="AE18">
        <v>0</v>
      </c>
      <c r="AF18" t="s">
        <v>44</v>
      </c>
      <c r="AT18" t="s">
        <v>352</v>
      </c>
      <c r="AU18" t="s">
        <v>375</v>
      </c>
      <c r="AV18" t="s">
        <v>393</v>
      </c>
      <c r="AW18" t="s">
        <v>414</v>
      </c>
      <c r="AX18" t="s">
        <v>436</v>
      </c>
      <c r="BD18" t="s">
        <v>542</v>
      </c>
    </row>
    <row r="19" spans="3:56" x14ac:dyDescent="0.25">
      <c r="C19" t="s">
        <v>71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t="s">
        <v>235</v>
      </c>
      <c r="AD19" t="s">
        <v>48</v>
      </c>
      <c r="AE19" s="100">
        <v>289.83554099999998</v>
      </c>
      <c r="AF19" t="s">
        <v>44</v>
      </c>
      <c r="AT19" t="s">
        <v>353</v>
      </c>
      <c r="AU19" t="s">
        <v>376</v>
      </c>
      <c r="AV19" t="s">
        <v>394</v>
      </c>
      <c r="AW19" t="s">
        <v>415</v>
      </c>
      <c r="BD19" t="s">
        <v>543</v>
      </c>
    </row>
    <row r="20" spans="3:56" x14ac:dyDescent="0.25">
      <c r="C20" t="s">
        <v>72</v>
      </c>
      <c r="D20" t="str">
        <f>C21</f>
        <v>2007/08</v>
      </c>
      <c r="E20" t="str">
        <f>C22</f>
        <v>2008/09</v>
      </c>
      <c r="F20" t="str">
        <f t="shared" ref="F20:P20" si="16">G19</f>
        <v>2009/10</v>
      </c>
      <c r="G20" t="str">
        <f t="shared" si="16"/>
        <v>2010/11</v>
      </c>
      <c r="H20" t="str">
        <f t="shared" si="16"/>
        <v>2011/12</v>
      </c>
      <c r="I20" t="str">
        <f t="shared" si="16"/>
        <v>2012/13</v>
      </c>
      <c r="J20" t="str">
        <f t="shared" si="16"/>
        <v>2013/14</v>
      </c>
      <c r="K20" t="str">
        <f t="shared" si="16"/>
        <v>2014/15</v>
      </c>
      <c r="L20" t="str">
        <f t="shared" si="16"/>
        <v>2015/16</v>
      </c>
      <c r="M20" t="str">
        <f t="shared" si="16"/>
        <v>2016/17</v>
      </c>
      <c r="N20" t="str">
        <f t="shared" si="16"/>
        <v>2017/18</v>
      </c>
      <c r="O20" t="str">
        <f t="shared" si="16"/>
        <v>2018/19</v>
      </c>
      <c r="P20" t="str">
        <f t="shared" si="16"/>
        <v>2019/20</v>
      </c>
      <c r="Q20" t="s">
        <v>296</v>
      </c>
      <c r="AC20" t="s">
        <v>236</v>
      </c>
      <c r="AD20" t="s">
        <v>48</v>
      </c>
      <c r="AE20" s="100">
        <v>199</v>
      </c>
      <c r="AF20" t="s">
        <v>44</v>
      </c>
      <c r="AT20" t="s">
        <v>354</v>
      </c>
      <c r="AV20" t="s">
        <v>395</v>
      </c>
      <c r="AW20" t="s">
        <v>416</v>
      </c>
      <c r="BD20" t="s">
        <v>544</v>
      </c>
    </row>
    <row r="21" spans="3:56" x14ac:dyDescent="0.25">
      <c r="C21" t="s">
        <v>73</v>
      </c>
      <c r="D21" t="str">
        <f t="shared" ref="D21:I27" si="17">E20</f>
        <v>2008/09</v>
      </c>
      <c r="E21" t="str">
        <f t="shared" si="17"/>
        <v>2009/10</v>
      </c>
      <c r="F21" t="str">
        <f t="shared" si="17"/>
        <v>2010/11</v>
      </c>
      <c r="G21" t="str">
        <f t="shared" si="17"/>
        <v>2011/12</v>
      </c>
      <c r="H21" t="str">
        <f t="shared" si="17"/>
        <v>2012/13</v>
      </c>
      <c r="I21" t="str">
        <f t="shared" si="17"/>
        <v>2013/14</v>
      </c>
      <c r="J21" t="str">
        <f t="shared" ref="J21:O26" si="18">K20</f>
        <v>2014/15</v>
      </c>
      <c r="K21" t="str">
        <f t="shared" si="18"/>
        <v>2015/16</v>
      </c>
      <c r="L21" t="str">
        <f t="shared" si="18"/>
        <v>2016/17</v>
      </c>
      <c r="M21" t="str">
        <f t="shared" si="18"/>
        <v>2017/18</v>
      </c>
      <c r="N21" t="str">
        <f t="shared" si="18"/>
        <v>2018/19</v>
      </c>
      <c r="O21" t="str">
        <f t="shared" si="18"/>
        <v>2019/20</v>
      </c>
      <c r="AC21" t="s">
        <v>237</v>
      </c>
      <c r="AD21" t="s">
        <v>48</v>
      </c>
      <c r="AE21" s="100">
        <v>6</v>
      </c>
      <c r="AF21" t="s">
        <v>44</v>
      </c>
      <c r="AT21" t="s">
        <v>355</v>
      </c>
      <c r="AV21" t="s">
        <v>396</v>
      </c>
      <c r="AW21" t="s">
        <v>417</v>
      </c>
      <c r="BD21" t="s">
        <v>545</v>
      </c>
    </row>
    <row r="22" spans="3:56" x14ac:dyDescent="0.25">
      <c r="C22" t="s">
        <v>74</v>
      </c>
      <c r="D22" t="str">
        <f>E21</f>
        <v>2009/10</v>
      </c>
      <c r="E22" t="str">
        <f>F21</f>
        <v>2010/11</v>
      </c>
      <c r="F22" t="str">
        <f>G21</f>
        <v>2011/12</v>
      </c>
      <c r="G22" t="str">
        <f>H21</f>
        <v>2012/13</v>
      </c>
      <c r="H22" t="str">
        <f>I21</f>
        <v>2013/14</v>
      </c>
      <c r="I22" t="str">
        <f t="shared" si="17"/>
        <v>2014/15</v>
      </c>
      <c r="J22" t="str">
        <f t="shared" si="18"/>
        <v>2015/16</v>
      </c>
      <c r="K22" t="str">
        <f t="shared" si="18"/>
        <v>2016/17</v>
      </c>
      <c r="L22" t="str">
        <f t="shared" si="18"/>
        <v>2017/18</v>
      </c>
      <c r="M22" t="str">
        <f t="shared" si="18"/>
        <v>2018/19</v>
      </c>
      <c r="N22" t="str">
        <f t="shared" si="18"/>
        <v>2019/20</v>
      </c>
      <c r="AC22" t="s">
        <v>238</v>
      </c>
      <c r="AD22" t="s">
        <v>48</v>
      </c>
      <c r="AE22" s="100">
        <v>21</v>
      </c>
      <c r="AF22" t="s">
        <v>44</v>
      </c>
      <c r="AT22" t="s">
        <v>356</v>
      </c>
      <c r="AW22" t="s">
        <v>418</v>
      </c>
      <c r="BD22" t="s">
        <v>546</v>
      </c>
    </row>
    <row r="23" spans="3:56" x14ac:dyDescent="0.25">
      <c r="C23" t="s">
        <v>75</v>
      </c>
      <c r="D23" t="str">
        <f>E22</f>
        <v>2010/11</v>
      </c>
      <c r="E23" t="str">
        <f>F22</f>
        <v>2011/12</v>
      </c>
      <c r="F23" t="str">
        <f>G22</f>
        <v>2012/13</v>
      </c>
      <c r="G23" t="str">
        <f>H22</f>
        <v>2013/14</v>
      </c>
      <c r="H23" t="str">
        <f t="shared" ref="H23:H28" si="19">I22</f>
        <v>2014/15</v>
      </c>
      <c r="I23" t="str">
        <f t="shared" si="17"/>
        <v>2015/16</v>
      </c>
      <c r="J23" t="str">
        <f t="shared" si="18"/>
        <v>2016/17</v>
      </c>
      <c r="K23" t="str">
        <f t="shared" si="18"/>
        <v>2017/18</v>
      </c>
      <c r="L23" t="str">
        <f t="shared" si="18"/>
        <v>2018/19</v>
      </c>
      <c r="M23" t="str">
        <f t="shared" si="18"/>
        <v>2019/20</v>
      </c>
      <c r="AC23" t="s">
        <v>239</v>
      </c>
      <c r="AD23" t="s">
        <v>48</v>
      </c>
      <c r="AE23" s="100">
        <v>6</v>
      </c>
      <c r="AF23" t="s">
        <v>44</v>
      </c>
      <c r="AT23" t="s">
        <v>357</v>
      </c>
      <c r="AW23" t="s">
        <v>419</v>
      </c>
      <c r="BD23" t="s">
        <v>547</v>
      </c>
    </row>
    <row r="24" spans="3:56" x14ac:dyDescent="0.25">
      <c r="C24" t="s">
        <v>76</v>
      </c>
      <c r="D24" t="str">
        <f>E23</f>
        <v>2011/12</v>
      </c>
      <c r="E24" t="str">
        <f>F23</f>
        <v>2012/13</v>
      </c>
      <c r="F24" t="str">
        <f>G23</f>
        <v>2013/14</v>
      </c>
      <c r="G24" t="str">
        <f t="shared" ref="G24:G29" si="20">H23</f>
        <v>2014/15</v>
      </c>
      <c r="H24" t="str">
        <f t="shared" si="19"/>
        <v>2015/16</v>
      </c>
      <c r="I24" t="str">
        <f t="shared" si="17"/>
        <v>2016/17</v>
      </c>
      <c r="J24" t="str">
        <f t="shared" si="18"/>
        <v>2017/18</v>
      </c>
      <c r="K24" t="str">
        <f t="shared" si="18"/>
        <v>2018/19</v>
      </c>
      <c r="L24" t="str">
        <f t="shared" si="18"/>
        <v>2019/20</v>
      </c>
      <c r="AC24" t="s">
        <v>240</v>
      </c>
      <c r="AD24" t="s">
        <v>48</v>
      </c>
      <c r="AE24" s="100">
        <v>21</v>
      </c>
      <c r="AF24" t="s">
        <v>44</v>
      </c>
      <c r="AT24" t="s">
        <v>358</v>
      </c>
      <c r="AW24" t="s">
        <v>420</v>
      </c>
    </row>
    <row r="25" spans="3:56" x14ac:dyDescent="0.25">
      <c r="C25" t="s">
        <v>77</v>
      </c>
      <c r="D25" t="str">
        <f>E24</f>
        <v>2012/13</v>
      </c>
      <c r="E25" t="str">
        <f>F24</f>
        <v>2013/14</v>
      </c>
      <c r="F25" t="str">
        <f t="shared" ref="F25:F30" si="21">G24</f>
        <v>2014/15</v>
      </c>
      <c r="G25" t="str">
        <f t="shared" si="20"/>
        <v>2015/16</v>
      </c>
      <c r="H25" t="str">
        <f t="shared" si="19"/>
        <v>2016/17</v>
      </c>
      <c r="I25" t="str">
        <f t="shared" si="17"/>
        <v>2017/18</v>
      </c>
      <c r="J25" t="str">
        <f t="shared" si="18"/>
        <v>2018/19</v>
      </c>
      <c r="K25" t="str">
        <f t="shared" si="18"/>
        <v>2019/20</v>
      </c>
      <c r="AC25" t="s">
        <v>241</v>
      </c>
      <c r="AD25" t="s">
        <v>48</v>
      </c>
      <c r="AE25" s="100">
        <v>21</v>
      </c>
      <c r="AF25" t="s">
        <v>44</v>
      </c>
      <c r="AT25" t="s">
        <v>359</v>
      </c>
    </row>
    <row r="26" spans="3:56" x14ac:dyDescent="0.25">
      <c r="C26" t="s">
        <v>78</v>
      </c>
      <c r="D26" t="str">
        <f>E25</f>
        <v>2013/14</v>
      </c>
      <c r="E26" t="str">
        <f t="shared" ref="E26:E31" si="22">F25</f>
        <v>2014/15</v>
      </c>
      <c r="F26" t="str">
        <f t="shared" si="21"/>
        <v>2015/16</v>
      </c>
      <c r="G26" t="str">
        <f t="shared" si="20"/>
        <v>2016/17</v>
      </c>
      <c r="H26" t="str">
        <f t="shared" si="19"/>
        <v>2017/18</v>
      </c>
      <c r="I26" t="str">
        <f t="shared" si="17"/>
        <v>2018/19</v>
      </c>
      <c r="J26" t="str">
        <f t="shared" si="18"/>
        <v>2019/20</v>
      </c>
      <c r="AC26" t="s">
        <v>242</v>
      </c>
      <c r="AD26" t="s">
        <v>48</v>
      </c>
      <c r="AE26" s="100">
        <v>21</v>
      </c>
      <c r="AF26" t="s">
        <v>44</v>
      </c>
    </row>
    <row r="27" spans="3:56" x14ac:dyDescent="0.25">
      <c r="C27" t="s">
        <v>79</v>
      </c>
      <c r="D27" t="str">
        <f t="shared" ref="D27:D32" si="23">E26</f>
        <v>2014/15</v>
      </c>
      <c r="E27" t="str">
        <f t="shared" si="22"/>
        <v>2015/16</v>
      </c>
      <c r="F27" t="str">
        <f t="shared" si="21"/>
        <v>2016/17</v>
      </c>
      <c r="G27" t="str">
        <f t="shared" si="20"/>
        <v>2017/18</v>
      </c>
      <c r="H27" t="str">
        <f t="shared" si="19"/>
        <v>2018/19</v>
      </c>
      <c r="I27" t="str">
        <f t="shared" si="17"/>
        <v>2019/20</v>
      </c>
      <c r="AC27" t="s">
        <v>243</v>
      </c>
      <c r="AD27" t="s">
        <v>48</v>
      </c>
      <c r="AE27" s="100">
        <v>21</v>
      </c>
      <c r="AF27" t="s">
        <v>44</v>
      </c>
    </row>
    <row r="28" spans="3:56" x14ac:dyDescent="0.25">
      <c r="C28" t="s">
        <v>80</v>
      </c>
      <c r="D28" t="str">
        <f t="shared" si="23"/>
        <v>2015/16</v>
      </c>
      <c r="E28" t="str">
        <f t="shared" si="22"/>
        <v>2016/17</v>
      </c>
      <c r="F28" t="str">
        <f t="shared" si="21"/>
        <v>2017/18</v>
      </c>
      <c r="G28" t="str">
        <f t="shared" si="20"/>
        <v>2018/19</v>
      </c>
      <c r="H28" t="str">
        <f t="shared" si="19"/>
        <v>2019/20</v>
      </c>
      <c r="AC28" t="s">
        <v>244</v>
      </c>
      <c r="AD28" t="s">
        <v>48</v>
      </c>
      <c r="AE28" s="100">
        <v>21</v>
      </c>
      <c r="AF28" t="s">
        <v>44</v>
      </c>
    </row>
    <row r="29" spans="3:56" x14ac:dyDescent="0.25">
      <c r="C29" t="s">
        <v>81</v>
      </c>
      <c r="D29" t="str">
        <f t="shared" si="23"/>
        <v>2016/17</v>
      </c>
      <c r="E29" t="str">
        <f t="shared" si="22"/>
        <v>2017/18</v>
      </c>
      <c r="F29" t="str">
        <f t="shared" si="21"/>
        <v>2018/19</v>
      </c>
      <c r="G29" t="str">
        <f t="shared" si="20"/>
        <v>2019/20</v>
      </c>
      <c r="AC29" t="s">
        <v>245</v>
      </c>
      <c r="AD29" t="s">
        <v>48</v>
      </c>
      <c r="AE29" s="100">
        <v>21</v>
      </c>
      <c r="AF29" t="s">
        <v>44</v>
      </c>
    </row>
    <row r="30" spans="3:56" x14ac:dyDescent="0.25">
      <c r="C30" t="s">
        <v>82</v>
      </c>
      <c r="D30" t="str">
        <f t="shared" si="23"/>
        <v>2017/18</v>
      </c>
      <c r="E30" t="str">
        <f t="shared" si="22"/>
        <v>2018/19</v>
      </c>
      <c r="F30" t="str">
        <f t="shared" si="21"/>
        <v>2019/20</v>
      </c>
      <c r="AC30" t="s">
        <v>246</v>
      </c>
      <c r="AD30" t="s">
        <v>48</v>
      </c>
      <c r="AE30" s="100">
        <v>1.37</v>
      </c>
      <c r="AF30" t="s">
        <v>44</v>
      </c>
    </row>
    <row r="31" spans="3:56" x14ac:dyDescent="0.25">
      <c r="C31" t="s">
        <v>83</v>
      </c>
      <c r="D31" t="str">
        <f t="shared" si="23"/>
        <v>2018/19</v>
      </c>
      <c r="E31" t="str">
        <f t="shared" si="22"/>
        <v>2019/20</v>
      </c>
      <c r="AC31" t="s">
        <v>247</v>
      </c>
      <c r="AD31" t="s">
        <v>48</v>
      </c>
      <c r="AE31" s="100">
        <v>461</v>
      </c>
      <c r="AF31" t="s">
        <v>44</v>
      </c>
    </row>
    <row r="32" spans="3:56" x14ac:dyDescent="0.25">
      <c r="C32" t="s">
        <v>84</v>
      </c>
      <c r="D32" t="str">
        <f t="shared" si="23"/>
        <v>2019/20</v>
      </c>
      <c r="AC32" t="s">
        <v>248</v>
      </c>
      <c r="AD32" t="s">
        <v>48</v>
      </c>
      <c r="AE32" s="100">
        <v>682</v>
      </c>
      <c r="AF32" t="s">
        <v>44</v>
      </c>
    </row>
    <row r="33" spans="3:32" x14ac:dyDescent="0.25">
      <c r="C33" t="s">
        <v>85</v>
      </c>
      <c r="AC33" t="s">
        <v>249</v>
      </c>
      <c r="AD33" t="s">
        <v>48</v>
      </c>
      <c r="AE33" s="100">
        <v>682</v>
      </c>
      <c r="AF33" t="s">
        <v>44</v>
      </c>
    </row>
    <row r="34" spans="3:32" x14ac:dyDescent="0.25">
      <c r="AC34" t="s">
        <v>250</v>
      </c>
      <c r="AD34" t="s">
        <v>48</v>
      </c>
      <c r="AE34" s="100">
        <v>21</v>
      </c>
      <c r="AF34" t="s">
        <v>261</v>
      </c>
    </row>
    <row r="35" spans="3:32" x14ac:dyDescent="0.25">
      <c r="AC35" t="s">
        <v>254</v>
      </c>
      <c r="AD35" t="s">
        <v>61</v>
      </c>
      <c r="AE35">
        <v>0.29315999999999998</v>
      </c>
      <c r="AF35" t="s">
        <v>261</v>
      </c>
    </row>
    <row r="36" spans="3:32" x14ac:dyDescent="0.25">
      <c r="AC36" t="s">
        <v>255</v>
      </c>
      <c r="AD36" t="s">
        <v>61</v>
      </c>
      <c r="AE36">
        <v>4.7379999999999999E-2</v>
      </c>
      <c r="AF36" t="s">
        <v>261</v>
      </c>
    </row>
    <row r="37" spans="3:32" x14ac:dyDescent="0.25">
      <c r="AC37" t="s">
        <v>256</v>
      </c>
      <c r="AD37" t="s">
        <v>61</v>
      </c>
      <c r="AE37">
        <v>0.18546000000000001</v>
      </c>
      <c r="AF37" t="s">
        <v>261</v>
      </c>
    </row>
    <row r="38" spans="3:32" x14ac:dyDescent="0.25">
      <c r="AC38" t="s">
        <v>257</v>
      </c>
      <c r="AD38" t="s">
        <v>61</v>
      </c>
      <c r="AE38">
        <v>0.19388</v>
      </c>
      <c r="AF38" t="s">
        <v>262</v>
      </c>
    </row>
    <row r="39" spans="3:32" x14ac:dyDescent="0.25">
      <c r="AC39" t="s">
        <v>258</v>
      </c>
      <c r="AD39" t="s">
        <v>205</v>
      </c>
      <c r="AE39">
        <v>0.53982399999999997</v>
      </c>
      <c r="AF39" t="s">
        <v>261</v>
      </c>
    </row>
    <row r="40" spans="3:32" x14ac:dyDescent="0.25">
      <c r="AC40" t="s">
        <v>259</v>
      </c>
      <c r="AD40" t="s">
        <v>205</v>
      </c>
      <c r="AE40">
        <v>0.10946</v>
      </c>
      <c r="AF40" t="s">
        <v>261</v>
      </c>
    </row>
    <row r="41" spans="3:32" x14ac:dyDescent="0.25">
      <c r="AC41" t="s">
        <v>260</v>
      </c>
      <c r="AD41" t="s">
        <v>205</v>
      </c>
      <c r="AE41">
        <v>0.21876999999999999</v>
      </c>
      <c r="AF41" t="s">
        <v>261</v>
      </c>
    </row>
    <row r="42" spans="3:32" x14ac:dyDescent="0.25">
      <c r="AC42" t="s">
        <v>263</v>
      </c>
      <c r="AD42" t="s">
        <v>61</v>
      </c>
      <c r="AE42">
        <v>0.116082</v>
      </c>
    </row>
    <row r="43" spans="3:32" x14ac:dyDescent="0.25">
      <c r="AC43" t="s">
        <v>268</v>
      </c>
      <c r="AD43" t="s">
        <v>288</v>
      </c>
      <c r="AE43" t="s">
        <v>270</v>
      </c>
    </row>
    <row r="44" spans="3:32" x14ac:dyDescent="0.25">
      <c r="AC44" t="s">
        <v>269</v>
      </c>
      <c r="AD44" t="s">
        <v>288</v>
      </c>
      <c r="AE44" t="s">
        <v>270</v>
      </c>
      <c r="AF44" t="s">
        <v>251</v>
      </c>
    </row>
    <row r="45" spans="3:32" x14ac:dyDescent="0.25">
      <c r="AC45" t="s">
        <v>264</v>
      </c>
      <c r="AD45" t="s">
        <v>22</v>
      </c>
      <c r="AE45">
        <v>0.53747999999999996</v>
      </c>
      <c r="AF45" t="s">
        <v>251</v>
      </c>
    </row>
    <row r="46" spans="3:32" x14ac:dyDescent="0.25">
      <c r="AC46" t="s">
        <v>265</v>
      </c>
      <c r="AD46" t="s">
        <v>22</v>
      </c>
      <c r="AE46">
        <v>0.23121249999999999</v>
      </c>
      <c r="AF46" t="s">
        <v>251</v>
      </c>
    </row>
    <row r="47" spans="3:32" x14ac:dyDescent="0.25">
      <c r="AC47" t="s">
        <v>266</v>
      </c>
      <c r="AD47" t="s">
        <v>22</v>
      </c>
      <c r="AE47">
        <v>0.53747999999999996</v>
      </c>
      <c r="AF47" t="s">
        <v>251</v>
      </c>
    </row>
    <row r="48" spans="3:32" x14ac:dyDescent="0.25">
      <c r="AC48" t="s">
        <v>267</v>
      </c>
      <c r="AD48" t="s">
        <v>22</v>
      </c>
      <c r="AE48">
        <v>0.23121249999999999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35</vt:i4>
      </vt:variant>
    </vt:vector>
  </HeadingPairs>
  <TitlesOfParts>
    <vt:vector size="37" baseType="lpstr">
      <vt:lpstr>Required section</vt:lpstr>
      <vt:lpstr>Lists</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2015-12-22T11:18:33Z</cp:lastPrinted>
  <dcterms:created xsi:type="dcterms:W3CDTF">2014-10-29T16:20:01Z</dcterms:created>
  <dcterms:modified xsi:type="dcterms:W3CDTF">2016-01-13T09:48:59Z</dcterms:modified>
</cp:coreProperties>
</file>