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updateLinks="never"/>
  <mc:AlternateContent xmlns:mc="http://schemas.openxmlformats.org/markup-compatibility/2006">
    <mc:Choice Requires="x15">
      <x15ac:absPath xmlns:x15ac="http://schemas.microsoft.com/office/spreadsheetml/2010/11/ac" url="J:\Housing &amp; Property\SCCD\2019-20\"/>
    </mc:Choice>
  </mc:AlternateContent>
  <xr:revisionPtr revIDLastSave="0" documentId="13_ncr:1_{15C3ABC1-D755-456D-9CC8-823367A1840C}" xr6:coauthVersionLast="45" xr6:coauthVersionMax="45" xr10:uidLastSave="{00000000-0000-0000-0000-000000000000}"/>
  <bookViews>
    <workbookView xWindow="-110" yWindow="-110" windowWidth="19420" windowHeight="10420" xr2:uid="{00000000-000D-0000-FFFF-FFFF00000000}"/>
  </bookViews>
  <sheets>
    <sheet name="Required section" sheetId="7" r:id="rId1"/>
    <sheet name="ListsReq" sheetId="8" r:id="rId2"/>
    <sheet name="Recommended - Wider Influence" sheetId="3" r:id="rId3"/>
  </sheets>
  <externalReferences>
    <externalReference r:id="rId4"/>
  </externalReferences>
  <definedNames>
    <definedName name="actiontype">#REF!</definedName>
    <definedName name="ActionTypePartnership">#REF!</definedName>
    <definedName name="All_Sectors">#REF!</definedName>
    <definedName name="Behaviour">#REF!</definedName>
    <definedName name="Business_Industry_and_Public_Sector">#REF!</definedName>
    <definedName name="direction">ListsReq!$AR$3:$AR$4</definedName>
    <definedName name="emissionsource">ListsReq!$AC$3:$AC$34</definedName>
    <definedName name="emissionsource1">ListsReq!$AC$3:$AC$61</definedName>
    <definedName name="emissionsource2">ListsReq!$AG$3:$AG$20</definedName>
    <definedName name="Energy">#REF!</definedName>
    <definedName name="Estimated">ListsReq!$AO$3:$AO$4</definedName>
    <definedName name="Full_dataset">#REF!</definedName>
    <definedName name="FundingSource">#REF!</definedName>
    <definedName name="FundingStatus">#REF!</definedName>
    <definedName name="Homes_and_Communities">#REF!</definedName>
    <definedName name="LACO2datasets">#REF!</definedName>
    <definedName name="LAs">#REF!</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#REF!</definedName>
    <definedName name="_xlnm.Print_Area" localSheetId="2">'Recommended - Wider Influence'!$A$1:$X$176</definedName>
    <definedName name="_xlnm.Print_Area" localSheetId="0">'Required section'!$A$1:$I$436</definedName>
    <definedName name="probability">ListsReq!$AA$3:$AA$6</definedName>
    <definedName name="ProjectRole">#REF!</definedName>
    <definedName name="ProjectStatus">#REF!</definedName>
    <definedName name="RPP_Sector">#REF!</definedName>
    <definedName name="RPP2BusinessIndustryPublicSector">#REF!</definedName>
    <definedName name="RPP2HomesCommunities">#REF!</definedName>
    <definedName name="RPP2RuralLandUse">#REF!</definedName>
    <definedName name="RPP2Transport">#REF!</definedName>
    <definedName name="RPP2WasteResourceEfficiency">#REF!</definedName>
    <definedName name="RPPSectors">#REF!</definedName>
    <definedName name="Rural_Land_Use">#REF!</definedName>
    <definedName name="Scope">ListsReq!$AQ$3:$AQ$5</definedName>
    <definedName name="Subset_dataset">#REF!</definedName>
    <definedName name="targetboundary">ListsReq!$Y$3:$Y$15</definedName>
    <definedName name="targettype">ListsReq!$W$3:$W$5</definedName>
    <definedName name="Transport">#REF!</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#REF!</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2" hidden="1">'Recommended - Wider Influence'!$G:$G</definedName>
    <definedName name="Z_24BDF9BF_3E89_4D14_855A_139B7B0A48CA_.wvu.PrintArea" localSheetId="2" hidden="1">'Recommended - Wider Influence'!$C$62:$T$102</definedName>
  </definedNames>
  <calcPr calcId="191029"/>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28" i="7" l="1"/>
  <c r="F128" i="7"/>
  <c r="G128" i="7"/>
  <c r="F129" i="7" l="1"/>
  <c r="H129" i="7" s="1"/>
  <c r="F130" i="7"/>
  <c r="H130" i="7" s="1"/>
  <c r="F131" i="7"/>
  <c r="H131" i="7" s="1"/>
  <c r="F132" i="7"/>
  <c r="H132" i="7" s="1"/>
  <c r="F133" i="7"/>
  <c r="H133" i="7" s="1"/>
  <c r="F134" i="7"/>
  <c r="H134" i="7" s="1"/>
  <c r="F135" i="7"/>
  <c r="H135" i="7" s="1"/>
  <c r="F136" i="7"/>
  <c r="H136" i="7" s="1"/>
  <c r="F137" i="7"/>
  <c r="H137" i="7" s="1"/>
  <c r="F138" i="7"/>
  <c r="H138" i="7" s="1"/>
  <c r="F139" i="7"/>
  <c r="H139" i="7" s="1"/>
  <c r="F140" i="7"/>
  <c r="H140" i="7" s="1"/>
  <c r="F141" i="7"/>
  <c r="H141" i="7" s="1"/>
  <c r="F142" i="7"/>
  <c r="H142" i="7" s="1"/>
  <c r="F143" i="7"/>
  <c r="H143" i="7" s="1"/>
  <c r="F144" i="7"/>
  <c r="H144" i="7" s="1"/>
  <c r="F145" i="7"/>
  <c r="H145" i="7" s="1"/>
  <c r="F146" i="7"/>
  <c r="H146" i="7" s="1"/>
  <c r="F147" i="7"/>
  <c r="H147" i="7" s="1"/>
  <c r="F148" i="7"/>
  <c r="H148" i="7" s="1"/>
  <c r="F149" i="7"/>
  <c r="H149" i="7" s="1"/>
  <c r="F150" i="7"/>
  <c r="H150" i="7" s="1"/>
  <c r="F151" i="7"/>
  <c r="H151" i="7" s="1"/>
  <c r="F152" i="7"/>
  <c r="H152" i="7" s="1"/>
  <c r="F153" i="7"/>
  <c r="H153" i="7" s="1"/>
  <c r="F154" i="7"/>
  <c r="H154" i="7" s="1"/>
  <c r="F155" i="7"/>
  <c r="H155" i="7" s="1"/>
  <c r="F156" i="7"/>
  <c r="H156" i="7" s="1"/>
  <c r="F157" i="7"/>
  <c r="H157" i="7" s="1"/>
  <c r="F158" i="7"/>
  <c r="H158" i="7" s="1"/>
  <c r="F159" i="7"/>
  <c r="H159" i="7" s="1"/>
  <c r="F160" i="7"/>
  <c r="H160" i="7" s="1"/>
  <c r="F161" i="7"/>
  <c r="H161" i="7" s="1"/>
  <c r="F162" i="7"/>
  <c r="H162" i="7" s="1"/>
  <c r="F163" i="7"/>
  <c r="H163" i="7" s="1"/>
  <c r="F164" i="7"/>
  <c r="H164" i="7" s="1"/>
  <c r="F165" i="7"/>
  <c r="H165" i="7" s="1"/>
  <c r="F166" i="7"/>
  <c r="H166" i="7" s="1"/>
  <c r="F167" i="7"/>
  <c r="H167" i="7" s="1"/>
  <c r="F168" i="7"/>
  <c r="H168" i="7" s="1"/>
  <c r="F169" i="7"/>
  <c r="H169" i="7" s="1"/>
  <c r="F170" i="7"/>
  <c r="H170" i="7" s="1"/>
  <c r="F171" i="7"/>
  <c r="H171" i="7" s="1"/>
  <c r="F172" i="7"/>
  <c r="H172" i="7" s="1"/>
  <c r="F173" i="7"/>
  <c r="H173" i="7" s="1"/>
  <c r="F174" i="7"/>
  <c r="H174" i="7" s="1"/>
  <c r="F175" i="7"/>
  <c r="H175" i="7" s="1"/>
  <c r="F176" i="7"/>
  <c r="H176" i="7" s="1"/>
  <c r="F177" i="7"/>
  <c r="H177" i="7" s="1"/>
  <c r="F178" i="7"/>
  <c r="H178" i="7" s="1"/>
  <c r="F179" i="7"/>
  <c r="H179" i="7" s="1"/>
  <c r="F180" i="7"/>
  <c r="H180" i="7" s="1"/>
  <c r="F181" i="7"/>
  <c r="H181" i="7" s="1"/>
  <c r="F182" i="7"/>
  <c r="H182" i="7" s="1"/>
  <c r="F183" i="7"/>
  <c r="H183" i="7" s="1"/>
  <c r="F184" i="7"/>
  <c r="H184" i="7" s="1"/>
  <c r="F185" i="7"/>
  <c r="H185" i="7" s="1"/>
  <c r="F186" i="7"/>
  <c r="H186" i="7" s="1"/>
  <c r="F187" i="7"/>
  <c r="H187" i="7" s="1"/>
  <c r="F188" i="7"/>
  <c r="H188" i="7" s="1"/>
  <c r="F189" i="7"/>
  <c r="H189" i="7" s="1"/>
  <c r="F190" i="7"/>
  <c r="H190" i="7" s="1"/>
  <c r="F191" i="7"/>
  <c r="H191" i="7" s="1"/>
  <c r="F192" i="7"/>
  <c r="H192" i="7" s="1"/>
  <c r="F193" i="7"/>
  <c r="H193" i="7" s="1"/>
  <c r="F194" i="7"/>
  <c r="H194" i="7" s="1"/>
  <c r="F195" i="7"/>
  <c r="H195" i="7" s="1"/>
  <c r="F196" i="7"/>
  <c r="H196" i="7" s="1"/>
  <c r="F197" i="7"/>
  <c r="H197" i="7" s="1"/>
  <c r="F198" i="7"/>
  <c r="H198" i="7" s="1"/>
  <c r="F199" i="7"/>
  <c r="H199" i="7" s="1"/>
  <c r="F200" i="7"/>
  <c r="H200" i="7" s="1"/>
  <c r="F201" i="7"/>
  <c r="H201" i="7" s="1"/>
  <c r="F202" i="7"/>
  <c r="H202" i="7" s="1"/>
  <c r="F203" i="7"/>
  <c r="H203" i="7" s="1"/>
  <c r="F204" i="7"/>
  <c r="H204" i="7" s="1"/>
  <c r="F205" i="7"/>
  <c r="H205" i="7" s="1"/>
  <c r="F206" i="7"/>
  <c r="H206" i="7" s="1"/>
  <c r="F207" i="7"/>
  <c r="H207" i="7" s="1"/>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G208" i="7"/>
  <c r="E129" i="7"/>
  <c r="E130" i="7"/>
  <c r="E131" i="7"/>
  <c r="E132" i="7"/>
  <c r="E133" i="7"/>
  <c r="E134" i="7"/>
  <c r="E135" i="7"/>
  <c r="E136"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204" i="7"/>
  <c r="E205" i="7"/>
  <c r="E206" i="7"/>
  <c r="E207" i="7"/>
  <c r="D3" i="8"/>
  <c r="E3" i="8"/>
  <c r="F3" i="8"/>
  <c r="E4" i="8"/>
  <c r="D5" i="8" s="1"/>
  <c r="G3" i="8"/>
  <c r="F4" i="8"/>
  <c r="E5" i="8"/>
  <c r="D6" i="8" s="1"/>
  <c r="H3" i="8"/>
  <c r="G4" i="8"/>
  <c r="F5" i="8"/>
  <c r="E6" i="8" s="1"/>
  <c r="D7" i="8" s="1"/>
  <c r="I3" i="8"/>
  <c r="J3" i="8"/>
  <c r="K3" i="8"/>
  <c r="J4" i="8" s="1"/>
  <c r="I5" i="8" s="1"/>
  <c r="H6" i="8" s="1"/>
  <c r="G7" i="8" s="1"/>
  <c r="F8" i="8" s="1"/>
  <c r="E9" i="8" s="1"/>
  <c r="D10" i="8" s="1"/>
  <c r="L3" i="8"/>
  <c r="K4" i="8" s="1"/>
  <c r="J5" i="8" s="1"/>
  <c r="I6" i="8" s="1"/>
  <c r="H7" i="8" s="1"/>
  <c r="G8" i="8" s="1"/>
  <c r="F9" i="8" s="1"/>
  <c r="E10" i="8" s="1"/>
  <c r="D11" i="8" s="1"/>
  <c r="M3" i="8"/>
  <c r="N3" i="8"/>
  <c r="M4" i="8"/>
  <c r="L5" i="8" s="1"/>
  <c r="K6" i="8" s="1"/>
  <c r="J7" i="8" s="1"/>
  <c r="I8" i="8" s="1"/>
  <c r="H9" i="8" s="1"/>
  <c r="G10" i="8" s="1"/>
  <c r="F11" i="8" s="1"/>
  <c r="E12" i="8" s="1"/>
  <c r="D13" i="8" s="1"/>
  <c r="O3" i="8"/>
  <c r="N4" i="8"/>
  <c r="M5" i="8"/>
  <c r="L6" i="8" s="1"/>
  <c r="K7" i="8" s="1"/>
  <c r="J8" i="8" s="1"/>
  <c r="I9" i="8" s="1"/>
  <c r="H10" i="8" s="1"/>
  <c r="G11" i="8" s="1"/>
  <c r="F12" i="8" s="1"/>
  <c r="E13" i="8" s="1"/>
  <c r="D14" i="8" s="1"/>
  <c r="P3" i="8"/>
  <c r="O4" i="8"/>
  <c r="N5" i="8"/>
  <c r="M6" i="8" s="1"/>
  <c r="L7" i="8" s="1"/>
  <c r="K8" i="8" s="1"/>
  <c r="J9" i="8" s="1"/>
  <c r="I10" i="8" s="1"/>
  <c r="H11" i="8" s="1"/>
  <c r="G12" i="8" s="1"/>
  <c r="F13" i="8" s="1"/>
  <c r="E14" i="8" s="1"/>
  <c r="D15" i="8" s="1"/>
  <c r="Q3" i="8"/>
  <c r="R3" i="8"/>
  <c r="D4" i="8"/>
  <c r="H4" i="8"/>
  <c r="I4" i="8"/>
  <c r="H5" i="8"/>
  <c r="G6" i="8" s="1"/>
  <c r="F7" i="8" s="1"/>
  <c r="E8" i="8" s="1"/>
  <c r="D9" i="8" s="1"/>
  <c r="L4" i="8"/>
  <c r="K5" i="8" s="1"/>
  <c r="J6" i="8" s="1"/>
  <c r="I7" i="8" s="1"/>
  <c r="H8" i="8" s="1"/>
  <c r="G9" i="8" s="1"/>
  <c r="F10" i="8" s="1"/>
  <c r="E11" i="8" s="1"/>
  <c r="D12" i="8" s="1"/>
  <c r="P4" i="8"/>
  <c r="Q4" i="8"/>
  <c r="P5" i="8"/>
  <c r="O6" i="8" s="1"/>
  <c r="N7" i="8" s="1"/>
  <c r="M8" i="8" s="1"/>
  <c r="L9" i="8" s="1"/>
  <c r="K10" i="8" s="1"/>
  <c r="J11" i="8" s="1"/>
  <c r="I12" i="8" s="1"/>
  <c r="H13" i="8" s="1"/>
  <c r="G14" i="8" s="1"/>
  <c r="F15" i="8" s="1"/>
  <c r="E16" i="8" s="1"/>
  <c r="D17" i="8" s="1"/>
  <c r="G5" i="8"/>
  <c r="F6" i="8" s="1"/>
  <c r="E7" i="8" s="1"/>
  <c r="D8" i="8" s="1"/>
  <c r="O5" i="8"/>
  <c r="N6" i="8" s="1"/>
  <c r="M7" i="8" s="1"/>
  <c r="L8" i="8" s="1"/>
  <c r="K9" i="8" s="1"/>
  <c r="J10" i="8" s="1"/>
  <c r="I11" i="8" s="1"/>
  <c r="H12" i="8" s="1"/>
  <c r="G13" i="8" s="1"/>
  <c r="F14" i="8" s="1"/>
  <c r="E15" i="8" s="1"/>
  <c r="D16" i="8" s="1"/>
  <c r="D19" i="8"/>
  <c r="E19" i="8"/>
  <c r="F19" i="8"/>
  <c r="G19" i="8"/>
  <c r="F20" i="8" s="1"/>
  <c r="E21" i="8" s="1"/>
  <c r="D22" i="8" s="1"/>
  <c r="H19" i="8"/>
  <c r="G20" i="8" s="1"/>
  <c r="F21" i="8" s="1"/>
  <c r="E22" i="8" s="1"/>
  <c r="D23" i="8" s="1"/>
  <c r="I19" i="8"/>
  <c r="J19" i="8"/>
  <c r="K19" i="8"/>
  <c r="J20" i="8" s="1"/>
  <c r="I21" i="8" s="1"/>
  <c r="H22" i="8" s="1"/>
  <c r="G23" i="8" s="1"/>
  <c r="F24" i="8" s="1"/>
  <c r="E25" i="8" s="1"/>
  <c r="D26" i="8" s="1"/>
  <c r="L19" i="8"/>
  <c r="K20" i="8" s="1"/>
  <c r="J21" i="8" s="1"/>
  <c r="I22" i="8" s="1"/>
  <c r="H23" i="8" s="1"/>
  <c r="G24" i="8" s="1"/>
  <c r="F25" i="8" s="1"/>
  <c r="E26" i="8" s="1"/>
  <c r="D27" i="8" s="1"/>
  <c r="M19" i="8"/>
  <c r="N19" i="8"/>
  <c r="M20" i="8" s="1"/>
  <c r="L21" i="8" s="1"/>
  <c r="K22" i="8" s="1"/>
  <c r="J23" i="8" s="1"/>
  <c r="I24" i="8" s="1"/>
  <c r="H25" i="8" s="1"/>
  <c r="G26" i="8" s="1"/>
  <c r="F27" i="8" s="1"/>
  <c r="E28" i="8" s="1"/>
  <c r="D29" i="8" s="1"/>
  <c r="O19" i="8"/>
  <c r="N20" i="8" s="1"/>
  <c r="M21" i="8" s="1"/>
  <c r="L22" i="8" s="1"/>
  <c r="K23" i="8" s="1"/>
  <c r="J24" i="8" s="1"/>
  <c r="I25" i="8" s="1"/>
  <c r="H26" i="8" s="1"/>
  <c r="G27" i="8" s="1"/>
  <c r="F28" i="8" s="1"/>
  <c r="E29" i="8" s="1"/>
  <c r="D30" i="8" s="1"/>
  <c r="P19" i="8"/>
  <c r="O20" i="8" s="1"/>
  <c r="N21" i="8" s="1"/>
  <c r="M22" i="8" s="1"/>
  <c r="L23" i="8" s="1"/>
  <c r="K24" i="8" s="1"/>
  <c r="J25" i="8" s="1"/>
  <c r="I26" i="8" s="1"/>
  <c r="H27" i="8" s="1"/>
  <c r="G28" i="8" s="1"/>
  <c r="F29" i="8" s="1"/>
  <c r="E30" i="8" s="1"/>
  <c r="D31" i="8" s="1"/>
  <c r="Q19" i="8"/>
  <c r="D20" i="8"/>
  <c r="E20" i="8"/>
  <c r="D21" i="8"/>
  <c r="H20" i="8"/>
  <c r="G21" i="8" s="1"/>
  <c r="F22" i="8" s="1"/>
  <c r="E23" i="8" s="1"/>
  <c r="D24" i="8" s="1"/>
  <c r="I20" i="8"/>
  <c r="H21" i="8" s="1"/>
  <c r="G22" i="8" s="1"/>
  <c r="F23" i="8" s="1"/>
  <c r="E24" i="8" s="1"/>
  <c r="D25" i="8" s="1"/>
  <c r="L20" i="8"/>
  <c r="K21" i="8" s="1"/>
  <c r="J22" i="8" s="1"/>
  <c r="I23" i="8" s="1"/>
  <c r="H24" i="8" s="1"/>
  <c r="G25" i="8" s="1"/>
  <c r="F26" i="8" s="1"/>
  <c r="E27" i="8" s="1"/>
  <c r="D28" i="8" s="1"/>
  <c r="P20" i="8"/>
  <c r="O21" i="8" s="1"/>
  <c r="N22" i="8" s="1"/>
  <c r="M23" i="8" s="1"/>
  <c r="L24" i="8" s="1"/>
  <c r="K25" i="8" s="1"/>
  <c r="J26" i="8" s="1"/>
  <c r="I27" i="8" s="1"/>
  <c r="H28" i="8" s="1"/>
  <c r="G29" i="8" s="1"/>
  <c r="F30" i="8" s="1"/>
  <c r="E31" i="8" s="1"/>
  <c r="D32" i="8" s="1"/>
  <c r="C102" i="7"/>
  <c r="C103" i="7"/>
  <c r="H103" i="7"/>
  <c r="C104" i="7"/>
  <c r="H104" i="7"/>
  <c r="C105" i="7"/>
  <c r="H105" i="7"/>
  <c r="C106" i="7"/>
  <c r="H106" i="7"/>
  <c r="C107" i="7"/>
  <c r="H107" i="7"/>
  <c r="C108" i="7"/>
  <c r="H108" i="7"/>
  <c r="C109" i="7"/>
  <c r="H109" i="7"/>
  <c r="C110" i="7"/>
  <c r="H110" i="7"/>
  <c r="C249" i="7"/>
  <c r="D274" i="7"/>
  <c r="C290" i="7"/>
  <c r="D301" i="7"/>
  <c r="H208"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u447116</author>
  </authors>
  <commentList>
    <comment ref="AE47" authorId="0" shapeId="0" xr:uid="{00000000-0006-0000-0100-000001000000}">
      <text>
        <r>
          <rPr>
            <sz val="9"/>
            <color indexed="81"/>
            <rFont val="Tahoma"/>
            <charset val="1"/>
          </rPr>
          <t xml:space="preserve">Household Residual Waste
</t>
        </r>
      </text>
    </comment>
  </commentList>
</comments>
</file>

<file path=xl/sharedStrings.xml><?xml version="1.0" encoding="utf-8"?>
<sst xmlns="http://schemas.openxmlformats.org/spreadsheetml/2006/main" count="1997" uniqueCount="884">
  <si>
    <t>Year</t>
  </si>
  <si>
    <t>tCO2e</t>
  </si>
  <si>
    <t>Transport</t>
  </si>
  <si>
    <t>Waste</t>
  </si>
  <si>
    <t>Water</t>
  </si>
  <si>
    <t>Other</t>
  </si>
  <si>
    <t>2a</t>
  </si>
  <si>
    <t>Procurement</t>
  </si>
  <si>
    <t>Comments</t>
  </si>
  <si>
    <t>Units</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</si>
  <si>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</si>
  <si>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</si>
  <si>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</si>
  <si>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</si>
  <si>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</si>
  <si>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</si>
  <si>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</si>
  <si>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</si>
  <si>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 xml:space="preserve">Value of Investment (£) </t>
  </si>
  <si>
    <t>Delivery Role</t>
  </si>
  <si>
    <t>Outputs</t>
  </si>
  <si>
    <t>Please give further details of this behaviour change activity.</t>
  </si>
  <si>
    <t>Organisation's project role</t>
  </si>
  <si>
    <t>During project/policy design and implementation, has ISM or an equivilent behaviour change tool been used?</t>
  </si>
  <si>
    <t>Local Authority:</t>
  </si>
  <si>
    <t>Sector</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</si>
  <si>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</si>
  <si>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</si>
  <si>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</si>
  <si>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</si>
  <si>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</si>
  <si>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</si>
  <si>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Baseline value</t>
  </si>
  <si>
    <t>Type of Target (units)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</si>
  <si>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</si>
  <si>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</si>
  <si>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</si>
  <si>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</si>
  <si>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</si>
  <si>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Latest Year Measured</t>
  </si>
  <si>
    <t>Saving in latest year measured</t>
  </si>
  <si>
    <t>Ongoing Costs (£/year)</t>
  </si>
  <si>
    <t>Latest Year measured</t>
  </si>
  <si>
    <t>DECC Dataset:</t>
  </si>
  <si>
    <t>Metric/indicators for monitoring progress</t>
  </si>
  <si>
    <t>Wider Impact and Influence on GHG Emissions</t>
  </si>
  <si>
    <t>Please provide any detail on data sources or limitations relating to the information provided in Table 3</t>
  </si>
  <si>
    <t>Lead Organisation (if not reporting organisation)</t>
  </si>
  <si>
    <t>Private Partners</t>
  </si>
  <si>
    <t>Public Partners</t>
  </si>
  <si>
    <t>3rd Sector Partners</t>
  </si>
  <si>
    <t>Other Notable Reportable Activity</t>
  </si>
  <si>
    <t>Key Action Description</t>
  </si>
  <si>
    <t>ktCO2</t>
  </si>
  <si>
    <t>tCO2</t>
  </si>
  <si>
    <t>Recommended Reporting: Reporting on Wider Influence</t>
  </si>
  <si>
    <t>Total Emissions</t>
  </si>
  <si>
    <t>Date:</t>
  </si>
  <si>
    <t>Name:</t>
  </si>
  <si>
    <t>Declaration</t>
  </si>
  <si>
    <t>6e</t>
  </si>
  <si>
    <t>No Validation Process</t>
  </si>
  <si>
    <t>6d</t>
  </si>
  <si>
    <t xml:space="preserve">External validation process </t>
  </si>
  <si>
    <t>6c</t>
  </si>
  <si>
    <t>Peer validation process</t>
  </si>
  <si>
    <t>6b</t>
  </si>
  <si>
    <t>Internal validation process</t>
  </si>
  <si>
    <t>6a</t>
  </si>
  <si>
    <t>Validation and Declaration</t>
  </si>
  <si>
    <t>Supporting information and best practice</t>
  </si>
  <si>
    <t>5c</t>
  </si>
  <si>
    <t>Further information</t>
  </si>
  <si>
    <t>How has procurement activity contributed to compliance with climate change duties?</t>
  </si>
  <si>
    <t>5b</t>
  </si>
  <si>
    <t>5a</t>
  </si>
  <si>
    <t>4h</t>
  </si>
  <si>
    <t>Provide a summary of the areas and activities of focus for the year ahead.</t>
  </si>
  <si>
    <t>4g</t>
  </si>
  <si>
    <t>Future priorities for adaptation</t>
  </si>
  <si>
    <t>Please provide details of monitoring and evaluation criteria and adaptation indicators used to assess the effectiveness of actions detailed under Question 4(c) and Question 4(d).</t>
  </si>
  <si>
    <t>4f</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</si>
  <si>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</si>
  <si>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</si>
  <si>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</si>
  <si>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</si>
  <si>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</si>
  <si>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</si>
  <si>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</si>
  <si>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</si>
  <si>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</si>
  <si>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</si>
  <si>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</si>
  <si>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</si>
  <si>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</si>
  <si>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</si>
  <si>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</si>
  <si>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</si>
  <si>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</si>
  <si>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</si>
  <si>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</si>
  <si>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</si>
  <si>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</si>
  <si>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</si>
  <si>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</si>
  <si>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</si>
  <si>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</si>
  <si>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</si>
  <si>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</si>
  <si>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</si>
  <si>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4d</t>
  </si>
  <si>
    <t>Include details of work to increase awareness of the need to adapt to climate change and build the capacity of staff and stakeholders to assess risk and implement action.</t>
  </si>
  <si>
    <t>4c</t>
  </si>
  <si>
    <t>Taking action</t>
  </si>
  <si>
    <t>4b</t>
  </si>
  <si>
    <t>If yes, provide a reference or link to any such risk assessment(s).</t>
  </si>
  <si>
    <t>4a</t>
  </si>
  <si>
    <t>Assessing and managing risk</t>
  </si>
  <si>
    <t>Adaptation</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</si>
  <si>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</si>
  <si>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</si>
  <si>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</si>
  <si>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</si>
  <si>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</si>
  <si>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</si>
  <si>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</si>
  <si>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</si>
  <si>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</si>
  <si>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</si>
  <si>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</si>
  <si>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</si>
  <si>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</si>
  <si>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</si>
  <si>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</si>
  <si>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</si>
  <si>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</si>
  <si>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</si>
  <si>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</si>
  <si>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</si>
  <si>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</si>
  <si>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</si>
  <si>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</si>
  <si>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</si>
  <si>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</si>
  <si>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3h</t>
  </si>
  <si>
    <t>3g</t>
  </si>
  <si>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</si>
  <si>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</si>
  <si>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</si>
  <si>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</si>
  <si>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</si>
  <si>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</si>
  <si>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</si>
  <si>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3f</t>
  </si>
  <si>
    <t>Fleet transport</t>
  </si>
  <si>
    <t>3e</t>
  </si>
  <si>
    <t>Projects and changes</t>
  </si>
  <si>
    <t>Units of baseline</t>
  </si>
  <si>
    <t>Baseline figure</t>
  </si>
  <si>
    <t>Boundary/scope of target</t>
  </si>
  <si>
    <t>Target</t>
  </si>
  <si>
    <t>Type of target</t>
  </si>
  <si>
    <t>Name of target</t>
  </si>
  <si>
    <t>Organisational targets</t>
  </si>
  <si>
    <t>3d</t>
  </si>
  <si>
    <t>Total exported (kWh)</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</si>
  <si>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</si>
  <si>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</si>
  <si>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</si>
  <si>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</si>
  <si>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</si>
  <si>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</si>
  <si>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</si>
  <si>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</si>
  <si>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</si>
  <si>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</si>
  <si>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</si>
  <si>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</si>
  <si>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</si>
  <si>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</si>
  <si>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</si>
  <si>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</si>
  <si>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</si>
  <si>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</si>
  <si>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</si>
  <si>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</si>
  <si>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</si>
  <si>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</si>
  <si>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</si>
  <si>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</si>
  <si>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</si>
  <si>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Scope 3</t>
  </si>
  <si>
    <t>Scope 2</t>
  </si>
  <si>
    <t>Scope 1</t>
  </si>
  <si>
    <t>Year type</t>
  </si>
  <si>
    <t>Reference year</t>
  </si>
  <si>
    <t>3a</t>
  </si>
  <si>
    <t>Emissions</t>
  </si>
  <si>
    <t>Corporate Emissions, Targets and Project Data</t>
  </si>
  <si>
    <t>2h</t>
  </si>
  <si>
    <t>2g</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</si>
  <si>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</si>
  <si>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</si>
  <si>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</si>
  <si>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</si>
  <si>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</si>
  <si>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</si>
  <si>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</si>
  <si>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</si>
  <si>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</si>
  <si>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</si>
  <si>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</si>
  <si>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</si>
  <si>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2e</t>
  </si>
  <si>
    <t>2d</t>
  </si>
  <si>
    <t>Wording of objective</t>
  </si>
  <si>
    <t>Provide a brief summary of objectives if they exist.</t>
  </si>
  <si>
    <t>2c</t>
  </si>
  <si>
    <t>Strategy</t>
  </si>
  <si>
    <t>Governance and management</t>
  </si>
  <si>
    <t>Governance, Management and Strategy</t>
  </si>
  <si>
    <t>1g</t>
  </si>
  <si>
    <t>Report year</t>
  </si>
  <si>
    <t>1f</t>
  </si>
  <si>
    <t>Specify approximate £/annum for the report year.</t>
  </si>
  <si>
    <t>1e</t>
  </si>
  <si>
    <t>Other (specify in comments)</t>
  </si>
  <si>
    <t>Value</t>
  </si>
  <si>
    <t>Metric</t>
  </si>
  <si>
    <t>1d</t>
  </si>
  <si>
    <t>1c</t>
  </si>
  <si>
    <t>Select from the options below</t>
  </si>
  <si>
    <t>1b</t>
  </si>
  <si>
    <t>1a</t>
  </si>
  <si>
    <t>kg CO2e/kWh</t>
  </si>
  <si>
    <t>kg CO2e/passenger km</t>
  </si>
  <si>
    <t>passenger km</t>
  </si>
  <si>
    <t>Taxi (regular)</t>
  </si>
  <si>
    <t>Taxi (black cab)</t>
  </si>
  <si>
    <t>Bus (local bus, not London)</t>
  </si>
  <si>
    <t>kgCO2e/km</t>
  </si>
  <si>
    <t>km</t>
  </si>
  <si>
    <t>Rail (National rail)</t>
  </si>
  <si>
    <t>Long-haul flights (average passenger)</t>
  </si>
  <si>
    <t>Short-haul flights (average passenger)</t>
  </si>
  <si>
    <t>Domestic flight (average passenger)</t>
  </si>
  <si>
    <t>kg CO2e/tonne</t>
  </si>
  <si>
    <t>tonnes</t>
  </si>
  <si>
    <t>Mixed recycling</t>
  </si>
  <si>
    <t>kgCO2e/tonne</t>
  </si>
  <si>
    <t>Construction (Average) Recycling</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</si>
  <si>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</si>
  <si>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</si>
  <si>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</si>
  <si>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</si>
  <si>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</si>
  <si>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</si>
  <si>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</si>
  <si>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</si>
  <si>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</si>
  <si>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</si>
  <si>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</si>
  <si>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</si>
  <si>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</si>
  <si>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</si>
  <si>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</si>
  <si>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</si>
  <si>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</si>
  <si>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</si>
  <si>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2012/13</t>
  </si>
  <si>
    <t>N2-23</t>
  </si>
  <si>
    <t>2011/12</t>
  </si>
  <si>
    <t>B2-22</t>
  </si>
  <si>
    <t>N2-22</t>
  </si>
  <si>
    <t>2010/11</t>
  </si>
  <si>
    <t>2020 (Calendar year)</t>
  </si>
  <si>
    <t>B2-21</t>
  </si>
  <si>
    <t>N2-21</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</si>
  <si>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</si>
  <si>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</si>
  <si>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</si>
  <si>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</si>
  <si>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</si>
  <si>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</si>
  <si>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</si>
  <si>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</si>
  <si>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</si>
  <si>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</si>
  <si>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</si>
  <si>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</si>
  <si>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</si>
  <si>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</si>
  <si>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</si>
  <si>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</si>
  <si>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</si>
  <si>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</si>
  <si>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</si>
  <si>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</si>
  <si>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</si>
  <si>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</si>
  <si>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</si>
  <si>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</si>
  <si>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</si>
  <si>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</si>
  <si>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</si>
  <si>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</si>
  <si>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</si>
  <si>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</si>
  <si>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</si>
  <si>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</si>
  <si>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</si>
  <si>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</si>
  <si>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</si>
  <si>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2014 (Calendar year)</t>
  </si>
  <si>
    <t>S3-15</t>
  </si>
  <si>
    <t>S2-15</t>
  </si>
  <si>
    <t>B3-15</t>
  </si>
  <si>
    <t>B2-15</t>
  </si>
  <si>
    <t>B1-15</t>
  </si>
  <si>
    <t>N3-15</t>
  </si>
  <si>
    <t>N2-15</t>
  </si>
  <si>
    <t>2020/21 (Academic year)</t>
  </si>
  <si>
    <t>S3-14</t>
  </si>
  <si>
    <t>S2-14</t>
  </si>
  <si>
    <t>B3-14</t>
  </si>
  <si>
    <t>B2-14</t>
  </si>
  <si>
    <t>B1-14</t>
  </si>
  <si>
    <t>N3-14</t>
  </si>
  <si>
    <t>N2-14</t>
  </si>
  <si>
    <t>N1-14</t>
  </si>
  <si>
    <t>£</t>
  </si>
  <si>
    <t>Process emissions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</si>
  <si>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</si>
  <si>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</si>
  <si>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</si>
  <si>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</si>
  <si>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</si>
  <si>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</si>
  <si>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</si>
  <si>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</si>
  <si>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</si>
  <si>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</si>
  <si>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</si>
  <si>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</si>
  <si>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</si>
  <si>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</si>
  <si>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</si>
  <si>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</si>
  <si>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</si>
  <si>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</si>
  <si>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</si>
  <si>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</si>
  <si>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</si>
  <si>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Staff travel</t>
  </si>
  <si>
    <t>Petrol</t>
  </si>
  <si>
    <t>2017/18 (Academic year)</t>
  </si>
  <si>
    <t>S3-11</t>
  </si>
  <si>
    <t>S2-11</t>
  </si>
  <si>
    <t>B3-11</t>
  </si>
  <si>
    <t>B2-11</t>
  </si>
  <si>
    <t>B1-11</t>
  </si>
  <si>
    <t>N3-11</t>
  </si>
  <si>
    <t>N2-11</t>
  </si>
  <si>
    <t>N1-11</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</si>
  <si>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</si>
  <si>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</si>
  <si>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</si>
  <si>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</si>
  <si>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</si>
  <si>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</si>
  <si>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</si>
  <si>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</si>
  <si>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</si>
  <si>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</si>
  <si>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</si>
  <si>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</si>
  <si>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</si>
  <si>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</si>
  <si>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</si>
  <si>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</si>
  <si>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</si>
  <si>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</si>
  <si>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</si>
  <si>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</si>
  <si>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</si>
  <si>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</si>
  <si>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</si>
  <si>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</si>
  <si>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</si>
  <si>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</si>
  <si>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</si>
  <si>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</si>
  <si>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</si>
  <si>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</si>
  <si>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</si>
  <si>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</si>
  <si>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</si>
  <si>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</si>
  <si>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</si>
  <si>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</si>
  <si>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</si>
  <si>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</si>
  <si>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</si>
  <si>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</si>
  <si>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</si>
  <si>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</si>
  <si>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</si>
  <si>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</si>
  <si>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</si>
  <si>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</si>
  <si>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</si>
  <si>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kgCO2e/passenger km</t>
  </si>
  <si>
    <t>Server room energy consumption</t>
  </si>
  <si>
    <t>£ reduction</t>
  </si>
  <si>
    <t>2020/21 (Financial year)</t>
  </si>
  <si>
    <t>Population supplied with sewage services</t>
  </si>
  <si>
    <t>S3-7</t>
  </si>
  <si>
    <t>S2-7</t>
  </si>
  <si>
    <t>S1-7</t>
  </si>
  <si>
    <t>B3-7</t>
  </si>
  <si>
    <t>B2-7</t>
  </si>
  <si>
    <t>B1-7</t>
  </si>
  <si>
    <t>N3-7</t>
  </si>
  <si>
    <t>N2-7</t>
  </si>
  <si>
    <t>N1-7</t>
  </si>
  <si>
    <t>kgCO2e/mile</t>
  </si>
  <si>
    <t>M3</t>
  </si>
  <si>
    <t>M3 reduction</t>
  </si>
  <si>
    <t>2019/20 (Financial year)</t>
  </si>
  <si>
    <t>households</t>
  </si>
  <si>
    <t>Households supplied sewage services</t>
  </si>
  <si>
    <t>S3-6</t>
  </si>
  <si>
    <t>S2-6</t>
  </si>
  <si>
    <t>S1-6</t>
  </si>
  <si>
    <t>B3-6</t>
  </si>
  <si>
    <t>B2-6</t>
  </si>
  <si>
    <t>B1-6</t>
  </si>
  <si>
    <t>N3-6</t>
  </si>
  <si>
    <t>N2-6</t>
  </si>
  <si>
    <t>N1-6</t>
  </si>
  <si>
    <t>KWh reduction</t>
  </si>
  <si>
    <t>2018/19 (Financial year)</t>
  </si>
  <si>
    <t>Ml</t>
  </si>
  <si>
    <t>Sewage treated</t>
  </si>
  <si>
    <t>S3-5</t>
  </si>
  <si>
    <t>S2-5</t>
  </si>
  <si>
    <t>S1-5</t>
  </si>
  <si>
    <t>B3-5</t>
  </si>
  <si>
    <t>B2-5</t>
  </si>
  <si>
    <t>B1-5</t>
  </si>
  <si>
    <t>N3-5</t>
  </si>
  <si>
    <t>N2-5</t>
  </si>
  <si>
    <t>N1-5</t>
  </si>
  <si>
    <t>Level 5</t>
  </si>
  <si>
    <t>kgCO2e/kg</t>
  </si>
  <si>
    <t>Steam</t>
  </si>
  <si>
    <t>MWh reduction</t>
  </si>
  <si>
    <t>2017/18 (Financial year)</t>
  </si>
  <si>
    <t>Population supplied with treated water</t>
  </si>
  <si>
    <t>S3-4</t>
  </si>
  <si>
    <t>S2-4</t>
  </si>
  <si>
    <t>S1-4</t>
  </si>
  <si>
    <t>B3-4</t>
  </si>
  <si>
    <t>B2-4</t>
  </si>
  <si>
    <t>B1-4</t>
  </si>
  <si>
    <t>N3-4</t>
  </si>
  <si>
    <t>N2-4</t>
  </si>
  <si>
    <t>N1-4</t>
  </si>
  <si>
    <t>NA</t>
  </si>
  <si>
    <t>Level 4</t>
  </si>
  <si>
    <t>kg</t>
  </si>
  <si>
    <t>Fuel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</si>
  <si>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</si>
  <si>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</si>
  <si>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</si>
  <si>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</si>
  <si>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</si>
  <si>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</si>
  <si>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</si>
  <si>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</si>
  <si>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</si>
  <si>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</si>
  <si>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</si>
  <si>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</si>
  <si>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</si>
  <si>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</si>
  <si>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</si>
  <si>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</si>
  <si>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</si>
  <si>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</si>
  <si>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</si>
  <si>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</si>
  <si>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</si>
  <si>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</si>
  <si>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</si>
  <si>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</si>
  <si>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</si>
  <si>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</si>
  <si>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</si>
  <si>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</si>
  <si>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</si>
  <si>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</si>
  <si>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</si>
  <si>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</si>
  <si>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</si>
  <si>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</si>
  <si>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</si>
  <si>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</si>
  <si>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</si>
  <si>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</si>
  <si>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</si>
  <si>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</si>
  <si>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</si>
  <si>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</si>
  <si>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</si>
  <si>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</si>
  <si>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</si>
  <si>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</si>
  <si>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</si>
  <si>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</si>
  <si>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</si>
  <si>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</si>
  <si>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</si>
  <si>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</si>
  <si>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</si>
  <si>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</si>
  <si>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</si>
  <si>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</si>
  <si>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</si>
  <si>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</si>
  <si>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</si>
  <si>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</si>
  <si>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</si>
  <si>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</si>
  <si>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</si>
  <si>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</si>
  <si>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</si>
  <si>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</si>
  <si>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</si>
  <si>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</si>
  <si>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</si>
  <si>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</si>
  <si>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</si>
  <si>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</si>
  <si>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</si>
  <si>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</si>
  <si>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</si>
  <si>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</si>
  <si>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</si>
  <si>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</si>
  <si>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</si>
  <si>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</si>
  <si>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</si>
  <si>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</si>
  <si>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</si>
  <si>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</si>
  <si>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</si>
  <si>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</si>
  <si>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</si>
  <si>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</si>
  <si>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</si>
  <si>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</si>
  <si>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</si>
  <si>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</si>
  <si>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</si>
  <si>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</si>
  <si>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</si>
  <si>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</si>
  <si>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</si>
  <si>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</si>
  <si>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</si>
  <si>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</si>
  <si>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</si>
  <si>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</si>
  <si>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</si>
  <si>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</si>
  <si>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</si>
  <si>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Version 1.2 16.09.15</t>
  </si>
  <si>
    <t>Profile of Reporting Body</t>
  </si>
  <si>
    <t>Name of reporting body</t>
  </si>
  <si>
    <t>Provide the name of the listed body (the "body") which prepared this report.</t>
  </si>
  <si>
    <t>Type of body</t>
  </si>
  <si>
    <t>Highest number of full-time equivalent staff in the body during the report year</t>
  </si>
  <si>
    <t>Metrics used by the body</t>
  </si>
  <si>
    <t>Specify the metrics that the body uses to assess its performance in relation to climate change and sustainability.</t>
  </si>
  <si>
    <t>Overall budget of the body</t>
  </si>
  <si>
    <t>Budget</t>
  </si>
  <si>
    <t>Budget Comments</t>
  </si>
  <si>
    <t>Report year comments</t>
  </si>
  <si>
    <t>Specify the report year.</t>
  </si>
  <si>
    <t>Context</t>
  </si>
  <si>
    <t>PART 2</t>
  </si>
  <si>
    <t>PART 1</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</si>
  <si>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 Provide a diagram / chart to outline the governance structure within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</si>
  <si>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Provide a diagram to show how responsibility is allocated to the body’s senior staff, departmental heads etc.</t>
  </si>
  <si>
    <t>How is climate change governed in the body?</t>
  </si>
  <si>
    <t>How is climate change action managed and embedded in the body?</t>
  </si>
  <si>
    <t>Does the body have specific climate change mitigation and adaptation objectives in its corporate plan or similar document?</t>
  </si>
  <si>
    <t>Document Link</t>
  </si>
  <si>
    <t>What are the body’s top 5 priorities for climate change governance, management and strategy for the year ahead?</t>
  </si>
  <si>
    <t>Provide a brief summary of the body’s areas and activities of focus for the year ahead.</t>
  </si>
  <si>
    <t>Has the body used the Climate Change Assessment Tool (a) or equivalent tool to self-assess its capability / performance?</t>
  </si>
  <si>
    <t>Provide any other relevant supporting information and any examples of best practice by the body in relation to governance, management and strategy.</t>
  </si>
  <si>
    <t>(a) No information is required on the effect of the body on emissions which are not from its estate and operations.</t>
  </si>
  <si>
    <t>Provide a summary of the body’s annual renewable generation (if any), and whether it is used or exported by the body.</t>
  </si>
  <si>
    <t>Estimated total annual carbon savings from all projects implemented by the body in the report year</t>
  </si>
  <si>
    <t>If no projects were implemented against an emissions source, enter "0".
If the body does not have any information for an emissions source, enter “Unknown”.
If the body does not include the emissions source in its carbon footprint, enter “N/A”.</t>
  </si>
  <si>
    <t>Anticipated annual carbon savings from all projects implemented by the body in the year ahead</t>
  </si>
  <si>
    <t>If the body’s corporate emissions are likely to increase or decrease for any other reason in the year ahead, provide an estimate of the amount and direction.</t>
  </si>
  <si>
    <t>Provide any other relevant supporting information and any examples of best practice by the body in relation to corporate emissions, targets and projects.</t>
  </si>
  <si>
    <t>Has the body assessed current and future climate-related risks?</t>
  </si>
  <si>
    <t xml:space="preserve">What arrangements does the body have in place to manage climate-related risks? </t>
  </si>
  <si>
    <t xml:space="preserve">What action has the body taken to adapt to climate change? </t>
  </si>
  <si>
    <t>Where applicable, what progress has the body made in delivering the policies and proposals referenced N1, N2, N3, B1, B2, B3, S1, S2 and S3 in the Scottish Climate Change Adaptation Programme(a) (“the Programme”)?</t>
  </si>
  <si>
    <t>If the body is listed in the Programme as an body responsible for the delivery of one or more policies and proposals under the objectives N1, N2, N3, B1, B2, B3, S1, S2 and S3, provide details of the progress made by the body in delivering each policy or proposal in the report year. If it is not responsible for delivering any policy or proposal under a particular objective enter “N/A” in the ‘Delivery progress’ column for that objective.</t>
  </si>
  <si>
    <t>What arrangements does the body have in place to review current and future climate risks?</t>
  </si>
  <si>
    <t xml:space="preserve">What arrangements does the body have in place to monitor and evaluate the impact of the adaptation actions? </t>
  </si>
  <si>
    <t>What are the body’s top 5 climate change adaptation priorities for the year ahead?</t>
  </si>
  <si>
    <t>Provide any other relevant supporting information and any examples of best practice by the body in relation to adaption.</t>
  </si>
  <si>
    <t>Provide information relating to how the procurement policies of the body have contributed to its compliance with climate changes duties.</t>
  </si>
  <si>
    <t>Provide information relating to how procurement activity by the body has contributed to its compliance with climate changes duties.</t>
  </si>
  <si>
    <t>Provide any other relevant supporting information and any examples of best practice by the body in relation to procurement.</t>
  </si>
  <si>
    <t>Briefly describe the body’s internal validation process, if any, of the data or information contained within this report.</t>
  </si>
  <si>
    <t>Briefly describe the body’s peer validation process, if any, of the data or information contained within this report.</t>
  </si>
  <si>
    <t>Briefly describe the body’s external validation process, if any, of the data or information contained within this report.</t>
  </si>
  <si>
    <t>I confirm that the information in this report is accurate and provides a fair representation of the body’s performance in relation to climate change.</t>
  </si>
  <si>
    <t>Role in the body:</t>
  </si>
  <si>
    <t>Does the body have a climate change plan or strategy?</t>
  </si>
  <si>
    <t>Does the body have any plans or strategies covering the following areas that include climate change?</t>
  </si>
  <si>
    <t>If yes, provide the name of any such document and details of where a copy of the document may be obtained or accessed.</t>
  </si>
  <si>
    <t>Link</t>
  </si>
  <si>
    <t xml:space="preserve">If yes, please provide details of the key findings and resultant action taken. </t>
  </si>
  <si>
    <t xml:space="preserve">(a) This refers to the tool developed by Resource Efficient Scotland for self-assessing an organisation’s capability / performance in relation to climate change. </t>
  </si>
  <si>
    <t>PART 4</t>
  </si>
  <si>
    <t>PART 3</t>
  </si>
  <si>
    <t>Provide details of any climate change adaptation strategies, action plans and risk management procedures, and any climate change adaptation policies which apply across the body.</t>
  </si>
  <si>
    <t>(a)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t>
  </si>
  <si>
    <t>Provide details of arrangements to review current and future climate risks, for example, what timescales are in place to review the climate change risk assessments referred to in Question 4(a) and adaptation strategies, action plans, procedures and policies in Question 4(b).</t>
  </si>
  <si>
    <t>PART 5</t>
  </si>
  <si>
    <t>How have procurement policies contributed to compliance with climate change duties?</t>
  </si>
  <si>
    <t>PART 6</t>
  </si>
  <si>
    <t>If any information provided in this report has not been validated, identify the information in question and explain why it has not been validated.</t>
  </si>
  <si>
    <t>Emissions from the start of the year which the body uses as a baseline (for its carbon footprint) to the end of the report year</t>
  </si>
  <si>
    <t>Complete the following table using the greenhouse gas emissions total for the body calculated on the same basis as for its annual carbon footprint /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baseline year to the end of the report year, provide an explanation in the comments column.</t>
  </si>
  <si>
    <t>(b) This refers to the document entitled “The greenhouse gas protocol. A corporate accounting and reporting standard (revised edition)”, World Business Council for Sustainable Development, Geneva, Switzerland / World Resources Institute, Washington DC, USA (2004), ISBN: 1-56973-568-9.</t>
  </si>
  <si>
    <t xml:space="preserve">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
</t>
  </si>
  <si>
    <t>Technology</t>
  </si>
  <si>
    <t>Total consumed by the body (kWh)</t>
  </si>
  <si>
    <t>Renewable Heat</t>
  </si>
  <si>
    <t>Renewable Electricty</t>
  </si>
  <si>
    <t>List all of the body’s targets of relevance to its climate change duties. Where applicable, overall carbon targets and any separate land use, energy efficiency, waste, water, information and communication technology, transport, travel and heat targets should be included.</t>
  </si>
  <si>
    <t>Year used as baseline</t>
  </si>
  <si>
    <t>Detail the top 10 carbon reduction projects to be carried out by the body in the report year</t>
  </si>
  <si>
    <t>Provide details of the 10 projects which are estimated to achieve the highest carbon savings during report year.</t>
  </si>
  <si>
    <t xml:space="preserve">Are these savings figures estimated or actual? </t>
  </si>
  <si>
    <t>Estimated decrease or increase in the body’s emissions attributed to factors (not reported elsewhere in this form) in the report year</t>
  </si>
  <si>
    <t>If the emissions increased or decreased due to any such factor in the report year, provide an estimate of the amount and direction</t>
  </si>
  <si>
    <t>2a) Targets</t>
  </si>
  <si>
    <t>Start year</t>
  </si>
  <si>
    <t xml:space="preserve">Target </t>
  </si>
  <si>
    <t>Target/End year</t>
  </si>
  <si>
    <t>2b) Does the organisation have an overall mission statement, strategies, plans or policies outlining ambition to influence emissions beyond your corporate boundaries? If so, please detail this in the box below.</t>
  </si>
  <si>
    <t xml:space="preserve">Primary Funding Source for Implementation of Policy/Action 
</t>
  </si>
  <si>
    <t>Q4) Partnership Working, Communications and Capacity Building</t>
  </si>
  <si>
    <t>Key Action Type</t>
  </si>
  <si>
    <t xml:space="preserve">Description </t>
  </si>
  <si>
    <t>Q5) Please detail key actions relating to Food and Drink, Biodiversity, Water, Procurement and Resource Use in the table below</t>
  </si>
  <si>
    <t>Q6) Please use the text box below to detail further climate change related activity that is not noted elsewhere within this reporting template</t>
  </si>
  <si>
    <t>Q3) Policies and Actions to Reduce Emissions</t>
  </si>
  <si>
    <t>Q1) Historic Emissions (Local Authorities Only)</t>
  </si>
  <si>
    <t>Total carbon reduction project savings since the start of the year which the body used as a baseline for its carbon footprint</t>
  </si>
  <si>
    <t>If the body has data available, estimate the total emissions savings made from projects since the start of that year ("the baseline year").</t>
  </si>
  <si>
    <t>Provide a summary of the body's nature and functions that are relevant to climate change reporting.</t>
  </si>
  <si>
    <t>Diesel (average biofuel blend)</t>
  </si>
  <si>
    <t>Diesel (100% mineral diesel)</t>
  </si>
  <si>
    <t>Petrol (average biofuel blend)</t>
  </si>
  <si>
    <t>HFC-134a</t>
  </si>
  <si>
    <t>R410A</t>
  </si>
  <si>
    <t>R407C</t>
  </si>
  <si>
    <t>R404a</t>
  </si>
  <si>
    <t>Batteries Recycling</t>
  </si>
  <si>
    <t>Organic Food and Drink waste - Combustion</t>
  </si>
  <si>
    <t>Refuse Municipal /Commercial /Industrial to Combustion</t>
  </si>
  <si>
    <t>Paper and Board (Mixed) Manufacture</t>
  </si>
  <si>
    <t>Clothing (Closed loop recycling)</t>
  </si>
  <si>
    <t>Clothing (Combustion)</t>
  </si>
  <si>
    <t>Clothing (To Landfill)</t>
  </si>
  <si>
    <t>Clinical Waste - Red Stream</t>
  </si>
  <si>
    <t>Clinical Waste - Orange Stream</t>
  </si>
  <si>
    <t>Clinical Waste - Yellow Stream</t>
  </si>
  <si>
    <t>Clinical Waste - Other</t>
  </si>
  <si>
    <t>Short-haul flights (Economy class)</t>
  </si>
  <si>
    <t>Short-haul flights (Business class)</t>
  </si>
  <si>
    <t>Long-haul flights (Economy Class)</t>
  </si>
  <si>
    <t>Long-haul flights (Premium economy class)</t>
  </si>
  <si>
    <t>Long-haul flights (Business class)</t>
  </si>
  <si>
    <t>Long-haul flights (First class)</t>
  </si>
  <si>
    <t>International flights (average passenger)</t>
  </si>
  <si>
    <t>International flights (Economy Class)</t>
  </si>
  <si>
    <t>International flights (Premium economy class)</t>
  </si>
  <si>
    <t>International flights (Business class)</t>
  </si>
  <si>
    <t>International flights (First class)</t>
  </si>
  <si>
    <t>Rail (International rail)</t>
  </si>
  <si>
    <t>Light rail and tram</t>
  </si>
  <si>
    <t>London Underground</t>
  </si>
  <si>
    <t>Average Car - Unknown Fuel</t>
  </si>
  <si>
    <t>Coach</t>
  </si>
  <si>
    <t>Ferry (average passenger)</t>
  </si>
  <si>
    <t>Ferry (Foot passenger)</t>
  </si>
  <si>
    <t>Ferry (Car passenger)</t>
  </si>
  <si>
    <t>kg CO2e</t>
  </si>
  <si>
    <r>
      <t>kg CO</t>
    </r>
    <r>
      <rPr>
        <vertAlign val="subscript"/>
        <sz val="11"/>
        <rFont val="Calibri"/>
        <family val="2"/>
      </rPr>
      <t>2</t>
    </r>
    <r>
      <rPr>
        <sz val="11"/>
        <rFont val="Calibri"/>
        <family val="2"/>
      </rPr>
      <t>e</t>
    </r>
  </si>
  <si>
    <t>Only available factor from NHS bodies reporting</t>
  </si>
  <si>
    <t>Consensus factor from NHS bodies reporting</t>
  </si>
  <si>
    <t>kg CO2e/km</t>
  </si>
  <si>
    <t>kg CO2e/mile</t>
  </si>
  <si>
    <t>kg CO2e/ km</t>
  </si>
  <si>
    <t>kg CO2e/ mile</t>
  </si>
  <si>
    <t>Educational Institution</t>
  </si>
  <si>
    <t>Integration Joint Boards</t>
  </si>
  <si>
    <t>Local Government</t>
  </si>
  <si>
    <t>National Health Service</t>
  </si>
  <si>
    <t>Transport Partnerships</t>
  </si>
  <si>
    <t>Others</t>
  </si>
  <si>
    <t>Gas oil litre</t>
  </si>
  <si>
    <t>Gas oil kWh</t>
  </si>
  <si>
    <t>Fuel Oil tonnes</t>
  </si>
  <si>
    <t>Fuel Oil kWh</t>
  </si>
  <si>
    <t>Marine Gas oil tonnes</t>
  </si>
  <si>
    <t>Marine Gas oil litres</t>
  </si>
  <si>
    <t>Marine Gas oil kWh</t>
  </si>
  <si>
    <t>Marine Fuel Oil tonnes</t>
  </si>
  <si>
    <t>Marine Fuel Oil litres</t>
  </si>
  <si>
    <t>Marine Fuel Oil kWh</t>
  </si>
  <si>
    <t>Burning Oil (Kerosene) litres</t>
  </si>
  <si>
    <t>Burning Oil (Kerosene) kWh</t>
  </si>
  <si>
    <t>Coal (industrial) kWh</t>
  </si>
  <si>
    <t>Coal (industrial) tonnes</t>
  </si>
  <si>
    <t>Aviation spirit litres</t>
  </si>
  <si>
    <t>Aviation spirit kWh</t>
  </si>
  <si>
    <t>Aviation turbine fuel litres</t>
  </si>
  <si>
    <t>Aviation turbine fuel kWh</t>
  </si>
  <si>
    <t>Car - diesel (average - unknown engine size) km</t>
  </si>
  <si>
    <t>Car - diesel (average - unknown engine size) miles</t>
  </si>
  <si>
    <t>Car - diesel (Small car up to a 1.7 litres engine) km</t>
  </si>
  <si>
    <t>Car - diesel (Small car up to a 1.7 litres engine) miles</t>
  </si>
  <si>
    <t>Car - diesel (Medium car from 1.7 - 2.0 litre engine) km</t>
  </si>
  <si>
    <t>Car - diesel (Medium car from 1.7 - 2.0 litre engine) miles</t>
  </si>
  <si>
    <t>Car - diesel (Large car 2.0 litre engine +) km</t>
  </si>
  <si>
    <t>Car - diesel (Large car 2.0 litre engine +) miles</t>
  </si>
  <si>
    <t>Car - petrol (average) km</t>
  </si>
  <si>
    <t>Car - petrol (average) miles</t>
  </si>
  <si>
    <t>Car - petrol (Small car up to a 1.4 litres engine) km</t>
  </si>
  <si>
    <t>Car - petrol (Small car up to a 1.4 litres engine) miles</t>
  </si>
  <si>
    <t>Car - petrol (Medium car from 1.4 - 2.0 litre engine) km</t>
  </si>
  <si>
    <t>Car - petrol (Medium car from 1.4 - 2.0 litre engine) miles</t>
  </si>
  <si>
    <t>Car - petrol (Large car 2.0 litre engine +) km</t>
  </si>
  <si>
    <t>Car - petrol (Large car 2.0 litre engine +) miles</t>
  </si>
  <si>
    <t>Car - Hybrid  (Small) km</t>
  </si>
  <si>
    <t>Car - Hybrid  (Small) miles</t>
  </si>
  <si>
    <t>Car - Hybrid - (Medium) km</t>
  </si>
  <si>
    <t>Car - Hybrid - (Medium) miles</t>
  </si>
  <si>
    <t>Car - Hybrid (Large) km</t>
  </si>
  <si>
    <t>Car - Hybrid (Large) miles</t>
  </si>
  <si>
    <t>Car - hybrid (average) mileage km</t>
  </si>
  <si>
    <t>Car - hybrid (average) mileage miles</t>
  </si>
  <si>
    <t>Car - LPG (average) mileage miles</t>
  </si>
  <si>
    <t>Car - LPG (average) mileage km</t>
  </si>
  <si>
    <t>Van - Class I (up to 1.305 tonnes) Diesel km</t>
  </si>
  <si>
    <t>Van - Class I (up to 1.305 tonnes) Diesel miles</t>
  </si>
  <si>
    <t>Van - Class II (1.305 to 1.74 tonnes) Diesel km</t>
  </si>
  <si>
    <t>Van - Class II (1.305 to 1.74 tonnes) Diesel miles</t>
  </si>
  <si>
    <t>Van - Class III (1.74 to 3.5 tonnes) Diesel km</t>
  </si>
  <si>
    <t>Van - Class III (1.74 to 3.5 tonnes) Diesel miles</t>
  </si>
  <si>
    <t>Van - Average (up to 3.5 tonnes) Diesel km</t>
  </si>
  <si>
    <t>Van - Average (up to 3.5 tonnes) Diesel miles</t>
  </si>
  <si>
    <t>Van - Class I (up to 1.305 tonnes) Petrol km</t>
  </si>
  <si>
    <t>Van - Class II (1.305 to 1.74 tonnes) Petrol miles</t>
  </si>
  <si>
    <t>Van - Class II (1.305 to 1.74 tonnes) Petrol km</t>
  </si>
  <si>
    <t>Van - Class III (1.74 to 3.5 tonnes) Petrol km</t>
  </si>
  <si>
    <t>Van - Class III (1.74 to 3.5 tonnes) Petrol miles</t>
  </si>
  <si>
    <t>Van - Average (up to 3.5 tonnes) Petrol km</t>
  </si>
  <si>
    <t>Van - Average (up to 3.5 tonnes) Petrol miles</t>
  </si>
  <si>
    <t>Van - Average (up to 3.5 tonnes) LPG km</t>
  </si>
  <si>
    <t>Van - Average (up to 3.5 tonnes) LPG miles</t>
  </si>
  <si>
    <t>Van - Average (up to 3.5 tonnes) Unknown Fuel km</t>
  </si>
  <si>
    <t>Van - Average (up to 3.5 tonnes) Unknown Fuel miles</t>
  </si>
  <si>
    <t>Motorbike - Average km</t>
  </si>
  <si>
    <t>Motorbike - Average miles</t>
  </si>
  <si>
    <t>HGV - average rigid (diesel, 50% laden) km</t>
  </si>
  <si>
    <t>HGV - average rigid (diesel, 50% laden) miles</t>
  </si>
  <si>
    <t>HGV - average articulated (diesel, 50% laden) km</t>
  </si>
  <si>
    <t>HGV - average articulated (diesel, 50% laden) miles</t>
  </si>
  <si>
    <t>HGV - average all types &amp; sizes (diesel, 50% laden) km</t>
  </si>
  <si>
    <t>HGV - average all types &amp; sizes (diesel, 50% laden) miles</t>
  </si>
  <si>
    <t>Biomass (Wood Chips)kWh</t>
  </si>
  <si>
    <t>Biomass (Wood Chips) tonnes</t>
  </si>
  <si>
    <t>Biomass (Wood Pellets) tonnes</t>
  </si>
  <si>
    <t>Biomass (Wood Pellets) kWh</t>
  </si>
  <si>
    <t>Biogas kWh</t>
  </si>
  <si>
    <t>Biogas tonnes</t>
  </si>
  <si>
    <t>Landfill gas tonnes</t>
  </si>
  <si>
    <t>Landfill gas kWh</t>
  </si>
  <si>
    <t>LPG kWh</t>
  </si>
  <si>
    <t>LPG litres</t>
  </si>
  <si>
    <t>Baseline Year</t>
  </si>
  <si>
    <r>
      <rPr>
        <b/>
        <sz val="11"/>
        <color theme="1"/>
        <rFont val="Calibri"/>
        <family val="2"/>
        <scheme val="minor"/>
      </rPr>
      <t xml:space="preserve">Please select </t>
    </r>
    <r>
      <rPr>
        <sz val="11"/>
        <color theme="1"/>
        <rFont val="Calibri"/>
        <family val="2"/>
        <scheme val="minor"/>
      </rPr>
      <t>- Emission Factor Year</t>
    </r>
  </si>
  <si>
    <t>&lt;Insert Diagram Here or Attach File&gt;</t>
  </si>
  <si>
    <t>LULUCF Net Emissions</t>
  </si>
  <si>
    <t xml:space="preserve">Public Sector Report on Compliance with Climate Change Duties 2020 Template (excel format) - 2019-2020 Factors </t>
  </si>
  <si>
    <t>Renfrewshire Council</t>
  </si>
  <si>
    <t>m2</t>
  </si>
  <si>
    <t>population</t>
  </si>
  <si>
    <t>Number of full-time equivalent students</t>
  </si>
  <si>
    <t>number FTES</t>
  </si>
  <si>
    <t/>
  </si>
  <si>
    <t>Carbon Management Plan</t>
  </si>
  <si>
    <t>Largest saving from migrating data centre to the cloud.</t>
  </si>
  <si>
    <t>Photovoltaic</t>
  </si>
  <si>
    <t>Conversion from Oil to biomass</t>
  </si>
  <si>
    <t>New Gas boilers, BMS and heating controls at various buildings</t>
  </si>
  <si>
    <t>LED and PV</t>
  </si>
  <si>
    <t>Closure of Clark St Depot</t>
  </si>
  <si>
    <t>Temporary Building Closures (inc schools) due to COVID-19</t>
  </si>
  <si>
    <t>Recycling</t>
  </si>
  <si>
    <t>Increased Recycling</t>
  </si>
  <si>
    <t>This figure is comparing 2019/20 with 2012/13. It is not a cumulative figure for each of the years in the date range.</t>
  </si>
  <si>
    <t>Business Travel</t>
  </si>
  <si>
    <t>Introduction of electric pool cars</t>
  </si>
  <si>
    <t xml:space="preserve">In 2007 all 32 Scottish local authorities signed up to Scotland’s Climate Change Declaration. Signatories to the Declaration acknowledging the importance of climate change and were committed to: 
•	Mitigating their impact on climate change through reducing greenhouse gas emissions 
•	Taking steps to adapt to the unavoidable impacts of a changing climate 
•	Working in partnership with their communities to respond to climate change 
The climate change report submitted in November 2020 for 2019/20 will be the fifth mandatory submission by Renfrewshire Council, as required by public bodies that are seen as ‘major players’.  </t>
  </si>
  <si>
    <t>Council and Boards 1 April 2019 to 31 March 2020
The Council’s agreed framework for decision making and policy development is based on a series of policy boards. In addition to the Leadership Board, Audit, Risk and Scrutiny and Petitions Board, Regulatory Functions Board and Cross Party Sounding Board the Council also operates the following thematic policy boards that reflect policy priorities rather than Council service structures. The boards during 2019/20 were:  
•	Education and Children’s Services Policy Board 
•	Infrastructure, Land and Environment Policy Board  
•	Finance, Resources and Customer Services Policy Board 
•	Communities, Housing &amp; Planning Policy Board 
Each of these policy boards will have initiatives that contribute to the Council’s work on adaptation and reducing its carbon emissions. In particular activity relating to the Carbon Management Plan, biodiversity, development planning and sustainable development falls within the remit of the Communities, Housing &amp; Planning. Matters relating to waste management, transportation, flooding and the Carbon Management Plan are reported to the Infrastructure, Land and Environment Board.  
In September 2020, the Council’s Leadership Board agreed to establish a climate change sub-committee.  The remit of the sub-committee requires that members provide oversight and scrutiny of the Council’s activities on climate change, and specifically its progress in terms of meeting its target of achieving net zero carbon emissions by 2030.  The first meeting of the sub-committee took place on 28 October 2020.</t>
  </si>
  <si>
    <t>The Council’s Corporate Management Team (CMT) is comprised of senior staff from all services and meets on a regular basis. Although matters relating to climate change adaptation and mitigation are not the sole remit of this group, issues such as performance in relation to the Community Plan and Local Outcome Improvement Plan and Sustainable Procurement are considered by the CMT. Specific officer groups whose remit includes Climate Change adaptation and mitigation are outlined below. 
During 2019/20, the Council it established a Climate Emergency Working Group (CEWG) to take forward its response to the climate change emergency it declared on 27 June 2019. Since its establishment, the Working Group has considered a range of evidence on climate change and the changes required to meet its 2030 target for net zero carbon emissions in Renfrewshire.
Fuel Poverty Steering Group: A group that meets regularly to discuss ways in which fuel poverty can be reduced. Membership is cross service and includes representatives from other agencies such as the Citizens’ Advice Bureau and the Home Energy Scotland (HES). Climate Change considerations are embedded throughout the Council through the following:  
•	The Council has used the CCAT (Climate Change Assessment Tool) which will help to foster cross-organisational engagement and assessment. 
•	The Carbon Management Plan contains specific objectives to reduce emissions that are included in the Council's other corporate and strategic documents, including the Council's Plan – “Thriving People, Connected Communities” 2017-22 
•	Through the Council’s procurement service, sustainability and community benefits are considered in the development of all contract strategies. The Sustainability Test has been designed to identify and prioritise the impacts of your procurement across the 3 strands of Sustainable Procurement – Social, Economic &amp; Environmental which climate change considerations. 
•	The Council’s Energy Management Team organise a range of events and awareness raising activities for staff relating to emissions reduction and energy saving throughout the year and across Council services.  
•	The Council continues to participate in Earth Hour annually which helps to raise awareness to staff of the need to reduce emissions and increase sustainability.</t>
  </si>
  <si>
    <t xml:space="preserve">We want the Council to play its part in tackling climate change by focusing on reducing energy use and carbon emissions across all aspects of our operations, making sure that the majority of waste collected is recycled and working with our partners to make Renfrewshire’s economy and communities as sustainable as possible. </t>
  </si>
  <si>
    <t>Renfrewshire Council Plan 
“Thriving People, Connected Communities” 2017-22”</t>
  </si>
  <si>
    <t xml:space="preserve">http://www.renfrewshire.gov.
uk/councilplan </t>
  </si>
  <si>
    <t xml:space="preserve">Renfrewshire Council has set a target to reduce its total annual carbon footprint by 19,389 tCO2e by the end of financial year 2019/20, this equates to a reduction of 36%.  </t>
  </si>
  <si>
    <t xml:space="preserve">Renfrewshire Council Carbon Management Plan 2014/15-2019/20. Section 2, page 19. </t>
  </si>
  <si>
    <t xml:space="preserve">http://www.renfrewshire.gov.
uk/councilplan www.renfrewshire.gov.uk/media/1767/CarbonManagement-Plan-20142020/pdf/CarbonManageme ntPlan2014-2020.pdf  </t>
  </si>
  <si>
    <t>Environment &amp; Infrastructure has a lead role in creating a sustainable Renfrewshire through increasing its use of alternative fuel in fleet vehicles and its work to increase recycling and reduce waste sent to landfill.  In relation to climate change, the service works to put into place appropriate flood management plans. The service will also work with partners to achieve Sustainable Food City Status and to encourage people to enjoy Renfrewshire’s green spaces by keeping local streets, town centres, parks and open spaces, clean and attractive.</t>
  </si>
  <si>
    <t xml:space="preserve">Renfrewshire Council, Environment &amp; Infrastructure Service Improvement Plan 2019 – 2022.  </t>
  </si>
  <si>
    <t>http://www.renfrewshire.gov.uk/media/9516/Environment--Infrastructure-Service-Improvement-Plan-2019---22/pdf/Environment___Infrastructure_Service_Improvement_Plan_2019-22.pdf?m=1554211701390</t>
  </si>
  <si>
    <t>Although the Council has no formal climate change plan or strategy it established a Climate Emergency Working Group (CEWG) to take forward its response to the climate change emergency it declared on 27 June 2019. Since its establishment, the Working Group has considered a
range of evidence on climate change and the changes required to meet its 2030 target for net zero carbon emissions in Renfrewshire.
A number of recommendations from the group have been brought forward to inform a programme of work, and actions to be taken to both reduce and offset carbon emissions, with a primary focus on the reduction of carbon emissions. The key recommendations focus on the actions that the Council can
take to:
•	Adapt its existing practices to reduce carbon emissions e.g. transport, waste, energy.
•	Offset carbon emissions from its activities
•	Engage with businesses, communities and citizens
•	Support required changes to culture and behaviours; and
•	Innovate and develop expertise to maximise external investment opportunities.</t>
  </si>
  <si>
    <t>Renfrewshire Local Development Plan – Strategic 
Environmental Assessment 
Renfrewshire Proposed Local Development Plan – Strategic Environmental Assessment</t>
  </si>
  <si>
    <t>2014 - 2019 
2021 - 2026</t>
  </si>
  <si>
    <t xml:space="preserve">Carbon Management Plan </t>
  </si>
  <si>
    <t xml:space="preserve">2014/15-2019/20 </t>
  </si>
  <si>
    <t xml:space="preserve">Renfrewshire Council Plan </t>
  </si>
  <si>
    <t>2017 - 2022</t>
  </si>
  <si>
    <r>
      <t>Carbon Management Plan</t>
    </r>
    <r>
      <rPr>
        <sz val="11"/>
        <color rgb="FF000000"/>
        <rFont val="Calibri"/>
        <family val="2"/>
        <scheme val="minor"/>
      </rPr>
      <t xml:space="preserve"> </t>
    </r>
  </si>
  <si>
    <t xml:space="preserve">Renfrewshire Local Development Plan 
Renfrewshire Proposed Local Development Plan 
Renfrewshire Local Housing Strategy  </t>
  </si>
  <si>
    <t xml:space="preserve">2014 – 2019 
2021 - 2026
2016 - 2021 </t>
  </si>
  <si>
    <t xml:space="preserve">Renfrewshire Local Development Plan 
Renfrewshire Proposed Local Development Plan 
Renfrewshire Local Housing Strategy 
Local Biodiversity Action Plan
Core Path Plan </t>
  </si>
  <si>
    <t>2014 – 2019 
2021 - 2026
2016 - 2021 
2018 – 2022
 2009 – to date</t>
  </si>
  <si>
    <t>1.	At the meeting in February 2020, the Council’s Climate Emergency Working Group (CEWG) reported back on the progress achieved to date in terms of responding to the declaration of a climate emergency in June 2019, progress made in terms of responding to climate change to date and identified key recommendations to inform a programme of work, and actions to be taken to both reduce and offset carbon emissions, with a primary focus on the reduction of carbon emissions.
	The key early priorities for the Council will be:
•	Establishment of a sub-committee of the Council’s Leadership Board which would allow the work of the CEWG to continue.
•	Ensure climate change has a mainstream focus within the Council, linking to the Placeshaping review as part of Right for Renfrewshire programme and ensuring that the Council has aligned staffing resource and developed the required expertise to deliver on this agenda.
•	The development of an adaptation plan for Renfrewshire Council within the next 6 months which sets specific targets for carbon emissions across transport, waste, housing and includes key actions to be taken to achieve net zero by 2030.
•	The establishment of a citizens forum or assembly to engage with local people and communities on this agenda in a meaningful way, specifically identifying opportunities to engage with young people around this agenda. Engage with key partners and with the wider business community to collaborate and make impactful change across the whole of Renfrewshire. Engaging with Scottish Government and more widely to identify potential funding streams which could be used to invest in and accelerate the Council’s activities.
2. 	Renfrewshire’s Carbon Management Plan 2014/15 – 2019/20: The Council has set a target to reduce its carbon footprint by 19,389 t CO2e (36%) by the end of the financial year 2019/20, building on the reduction of 28% that was achieved though the previous CMP. A range of projects have been identified to achieve this ambitious target focusing on:  
•	Upgrade to Efficiency – continuing to upgrade inefficient buildings and replace inefficient appliances; 
•	Build Better – all new buildings to be sustainably designed and resource efficient through adherence to ‘Renfrewshire Councils Sustainable Building Design’ document; 
•	Move to clean power – continue with the purchase or generation of electricity from renewable sources;
•	Fuel efficient transport – continued investment in cleaner vehicles; 
•	Waste – increase recycling rates from domestic properties and reduce the quantity of waste being sent to landfill; 
•	Procurement – continue with, and expand the criteria for the procurement of products that use less energy, last longer and are good for the environment; 
•	Awareness – create a culture of awareness across the organisation through all the areas covered under this Carbon Management Plan. 
  http://www.renfrewshire.gov.uk/media/1767/Carbon-Management-Plan-2014-2020/pdf/CarbonManagementPlan2014-2020.pdf?m=14592471977933. 	Flood Risk Prevention: 
Reducing flood risk is crucial as climate change in Scotland may affect the impact that flooding has across the country.  The Flood Risk Management (Scotland) Act, 2009 introduced a sustainable and modern approach to flood risk management reflecting Scotland’s needs and accommodates the impacts of climate change. The Flood Risk Management (Scotland) Act, 2009 requires the Council to:
•	Maintain a schedule of watercourse assessment and repair, and action measures resultant.
•	Record all flood events and pass to SEPA.
•	Map all watercourses and Sustainable Urban Drainage Systems as an ongoing action.
•	Maintain all constructed flood schemes.
•	Promote Sustainable development through sustainable flood risk management policies being embedded in the local development plan, structure plan, and development management supplementary planning guidelines.
•	Ensure no Renfrewshire Council action contravenes the published Flood Plan or Strategy.
•	Ensure the Flood Plan and Strategy is effectively integrated to all other Renfrewshire Council published Plans / Strategies / Policies, and vice versa
The Council is a member of the Clyde &amp; Loch Lomond Flood Risk Management Local Plan District. This is a partnership involving Scottish Water, SEPA, the Forestry Commission, the National Parks Authority for Loch Lomond and the Trossachs Park and 10 local authorities, priorities across the area have been set with regard to detailed studies to address flood risk.  The first Flood Risk Management Plan was published in June 2016 and has two cycles covering the period 2016 – 2022 and 2022 – 2028. Actions currently ongoing and on target include:  
•	Surface Water Management Plan / Study of Hillington / Cardonald / Penilee area jointly progressing with Glasgow City Council to identify the most sustainable suite of options to manage flood risk from all sources. Completion is imminent regarding Renfrewshire Council's collaboration agreement, as proposed measures are wholly within GCC boundaries, and wholly benefiting GCC, for this cross Local Authority Boundary catchment investigation. 
•	An integrated catchment study with Inverclyde Council and Scottish Water covering the Erskine Waste Water Treatment Catchment area (i.e. all of Renfrewshire excluding Paisley, Langbank, Lochwinnoch and Renfrew sewerage catchment areas) is ongoing. The study will identify the catchment needs resulting from the combined flood risk from the interaction between sewers, rivers and surface water and will inform future surface water management plans and flood studies to identify the most sustainable combination of measures to reduce overall flood risk to the community, infrastructure, the environment and cultural heritage.
Maintain a schedule of watercourse assessment and repair, and action measures resultant. This aids the Local Authority in prioritising limited resources to the areas of the community most at risk, in line with Scottish Government policies on Sustainable Flood Risk Management.
4	The Local Development Plan
	The Local Development Plan is a statutory document that facilitates and guides the future use of land within Renfrewshire providing a map based guide for shaping the area over the next ten years.  The Plan is informed by extensive consultation and a wide range of plans, policies and strategies. The current Renfrewshire Local Development Plan was adopted in 2014. 
	Renfrewshire Council are currently preparing the next Local Development Plan which is programmed for adoption by the Council early in 2021.  The preparation process for the next Renfrewshire Local Development Plan is outlined in the Council’s web pages at
	www.renfrewshire.gov.uk/article/3070/Preparation-of-the-next-Local-Development-Plan
	The Renfrewshire Local Development Plan and the Proposed Plan are supported by a number of documents including an Environmental Report and Habitats Regulation Appraisal. These documents help ensure that the protection and enhancement of the environment is central to the plan and that policies, proposals and strategies support measures to adapt to the likely effects of climate change and do not have a significant negative impact on the environment.  
	The Proposed Local Development Plan was approved by Communities, Housing &amp; Planning Policy Board on the 12th March 2019 as the settled view of the Council.   Extensive consultation has been carried out in preparing the Renfrewshire Proposed Local Development Plan and the twelve-week consultation period ended in June 2019 with 1,444 representations submitted.  This consultation is a is a statutory requirement which allowed individuals, community organisations, businesses land owners, developers and public agencies to submit representations to the Council on the content of the Plan.  Following the extensive consultation the Council prepared a response on the issues and the Proposed Renfrewshire Local Development Plan was submitted to the Directorate for Planning and Environmental Appeals on 31st January 2020 for Examination.  The Examination commenced on the 12th May 2020.  Once through Examination and any modifications are made to the Plan where required, the Council will adopt the Renfrewshire Local Development Plan replacing the existing adopted Renfrewshire Local Development Plan.  The Plan is programmed for adoption early in 2021.
	The updated Renfrewshire Local Development Plan will continue the focus of sustainable economic growth within Renfrewshire, identifying where there are opportunities for change, regeneration and enhancement, and directing developments to locations that are economically, socially and environmentally sustainable. The Plan will also continue to promote sustainable patterns of development that contribute towards minimising carbon and greenhouse gas emissions and support the adaptions to the likely effects of climate change. 
5.	Investment in Renfrewshire: 
	Centre strategies have been prepared for Johnstone, Renfrew, Erskine, Linwood and Braehead capture opportunities which have a positive impact on the environment, such as the promotion and delivery of active travel projects which encourage sustainable modes of transport.  Updates of these strategies are currently being prepared and they will continue to promote and deliver projects which improve environments for local communities and support the Council’s wider approach to climate change.
	The ongoing regeneration of Community Growth Areas at Johnstone South West and Dargavel Village, Bishopton are underpinned by plans which seek to positively impact on the environment, particularly through integrated green infrastructure which address surface water, access and habitat improvements. 
In 2019 the Council supported the community of Spateston, a residential neighbourhood within the town of Johnstone, to prepare a local Place Plan for the area, providing a framework for a range of social and economic initiatives, community activities and local environmental improvements.
Renfrewshire’s City Deal Projects  
The £1.13bn Glasgow City Region City Deal is an agreement between the UK Government, the Scottish Government and eight local authorities across the Glasgow City Region, including Renfrewshire Council. The City Deal will bring thousands of jobs to the Glasgow City Region through major infrastructure projects, drive innovation and growth through the support of key sectors such as life sciences and address challenges in the region's labour market.  Renfrewshire will benefit from an investment of £274m in three of the biggest City Deal infrastructure investments; the Airport Access Project, the Clyde Waterfront and Renfrew Riverside project and the Glasgow Airport Investment Area project. 
Together these projects will transform local and regional connectivity and will help to make Renfrewshire a more attractive, vibrant and sustainable place to live and work by better connecting communities and businesses; resulting in more employment opportunities for residents in Renfrewshire and the wider City Region.  
The Advanced Manufacturing Innovation District Scotland (AMIDS) is a 52 hectare site at the Glasgow Airport Investment Area and development will see the delivery of significant infrastructure investment which aims to realise a world-class business, advanced manufacturing, innovation, research and commercial campus at the heart of Renfrewshire. The vision for AMIDS is to create a high quality campus style environment which has a sense of place as well as an exemplar manufacturing area. The aspiration is for high quality design, innovation, sustainability, helping reducing climate change set in a landscape connecting the campus to the surrounding area 
Bid Legacy: 
Paisley’s Bid to be UK City of Culture 2021 has resulted in the development of a programme of investment and action to transform the town through cultural regeneration.  Future Paisley is the radical and wide-ranging programme of events, activity and investment using the town's unique and internationally-significant cultural stories to transform its future. Future Paisley aims to create a vibrant cultural town centre, develop cultural excellence, lift communities out of poverty, grow new dimensions to the local economy and change Paisley's image and reputation. The programme is unique in its scale and scope in Scotland and aims to establish Paisley as a centre of excellence for cultural regeneration. 
The transformation of Paisley is already underway with Renfrewshire Council investing over £100m to reimagine Paisley's unique historic venues and public spaces, creating new homes for cultural activity.  This will help promote Paisley as a visitor destination and drive new footfall into the town centre and preserve the areas architectural heritage and culture. Projects include the opening of the UK's first High Street museum store, transforming Paisley Museum into a world-class destination; transforming Paisley Town Hall, a new state-of-the-art library and cultural centre in the High Street, extending and reimagining Paisley Arts Centre and transforming our key outdoor spaces Abbey Close and County Square into homes for outdoor events and for people to gather.  These projects all offer the opportunity of climate change adaptability and opportunities for climate change mitigation.
Strategic Housing Investment Plan 
The Strategic Housing Investment Plan sets out how investment in affordable housing will be targeted to meet the objectives of Renfrewshire’s Local Housing Strategy 2016-2021 and meet the affordable housing supply target of 200 homes each year to 2021. A new draft Strategic Housing Investment Plan which covers the period 2021/22 to 2025/26 was approved in October 2020.
The Strategic Housing Investment Plan supports the building of new homes in sustainable locations which helps regenerate communities including the re-development of vacant sites and regeneration at Paisley West End, Millarston, Glenburn and Ferguslie and the delivery of new Council homes at Johnstone Castle and Dargavel Village.   The Strategic Housing Investment Plan continues to encourage and maximise opportunities for energy  efficiency and promote the incorporation of greener measures in future new build developments.</t>
  </si>
  <si>
    <t xml:space="preserve">Renfrewshire Council's Energy Management Unit helped with the development of the CCAT tool for use by other Local Authorities.  
As such, our initial scores are as follows and were achieved using the CCAT prototype in December 2014. 
Governance = 50%,  
Mitigation = 95%,  
Adaptation = 17% and  
Behaviour Change = 46%. </t>
  </si>
  <si>
    <t xml:space="preserve">Place Plans: 
Following the preparation of a pilot Local Place Plan within the urban neighbourhood of Foxbar over 2018, the Council has continued to take the lead role in empowering local communities to become actively involved in the shaping of their neighbourhoods, reflecting the aspirations of the Planning (Scotland) Act 2019.  Throughout 2019 the Council supported members of the community of Spateston, a residential neighbourhood within the town of Johnstone, to prepare a local Place Plan for the area, providing a framework for a range of social and economic initiatives, community activities and local environmental improvements.
The Spateston Local Place Plan was published by the local community in late 2019, identifying a vision and eight actions which build on the existing assets of the area, supporting a sustainable, well connected and sustainable place which reflects the priorities of the community.  These include physical projects such as enhancements to the local park, as well as social and environmental actions such as planting wildflower meadows. The plan provides a flexible framework to guide action by the local community, supported by the Council and its partners, to deliver the vision.
Guidance has been prepared by the Council to support other communities across Renfrewshire to prepare Place Plans, providing the basis for further environmental enhancements within the area.  
Green Network Blueprint:
As a member of the Glasgow and Clyde Valley Green Network Partnership (GCVGNP), Renfrewshire Council has contributed to the publication of a Green Network ‘Blueprint’ document which provides a strategic framework for identifying key access and habitat assets across the area and future opportunities for their protection and enhancement. The Blueprint aligns with proposals in the Renfrewshire Core Path Plan 2020 and the outcomes of habitat assessment undertaken with GCVGNP are informing the development of emerging revision of the Renfrewshire Core Path Plan and delivery of actions in the Renfrewshire Biodiversity Action Plan. 
Renfrewshire Biodiversity Action Plan:
The strategy provides a framework for range of actions which support the protection and enhancement of species and habitats.  The Council have continued to work with partners to progress actions within the Renfrewshire Biodiversity Action Plan. In particular this has included work with BAE Systems to develop a management strategy for a 450ha Community Woodland Park within Dargavel Village, Bishopton.
</t>
  </si>
  <si>
    <t xml:space="preserve"> 
50% of all generation for PV arrays less than 30kW are exported.</t>
  </si>
  <si>
    <t>Increased recycling</t>
  </si>
  <si>
    <t>Capital</t>
  </si>
  <si>
    <t xml:space="preserve">‘Risk Matters’ is the Council’s combined risk management policy strategy and strategy. In keeping with Risk Matters, the Council has a strategic and corporate risk register, each service department has its own risk management plan Climate related risks and vulnerabilities are considered in some detail and are recorded in the Corporate Risk Register as well as being reflected within the relevant service plans. 
The Council’s Corporate Risk Register is approved by the Audit, Risk and Scrutiny Board each year and is monitored on an ongoing basis by the Corporate Risk Management Group. The current corporate risk register was approved on 28 May 2019. This includes the Corporate Risk  ‘Climate change, sustainability and adaptability.’ This corporate risk is currently assessed as a moderate risk and is owned by the Director of Finance and Resources.  In managing this risk the following is noted within the Corporate Risk Register: 
•	The Council has used the Climate Change Assessment Tool – helps public sector organisations in Scotland self-evaluate their performance under the public sector duties of the Climate Change (Scotland) Act 2009; 
•	The Carbon Management Plan has specific objectives to reduce emissions and these are included in other key documents such as the Council Plan; 
•	Implementation of the Corporate Asset Management Strategy ensures that property assets are managed effectively and efficiently through the provision of relevant management and performance information.  
The Energy Management Team:  
•	ensure energy management initiatives are aligned to the capital investment programme and corporate asset strategy to optimise use of property estate and reduce overall running costs and energy consumption levels;  
•	promote reductions in energy usage and advise employees and residents about energy efficiency;  
•	Through the Procurement Unit, sustainability and community benefits are considered in the development of all contract strategies.  </t>
  </si>
  <si>
    <t xml:space="preserve">Renfrewshire Council has a proactive approach to managing current and future risks associated with climate change.  
Flood Risk Assessment and Resilience 
 The Council is a member of the Clyde &amp; Loch Lomond Flood Risk Management Local Plan District. This is a partnership involving Scottish Water, SEPA, the Forestry Commission, the National Parks Authority for Loch Lomond and the Trossachs Park and 10 local authorities, priorities across the area have been set with regard to detailed studies to address flood risk.  The first Flood Risk Management Plan was published in June 2016 and has two cycles covering the period 2016 – 2022 and 2022 – 2028. Priorities across the area have been set with regard to detailed study to address flood risk. 
There is a prioritised programme of flood studies and flood surface water plans for several areas across Renfrewshire which commenced in 2017/18. An integrated catchment study with Inverclyde Council and Scottish Water covering the Erskine Waste Treatment Catchment area (i.e. all of Renfrewshire excluding Paisley, Langbank, Lochwinnoch and sewerage catchment areas). 
Any studies completed by December 2019 through flood strategy process will be put forward by the Scottish Government for funding prioritisation. A collaborative Surface Water Management Plan with Glasgow City Council covering Hillington and Cardonald will be put forward by Renfrewshire Council. Funding for such studies will be available from December 2022. Capital funding within this is not ring fenced. 
Sustainable flood risk management is ensured throughout the relevant Council policy and plans. For example, through the production of: 
•	Local Development Plan 
•	Supplementary planning guidelines 
•	Land/housing policy 
•	Civil Contingency Plans 
•	Asset management (roads, water courses, buildings) 
The Council has emergency response arrangements in place for severe weather events and works corporately to protect people and properties across Renfrewshire. 
Metropolitan Glasgow Strategic Drainage Plan 
The Flood Risk Management (Scotland) Act 2009 encourages a coordinated approach to share services and seek economies of scale when tackling flood risk management. A very good example of putting this coordinated partnership working into practice is through the Metropolitan Glasgow Strategic Drainage Partnership (MGSDP) which involves a number of agencies including several local authorities, SEPA, Scottish Water and Scottish Enterprise.  The Metropolitan Glasgow Strategic Drainage Partnership vision is to transform how the city region thinks about and manages rainfall to end uncontrolled flooding and improve water quality. The Metropolitan Glasgow Strategic Drainage Partnership hope to achieve this by integrated drainage plans and local surface water management plans delivering a range of integrated measures across the Metropolitan Glasgow area, which includes Renfrewshire 
Sewer capacity has been a constant development as well as posing increased flood risk. In Renfrewshire, a £20m investment in sewer capacity, on the south side of Paisley has commenced. When this 18 month capital project is complete, there will be a reduction in the environmental from sewer discharges to the water environment. 
Waste Service Change
In December 2018 Renfrewshire Council delivered a transformational waste and recycling service change which significantly altered the way that waste and recycling is collected from households. The service changes completely re-routed collections across the whole of Renfrewshire, affecting 90,000 households, 1200 commercial waste customers.
The objectives of the Council’s waste strategy and associated changes to the waste collection service as set out in the report to Policy board in November 2017 were to:
•	Reduce the amount residual waste produced by households
•	Increase the amount of waste that is recycled
•	Segregate recycling material to improve the quality and quantity of recyclate, which would in turn make it easier and more cost effective to process for recycling.
•	All of the above supporting transition to compliance with the Scottish Government’s objective of recycling 60% of household waste by 2020.
The Service Change was implemented in December 2018, with householders transitioning over December from a two weekly to a three weekly residual waste collection for around 67,000 households; Provision of an additional recycling bin for all Renfrewshire households to separate their recyclate into two distinct streams of paper &amp; cardboard, plastics, cans &amp; glass.
The Service Change has delivered positive outcomes, supporting the strategic objectives of the service change through the approach taken by Renfrewshire’s households to reduce their residual waste and presenting more recyclable waste shown through:
•	Residual waste tonnage from households dropping by 11.5%
•	42.6% increase in waste presentation from households in their food and garden bins
•	Overall increase in recycling, with a 3.8% compared to 2018, taking the recycling figures to June 2019 to 53%
•	Processing costs of the separated recyclate streams is less than the mixed recyclate, delivering the cost efficiency agreed by Policy Board.
The service implemented the second phase of the rollout of the further segregated recycling service across the areas of Erskine. The roll out covered some 3,500 households in the areas of Park Mains, Bargarran, North Barr and Rashielee. A public information campaign was carried out across those areas to let people know what was happening and when. This used local media, social media, direct communications to affected households and a series of public roadshows within the local communities.  
Clyde Valley Residual Waste Project, Treatment &amp; Disposal of Residual Waste
Renfrewshire Council has entered an Inter Authority Agreement as a key partner on the Clyde Valley Residual Waste Project.  The 25-year contract has been awarded to Viridor to design, construct, finance and operate the facilities to treat waste which would otherwise go to landfill. It is anticipated that as a result of the contract Viridor will process approximately 190,000 tonnes of residual waste per year. Renfrewshire Council’s annual proportion is 19% (37,021) tonnes of residual waste per year. These measures will make a significant contribution to the national targets for recycling and landfill diversion by 2025
The project commenced operation on 7th January 2020. This will assist the Council in meeting its landfill diversion targets, with over 90% of the councils' waste becoming refuse derived fuel which will be used to generate renewable energy.
Sustainable Travel Planning
The Council has embedded sustainable travel planning to: encourage more efficient and effective methods of sustainable travel; increase the use of electric vehicles; improve fleet utilisation; introduce a pool vehicles service; and expand the electric vehicle charging infrastructure in Renfrewshire. The Sustainable Travel Planning project now has approximately 300 regular pool car and bicycle users utilising the current pool fleet largely made up of electric vehicles and significantly reducing carbon emissions.
Air Quality 
 In recognition of the links between air quality and climate change, the Council has been actively involved in a number of initiatives to improve air quality and reduce emissions within Renfrewshire. Air Quality has been identified as an issue at certain locations with Renfrewshire including Paisley Town Centre, Johnstone High Street and Renfrew Town Centre and Air Quality Management Areas have been declared at these locations.
The Renfrewshire Air Quality Action Plan covering the three air quality management areas in Renfrewshire is now complete and being delivered. The action plan was subject to consultation with the Scottish Government, SEPA, neighbouring local authorities and the public. 
Strategic Planning  
Renfrewshire Council is one the eight councils within the Glasgow City Region who work together to prepare, maintain and monitor an up to date Strategic Development Plan (Clydeplan) for the Glasgow city region.  The preparation of Clydeplan involves the engagement through joint working and consultation with a number of key stakeholder organisations and the wider community.  Following the consultation on the Clydeplan Main Issues Report and Clydeplan Proposed Plan, Clydeplan was approved by Scottish Ministers on 24th July 2017.   
Climate change adaptation is incorporated throughout Clydeplan and it sets the framework which supports the region to build resilience and adapt ensuring the City Region is a low carbon place.  Clydeplan also sets out the vision for securing improvements to water and drainage capacity and water quality as well as reducing flood risk through the adoption of a precautionary approach for the Glasgow and Clyde Valley City Region. The vision and strategic objectives for both climate change adaption and water management are reflected in the Renfrewshire Local Development Plan.
Climate Ready Clyde 
The Climate Ready Clyde project is a cross-sector initiative funded by the Scottish Government and the partners include the eight constituent local authorities including Renfrewshire council, University of Glasgow, University of Strathclyde, NHS, Transport Scotland, SPT, SEPA and SGN.  The project is to create a shared vision, strategy and action plan for an adapting Glasgow City Region. The project aims to develop a clear strategic approach to allow the City Region to become climate ready in response to the future climate changes.  Climate Ready Clyde brings the partners together to work strategically to minimise the risks of climate change and build on the opportunities this brings for our economy, society and environment.  The aim is to publish a City Region Adaptation Strategy and Action Plan in late 2020 which will seek to ensure Glasgow City Region’s economy, society and environment is not only prepared, but continues to flourish in the face of the impacts arising from the climate crisis. 
Renfrewshire Local Development Plan 
The Local Development Plan is a statutory document that facilitates and guides the future use of land within Renfrewshire providing a map based guide for shaping the area over the next ten years.  The current Renfrewshire Local Development Plan was adopted in 2014 and provides the spatial development strategy for the next 5-10 years. Renfrewshire Council are currently preparing the next Local Development Plan.  The Proposed Local Development Plan was approved by Communities, Housing &amp; Planning Policy Board on the 12th March 2019 as the settled view of the Council.   
The Proposed Renfrewshire Local Development Plan continues the focus of sustainable economic growth within Renfrewshire, identifying where there are opportunities for change, regeneration and enhancement, and directing developments to locations that are economically, socially and environmentally sustainable.   The Plan continues to promote sustainable patterns of development that contribute towards minimising carbon and greenhouse gas emissions and mitigate climate change through the policy framework.  Provision has been made in the Proposed Local Development Plan for the promotion of the low carbon economy and mitigation and adaptation through sustainable urban drainage and flooding measures and improvements to the water environment. 
Extensive consultation has been carried out in preparing the Renfrewshire Proposed Local Development Plan and the twelve-week consultation period ended in June 2019 with 1,444 representations submitted.  This consultation is a is a statutory requirement which allowed individuals, community organisations, businesses land owners, developers and public agencies to submit representations to the Council on the content of the Plan.  Following the extensive consultation the Council prepared a response on the issues and the Proposed Renfrewshire Local Development Plan was submitted to the Directorate for Planning and Environmental Appeals on 31st January 2020 for Examination.  The Examination commenced on the 12th May 2020.  Once through Examination and any modifications are made to the Plan where required, the Council will adopt the Renfrewshire Local Development Plan replacing the existing adopted Renfrewshire Local Development Plan.  The Plan is programmed for adoption early in 2021.
The Renfrewshire Local Development Plan and the Renfrewshire Proposed Local Development Plan are supported by several documents including a Strategic Environmental Assessment and a Habitats Regulation Appraisal.  These documents help ensure that that the environment is given the same level of consideration as social and economic factors and that the protection and enhancement of the environment is central to the Local Development Plan.  These documents also ensure that the policies, proposals and strategies within the Local Development Plan support measures to adapt to the likely effects of climate change and where possible help identify measures to mitigate any environmental effects of the plan including adaption. 
The Habitats Regulations Appraisal assesses whether the Proposed Renfrewshire Local Development Plan is likely to have a significant effect on any Natura 2000 (European) sites whether alone or in combination within any other policy or plan.  Following the Appraisal process of screening, applying mitigation and rescreening, the Appraisal concluded that the implementation of the policies in the Proposed Renfrewshire Local Development Plan will not have any adverse effects on the site integrity of any Natura 2000 sites, either alone or in combination.    These documents help ensure that the protection and enhancement of the environment is central to the plan.
A Strategic Flood Risk Assessment was also undertaken as part of the preparation of the Proposed Local Development Plan.  It has informed both the Strategic Environmental Assessment and the Proposed Local Development Plan.   The main aim of the Strategic Flood Risk Assessment was to inform the Renfrewshire Local Development Plan by providing a strategic overview of flood risk in Renfrewshire. In undertaking this assessment alongside the preparation of the Plan, it ensures new development should where possible avoid areas affected by flood risk, thereby ensuring that the overall risk of flooding is not increased.  
Supporting Successful Places 
The delivery of successful and sustainable places is a key focus for the Council.  The Council has recognised the need to take account of climate related risks to secure a sustainable approach to place making within Renfrewshire in order to protect its communities now and in the future.  This is reflected in the range of work undertaken by the Council in relation to place, including the preparation of Centre Strategies, Local Place Plans and strategies for integrated green infrastructure at the Community Growth Areas of Johnstone South West and Dargavel Village.  The delivery of these strategies and projects strongly support the enhancement of natural environment resources across Renfrewshire and reflect policies within the Council’s corporate policy framework, such as the Local Development Plan, which support the creation and enhancement of sustainable communities.
Renfrewshire’s Vacant and Derelict Land Strategy
Renfrewshire Council updated their Vacant and Derelict Land Strategy in 2020. The strategy supports the Renfrewshire Local Development Plan by prioritising the redevelopment of brownfield and previously used land to encourage sustainable inclusive economic growth focusing on regeneration and repopulation of Renfrewshire’s Centres and assisting in meeting the housing need and demand while enhancing existing places across Renfrewshire.
The strategy also includes measures to encourage and retain biodiversity and flora and fauna as well as mitigate and adapt to the effects of climate change.  
Renfrewshire’s City Deal Projects  
The £1.13bn Glasgow City Region City Deal is an agreement between the UK Government, the Scottish Government and eight local authorities across the Glasgow City Region, including Renfrewshire Council. The City Deal will bring thousands of jobs to the Glasgow City Region through major infrastructure projects, drive innovation and growth through the support of key sectors such as life sciences and address challenges in the region's labour market.  
Renfrewshire will benefit from a number of key projects including the Advanced Manufacturing Innovation District Scotland (AMIDS) which is a 52 hectare site at the Glasgow Airport Investment Area being delivered as part of the £391 million investment through the Glasgow City Region City Deal Project. The areas will see the delivery of significant infrastructure investment which aims to realise a world-class business, advanced manufacturing, innovation, research and commercial campus at the heart of Renfrewshire.  
The National Manufacturing Institute Scotland (NMIS) is an industry-led international centre at the centre of AMIDS of manufacturing expertise where industry, academia with public-sector support all work together to transform skills, productivity and innovation making. This is an exemplar project showcasing the best of Scottish construction technology and engineering demonstrating new technologies and methodologies.  NMIS was the first project to be granted planning consent as part of the AMIDS campus. The second project to be granted consent is the Medicines Manufacturing Innovation Centre (MMIC) which aims to ensure the UK is a technology and innovation leader in pharmaceutical manufacturing. It will plug the gap in support for small molecule manufacturing innovation and drug manufacture.  Both projects are high quality innovative designs that fit and take cognisance of the surrounding area, they are sustainable with a BREEAM excellent rated building and grounds and are sustainable. Public realm and amenity space are at the centre of
The AMIDS site which provides the setting for both the NMIS and MMIC facilities. Detailed consideration was given to ensure that the area offered good pedestrian and cycling friendly connections, well designed public realm which has sustainability integrated with rain gardens and other low carbon positive environmental interventions, space for seating, walking and exercise as well as areas of play at the heart of an innovative investment campus.
The Clyde Waterfront and Renfrew Riverside project (CWRR) aims to regenerate parts of the Clyde Waterfront as an attractive area supporting residential, industrial, business, retail and leisure opportunities.  Scottish Government ministers granted planning consent on Friday 16 November 2018 for the Clyde Waterfront and Renfrew Riverside (CWRR) project. This enables the construction of: 
•	a new opening bridge across the River Clyde, which can accommodate vehicles, cyclists and pedestrians; 
•	new roads linking Inchinnan Road in the south, Ferry Road / Kings Inch Road in the east and Dock Street in the north, to the bridge; 
•	shared footway and cycleway along all new and improved roads; 
•	buildings to enable plant and control facilities for the bridge; and
•	appropriate landscaping and ancillary infrastructure.  
This work will provide better links for the communities on both sides of the river including Renfrew, Yoker and Clydebank.  The Compulsory purchase Order for the land assembly was confirmed in April 2020. 
The environmental impact of the Renfrewshire City Deal projects was considered at a regional level as part of the Clydeplan Strategic Development Plan and again through the Environmental Assessment of Policy E2 - City Deal Investment Framework Policy in the Renfrewshire Local Development Plan Proposed Plan. The environmental impacts of the CWRR and AMIDS projects have also been considered as part of the planning application process for each project, on both a stand-alone and cumulative level to ensure that the potential combined impacts of both projects are fully understood and mitigated where required.  The proposed developments been designed to be sufficiently resilient to projected climate changes, but also the surrounding environment is not predicted to encounter any significant climate change effects.
Biodiversity
Renfrewshire Council has continued to lead on the implementation of the Renfrewshire Biodiversity Action Plan 2018-2022 (LBAP), following its approval by the Council’s Communities, Housing and Planning Policy Board in May 2018.  The Plan is a partnership document endorsed and supported by 25 biodiversity organisations active in its area. Several actions undertaken by LBAP partners to improve biodiversity conservation have included: 
•	Progressing the Scottish Forestry approved Muirshiel Country Park Woodland Management Plan by removing non-native Sitka Spruce plantation and replacing with mixes of native trees which will eventually establish as Lowland Mixed Deciduous Woodland, Upland Oakwood and Upland Birchwood – all priority habitats on the Scottish Biodiversity List.
•	Planting of locally propagated and rare native Juniper shrubs within protected areas within the Renfrewshire Heights Special Protection Area.
•	Conservation volunteers led by Ranger staff at both Clyde Muirshiel Regional Park and Gleniffer Braes Country Park.
•	Butterfly Conservation Scotland “Bog Squad” undertaking conservation management on Renfrewshire’s most important surviving Lowland Raised Bog habitat – which is part of the Council’s Gleniffer Braes Country Park. Volunteers removed invading birch scrub and installed ditch-blocking dams to keep the surface of the peat wet and encourage new growth of CO2 absorbing Sphagnum moss.
•	A partnership project with Froglife UK led to the creation or renovation of new ponds at Gleniffer Braes Country Park, Barshaw Park and Jenny’s Well Local Nature Reserve, improving habitats for amphibians.
•	Renfrewshire Council has brought together statutory conservation agencies with BAE Systems to ensure that the planned Dargavel Community Woodland Park maximises opportunities to conserve and enhance biodiversity as the remediation and regeneration of the former ROF Bishopton site progresses.
Renfrewshire Council has continued to play a lead coordinating role in the cross-border Local Biodiversity Action Plan Steering Group.
The Nature Conservation (Scotland) Act 2004 created a duty on public bodies to further the conservation of biodiversity. In addition, the Wildlife and Natural Environment (Scotland) Act 2011 requires public bodies to publish a report every three years on the actions taken to meet biodiversity duty. The next Renfrewshire Biodiversity Duty Report is due to be published in early 2021 and will expand on the above headline activities.
Forestry and Woodland 
Renfrewshire Council is working with the other Clydeplan authorities to develop an updated Forest and Woodland Strategy to replace the Glasgow and the Clyde Plan Valley Forestry and Woodland Strategy.  The review of the Forestry and Woodland Strategy will take a more detailed look at the role of forestry, the climate change emergency and climate change mitigation and adaptation. This review will feed into guidance which will assist in the protection of existing woodlands and the delivery of national woodland creation targets. It will ultimately set the context for forest management and expansion across Renfrewshire.   
 </t>
  </si>
  <si>
    <t xml:space="preserve">Building Adaptive Capacity 
Energy Awareness 
Energy and Carbon awareness campaigns are regular features and there is information on the Council’s intranet regarding energy and carbon saving actions.
Training 
Officers have worked closely with Adaptation Scotland and Clydeplan to ensure that climate change resilience is at the core of Clydeplan and in the emerging Renfrewshire Local Development Plan. 
Renfrewshire Council is an active member of the Sustainable Scotland Network and officers from relevant services have attended adaptation focused events. Sustainable Scotland network have set up a Local Authority Forum which aims to foster sector specific discussion, to consider the climate challenges and opportunities facing local government in Scotland, including space for valuable networking. 
Climate Related Risk Assessment  
The Corporate Risk Management Group meets quarterly in order to review the Council’s Risk Register and monitor progress being made with regard to identified risks. In addition to the quarterly meetings, two special focus meetings are held each year specifically to consider and identify any new emerging potential future risks which would include those relating to weather, climate, flood risk management, business continuity and civil contingencies. A mechanism is in place, therefore, for full consideration corporately of current risks and identification and inclusion of future risk. 
Policies and Plans 
Renfrewshire Council has a strong policy framework in place to help address the climate change emergency and support adaptation and mitigation. 
The Renfrewshire Local Development Plan, the Proposed Local Development Plan and Clydeplan provide a policy framework for assessing climate change risks from proposed developments. A Strategic Flood Risk Assessment was undertaken of both the Adopted Local Development Plan and Proposed Local Development Plan which directs new development to sustainable locations and where possible avoid areas of flood risk, thereby ensuring that the overall risk of flooding is not increased.  This is an important element of the climate risk assessment for land use within Renfrewshire.  
All potential development sites that are proposed in the Local Development Plan have been evaluated in terms of their sustainability and any likely climate related impacts have been identified through the Strategic Environmental Assessment. Mitigation and adaptation to climate change and flooding are included in this assessment. 
The Clyde and Loch Lomond Flood Risk Management Strategy has set a framework for action for the Council to address flooding in areas at most risk.  
Renfrewshire Council’s Outdoor Access Strategy 2016-2026 and Core Paths Plan provide a framework which supports recreational and active travel opportunities, connecting communities, schools and places of work as well as greenspace and the wider countryside.  The documents encourage an increase in walking and cycling which not only promotes healthy lifestyles but contribute to mitigation of climate change through a reduction of car based travel.
The Renfrewshire Biodiversity Action Plan 2018 – 2022 was prepared in partnership and reflects the priorities of some 25 biodiversity organisations from the public, private and voluntary sectors. The Biodiversity Action Plan sets out a positive and ambitious approach to support the conservation, promotion and enhancement of biodiversity across Renfrewshire.  The implementation of the plan is progressing well, and the actions developed and delivered will assist Renfrewshire’s characteristic habitats and species to be more resilient to the impacts of climate change.
The Renfrewshire Food Growing Strategy 2020-25 provides a positive framework for increasing the quality and quantity of growing opportunities across Renfrewshire.  The strategy supports the enhancement of existing spaces and creation of new opportunities in line with community aspirations, assisting the reuse vacant and derelict land in a sustainable manner.  
Partnership working 
The Council works in partnership with organisations and individuals on discrete projects, for example:  
•	The Renfrewshire Growing Grounds Forum supports local residents and groups to maintain and increase of the quantity and quality of growing opportunities for people across Renfrewshire.  Managed jointly by Renfrewshire Council and Renfrewshire Health and Social Care Partnership, the Forum represents more than 50 organisations including allotment and community garden associations, development trusts and voluntary sector bodies.  The Forum has created a valuable support and guidance network for members, including assistance in securing leases, funding advice and specialist growing advice.
•	The Council continues to support the Local Outdoor Access Forum which meets to discuss access related matters.  It is comprised of access users such as cyclists and walkers, land owners and managers, community groups and local or national organisations.  The role of the Forum is to advise on matters of access rights, disputes and supporting the preparation of access strategies and Core Paths Plans.  
•	The Council are working with partners through the Renfrewshire Strategic Energy Group (RSEG) to promote, develop, and deliver energy strategies and sustainable energy efficient initiatives in Renfrewshire to help achieve national targets. The Local Development Plan Delivery Programme will align with and support the emerging energy strategies and initiatives of the RSEG. 
•	Through the partnership approach of the Metropolitan Glasgow Strategic Drainage Partnership, being a member of Clyde and Loch Lomond Local Plan District along with the Clyde Area Advisory Group for River Basin Management, Renfrewshire Council aim to support improvements to drainage infrastructure and reduce flooding and flood risk whilst improving the condition of water bodies, improving habitats and enabling development. 
Communication 
The Council has participated in Earth Hour for several years and will continue to do so. Earth Hour is one of several energy saving initiatives that is communicated to staff through the Council’s intranet service. 
A Greener Renfrewshire newsletter is produced on a quarterly basis providing information on greener projects both at a local level and national level and also provides information on volunteering and funding opportunities. 
Education  
Renfrewshire Council continues to support participation in the Eco-schools Programme. The Council will also continue to support initiatives such as ‘Walk to School Week’, and ‘Bikeability’ and will work in partnership with parents to ensure that children participate in these events to ‘Deliver the Safer Routes to Schools’ programme.   
Fair Trade 
The Council has continued to support the fair trade movement across Renfrewshire. Working with Street Stuff, Rainbow Turtle, Just Trading Scotland, The Scottish Fair Trade Forum, Cotton Roots (fair trade clothing supplier) and St Mirren Football Club, Renfrewshire were involved in promoting fair trade during a Scottish Premiership match between St Mirren and Livingston on 14 December 2019. Prior to the match, the players conducted their pre match warm up with the Fairtrade and Scottish Fair Trade Forum logos on the front of the shirts, and “Renfrewshire Supports Fair Trade” on the back of the shirts. At the end of the pre match warm up, the shirts were distributed amongst attendees at the match and at half time, a lucky winner was drawn to win a fair trade hamper filled with items from Just Trading Scotland and Rainbow Turtle. The matchday programme featured a page dedicated to fair trade, describing the plans for the day, what fair trade is and why it is important and ways to support fair trade.
The Renfrewshire Fair Trade Steering Group supported a Fair Trade Schools Conference that was held in Tweedie Hall, Linwood on 23 January 2020. The conference was held in the lead up to Fairtrade Fortnight 2020 and the event hosted workshops from Just Trading Scotland and Rainbow Turtle with the focus on the 90kg Rice Challenge, Social Enterprise, Fairtrade Schools Status and Global Citizenship. 
On 29 February 2020, Rainbow Turtle hosted a Fairtrade Fortnight ceilidh that was supported by the Renfrewshire Fair Trade Steering Group in the Wynd Centre in Paisley. 
The Atrium in Renfrewshire House also hosted Christmas fair trade stalls that were manned by Fair Trade Scotland and Just Trading Scotland. The Steering Group also provided funding to support fair trade stalls at Gryffe High School on the last Friday of every month, with the stalls containing fair trade products from Rainbow Turtle. A fair trade Christmas stall was also held at Erskine Hospital’s annual fayre at Ingliston Equestrian Centre in Bishopton.
Dargavel Village, Bishopton  
Dargavel Village is the site of a former BAE Systems Royal Ordnance Factory to the south west of Bishopton.  At 964 hectares it is one of the largest brownfield sites in Scotland and has been subject to major regeneration as a Community Growth Area of 4,000 new homes, associated retail, education, health and recreational facilities, along with a Green Network consisting of parks, path networks, woodland and habitat pockets.   
Renfrewshire Council has worked closely with site owner BAE Systems to deliver initial phases of a long term, 25 year strategy.  The project has provided for major environmental benefits and initial phases have returned over 200 hectares of vacant brownfield land to active use, significantly reducing Renfrewshire’s vacant and derelict land by 20% since 2012.
A green infrastructure network has been central to early delivery.  Strategic drainage, access networks and habitat features are integrated and closely aligned in a series of blue and green corridors to create multi-functional spaces which act as the spine for the development.  
A programme of structural landscaping associated with the green infrastructure network has been supported by enhancement of significant existing features such as woodland across the site and the introduction of new green spaces, including a village square at the heart of the development.
A management plan for a 400 hectare new Community Woodland Park is proposed, returning previously inaccessible land to active use over the medium to long term.  The plan will identify measures to enhance access, woodland management and enhance biodiversity.  
In the long term, the development will have a significant legacy in successfully returning one of Scotland’s largest brownfield sites into active use, creating a well connected, good quality and sustainable place.
Integrated Green Infrastructure - Johnstone South West 
 Renfrewshire Council has developed proposals for flood attenuation and landscape improvements within Johnstone South West, a residential neighbourhood which lies a short distance south of Johnstone town centre. The improvements form a key element of a wider regeneration strategy for the area, supporting the development of a Community Growth Area as identified through the Strategic Development Plan.  
A masterplan was developed as part of the Scottish Government ‘Scottish Sustainable Communities Initiative’ (SSCI) programme and approved by the Council. Much of the area is constrained by flooding and issues of surface water management. The masterplan is therefore underpinned by a surface water management strategy which considers development within a holistic approach led by the consideration of infrastructure requirements. 
This provides for a number of linked interventions including the deculverting of watercourses, supported by the creation of swales, new woodland areas and storage ponds.  
The Surface Water Management Strategy for the area is now being implemented to support residential development with associated infrastructure and landscape improvements, in line with the masterplan for the area.
Home Energy Efficiency Programme for Scotland – 
In order to address the issue of fuel poverty Renfrewshire Council has been successful in securing funding to improve the energy efficiency of social housing stock. Renfrewshire Council is continuing its installation programme of external wall insulation and continues to work with housing associations, landlords and community planning partners and other sectors to reduce fuel poverty through a range of programmes.  
 </t>
  </si>
  <si>
    <t xml:space="preserve">SEPA and Renfrewshire Council have worked in partnership to produce the Clyde and Loch Lomond Flood Risk Management Plan which sets the policy framework for the Renfrewshire Local Flood Risk Management Plan. </t>
  </si>
  <si>
    <t>The Clyde &amp; Loch Lomond Flood Risk Management Plan has been approved and sets priorities for flood studies across Renfrewshire. 
A Strategic Flood risk assessment was published alongside the Main Issues Report and the Proposed Local Development Plan. It also informed the Strategic Environmental Assessment.   
The main aim of the Strategic Flood Risk Assessment was to inform the Renfrewshire Local Development Plan by providing a strategic overview of flood risk in Renfrewshire.
 In undertaking this assessment alongside the preparation of the Plan, it ensures new development should be directed to areas with little or no flood risk, thereby ensuring that the overall risk of flooding is not increased</t>
  </si>
  <si>
    <t xml:space="preserve">The Adopted Renfrewshire Local Development Plan seeks to protect and enhance the green and blue network.  The Proposed Renfrewshire Local Development Plan continues to support the role that the green and blue network plays in flood management, biodiversity, active travel and health and well being.  Renfrewshire Council has also contributed to the publication of a Green Network ‘Blueprint’ document which provides a strategic framework for access and habitat improvements across Glasgow and the Clyde Valley.  The outcomes of the Blueprint document will be reflected in the emerging revision of the Renfrewshire Core Path Plan.
The Renfrewshire Biodiversity Action Plan 2018-
2022 was approved by the Council in May 2018.   </t>
  </si>
  <si>
    <t xml:space="preserve">An Open Space Survey was prepared to support the Proposed Renfrewshire Local Development Plan. This data is being reviewed to inform an Open Space Strategy which considers green spaces across Renfrewshire. 
The Strategy will consider Renfrewshire’s Biodiversity Action Plan, emerging Core Path Plan, Access Strategy and Open Space Survey to inform future opportunities and actions across Renfrewshire. Ensuring development proposals contribute to and enhance the green and blue network helps secure opportunities for activity and access to open space as well as increasing accessibility to active travel routes in and around communities and places.
The Biodiversity Action Plan facilitates close integration between the Renfrewshire Biodiversity Action Plan and Scotland’s Biodiversity 
Strategy: 2020 Challenge, particularly its “Route Map”. This is to ensure that resources deployed locally are aligned to national priorities identified in the Route Map and to maximise opportunities for external funding support from national agencies. 
Actions developed and delivered by the Biodiversity partners allow habitats and species to be more resilient to the impacts of climate change. 
Actions in relation to the suite of designated sites (local and national) aim to support improved connections and management, protecting species against climate change where possible, and allowing them to adapt through moving to new areas.  
The creation of habitats providing important ecosystem services, such as carbon storage or flood mitigation, will be supported (for example through 
Sustainable Urban Drainage Systems) or by restoration in some cases, for example, some of Renfrewshire’s peatland habitats.   
Native woodland and wetlands are particularly important for these purposes and their roles should be recognised through appropriate conservation management.  The Council and its partners will aim to maximise the levels of carbon storage and other ecosystem services such as control of soil erosion and water regulation. 
</t>
  </si>
  <si>
    <t>N/A</t>
  </si>
  <si>
    <t xml:space="preserve">SEPA and Renfrewshire Council have worked in partnership to produce the Clyde and Loch Lomond Flood Risk Management Plan which sets the policy framework for the recently reviewed Renfrewshire Local Flood Risk Management Plan. 
The Council worked closely with SEPA on the review of River Basin Management Plans and will now contribute to the implementation of The River Basin Management Plan for Scotland’s River Basin District 2015-2027. 
The Climate Ready Clyde project has a shared vision, strategy and action plan for an adapting Glasgow City Region. The project aims to develop a clear strategic approach to allow the City Region to become climate ready in response to the future climate changes.  Climate Ready Clyde brings the partners together to work strategically to minimise the risks of climate change and build on the opportunities this brings for our economy, society and environment.  The aim is to publish a City Region Adaptation Strategy and Action Plan by 2020
</t>
  </si>
  <si>
    <t xml:space="preserve">The Renfrewshire Proposed Local Development Plan reflects the requirements of the revised River Basin Management Plan.  
A Strategic Flood Risk Assessment was undertaken of both the adopted Renfrewshire Local Development Plan and the Proposed Local Development Plan which directs new development to areas with little or no flood risk, thereby ensuring that the overall risk of flooding is not increased.  
This is an important element of the climate risk assessment for land use within Renfrewshire.  
Officers also attend the Clyde Area 
Advisory Group and have worked with SEPA officers to identify potential projects for Water Environment Fund 
inclusion and the Council’s responsibilities under the Water Environment Act. 
</t>
  </si>
  <si>
    <t xml:space="preserve">The Renfrewshire Local Development Plan and the Proposed Local Development Plan reflect Scottish Government policy and guidance on flooding. 
. 
The Renfrewshire Local Development Plan was adopted in August 2014 and complies with Scottish Planning Policy and the approved Strategic Development Plan by addressing climate change mitigation and adaptation through the choice of sustainable sites that will support economic growth and make provision for the Low Carbon Economy.  
The Proposed Renfrewshire Local Development Plan reflects the updated policy position towards forestry, renewable energy and heat networks. The Strategic Flood Risk Assessment undertaken ensures that new development is directed to areas with little or no flood risk, thereby ensuring that the overall risk of flooding is not increased.  This is an important element of the climate risk assessment for land use within Renfrewshire.  
Flood risk will continue to be fully considered in all aspects of the development of the Local Development Plan and a policy framework established that will help create sustainable places for the future. 
The Proposed Local Development Plan promotes development opportunities which are located beside or close to existing active travel, public transport and road networks.  
Clydeplan was approved by Scottish Ministers on 24th July 2017
The Renfrewshire Local Housing 
Strategy was adopted by Renfrewshire Council in January 2017 following extensive public consultation.  Seven strategic outcomes are identified in the Strategy, including’ Outcome 4: Homes are fuel efficient and fuel poverty is minimised’.   Climate change and adaptation are considered in conjunction with reducing Fuel Poverty and improving the energy efficiency of Housing Stock. 
The Renfrewshire Fuel Poverty Strategy reflects the commitment of Renfrewshire Council and its community planning partners to reaching the Scottish Government’s target to eradicate fuel poverty. 
The UK government has also made significant changes through the Welfare Reform programme that will affect people’s income levels. These changes present both a key opportunity and challenge to reduce fuel poverty. 
The Renfrewshire Strategic Energy Group (RSEG) has been set-up to promote, develop, and deliver energy strategies and sustainable energy efficient to help reduce fuel poverty across Renfrewshire. 
The Council recognises its responsibility to meet the requirement of the Energy Efficiency Standard for Social Housing (EESSH).  
The approved Renfrewshire Fuel Poverty Strategy contains a range of measures to assist in meeting the milestones set through the Standard. </t>
  </si>
  <si>
    <t xml:space="preserve">The ongoing work between the Council and SEPA relating to flooding and the development of the Clyde and Loch Lomond Flood Risk Management Strategy has set a framework for action for the Council to address flooding in areas at most risk. 
The Spatial Strategy in the Proposed Local Development Plan has been carried forward from the current adopted Local Development Plan. The Proposed Local Development Plan supports the delivery of sustainable, inclusive economic growth and high-quality development across Renfrewshire whilst ensuring that Renfrewshire’s built, and natural environment is protected and enhanced
The Spatial Strategy remains focused on the development of brownfield sites, concentrating on existing built-up areas and key redevelopment sites, aiming to facilitate sustainable development and a low carbon economy.  The Proposed Local Development Plan supports renewable and low carbon energy developments including the delivery of heat networks.
Connection to active travel and transport networks is a key enabler for creating sustainable communities, increasing access to employment, opening up new markets and for encouraging people to live, work and spend time in Renfrewshire.
Renfrewshire Council has been fully involved in the development of the Strategic Development Plan – Clydeplan. 
Climate change adaptation is incorporated throughout Clydeplan and it sets the framework which supports the region to build resilience and adapt ensuring the City Region is a low carbon place. Clydeplan has set the policy framework for the emerging Renfrewshire Local Development Plan 
The annual update of the Local Housing Strategy has been prepared. It highlights key achievements and progress in the delivery of the identified Strategic Outcomes and Actions in the Local Housing Strategy 2016-2021 facilitated by housing providers and partners over the last year. 
The revised Fuel Poverty Strategy seeks 
to tackle the factors that put householders at risk of fuel poverty that the Council and partners can influence.    
It seeks to build on existing partnerships and procedures to refocus our approach to tackling fuel poverty in Renfrewshire. 
Renfrewshire Council and partner Local Housing Associations continue to be successful in securing funding through the Home Energy Efficiency Programme for Scotland Area Based Scheme (HEEPS:ABS) and the Energy Company Obligation (ECO) for a range of projects. 
The Council is required to ensure that all stock achieves the minimum energy rating under the Energy Efficiency Standard for Social Housing (EESSH) by the first milestone of 31 December 2020. 
The EESSH will be achieved through the 
capital funding plans for planned investment programmes, together with Government sourced supplementary funding (e.g. HEEPS:ABS) and other external sources such as ECO.  
 </t>
  </si>
  <si>
    <t xml:space="preserve">We've spent about £10 million on flood schemes. This has let us build flood prevention schemes and introduce good maintenance and management measures in watercourses and culverts. The flood prevention schemes which have been built have been shown to be effective in reducing flooding and local communities have benefited from a range of awareness raising and capacity building initiatives intended to build resilience in areas affected by flooding. Leaflet campaigns and public events have been held and information is available through the Council’s website. </t>
  </si>
  <si>
    <t xml:space="preserve">The Council works in partnership with Inverclyde and East Renfrewshire to provide its Civil Contingency Service. Risks associated with flooding, infrastructure and other incidents are monitored and regularly reviewed by the Council and its Risk Management Partners. </t>
  </si>
  <si>
    <t>Strategic Development Plan 
Clydeplan was approved by Scottish Ministers on 24th July 2017.   Climate change adaptation is incorporated throughout Clydeplan and it sets the framework which supports the region to build resilience and adapt ensuring the City Region is a low carbon place.  Clydeplan also sets out the vision for securing improvements to water and drainage capacity and water quality as well as reducing flood risk through the adoption of a precautionary approach for the Glasgow and Clyde Valley City Region. 
Renfrewshire Local Development Plan 
Following the framework set by the Strategic Development Plan, the adopted Renfrewshire Local Development Plan provides the land use policies and proposals to support sustainable economic growth and a low carbon economy for Renfrewshire. The Proposed Renfrewshire Local Development Plan was published in early 2019 and is currently under examination by the Scottish Ministers.  It is anticipated that the Local Development Plan will be adopted early in 2021.  Policies in the Proposed Renfrewshire Local Development Plan relating to climate change have been strengthened where required in line with Scottish Planning Policy.</t>
  </si>
  <si>
    <t xml:space="preserve">Policies and Plans 
The policies within the Local Development Plan and Strategic Development Plan are monitored annually and both documents are the subject of a Strategic Environmental Assessment (SEA) which includes consideration of the effects of the policies on Climate Change mitigation and Adaptation.  
A State of the Environment Report for Renfrewshire has also been produced.  The State of the Environment Report provides a robust information base for the Strategic Environmental Assessment of the Renfrewshire Local Development Plan and has informed the emerging Local Development Plan.  The State of the Environment Report is updated every two years to ensure that data is relevant.  The publication of the State of the Environment Report is an important step in the monitoring process as trends can be identified and the indicators show if the status of indicators is improving, deteriorating or if there is no change.  
Flooding data is regularly updated to reflect the addition of new information and improvements in climate modelling. The data is also used to inform other corporate strategies and plans such as the Local Housing Strategy and Strategic Housing Investment Plan. </t>
  </si>
  <si>
    <t xml:space="preserve">Monitoring and Evaluation of Climate Change Adaptation Action to fulfil duties outlined in the Climate Change Adaptation Programme. 
N1-8 
Renfrewshire Council regularly updates its flooding data and has worked closely with SEPA and other local authority partners on the development of the Clyde and Loch Lomond Local Flood Risk Management Strategy (December 2015) and the Clyde and Loch Lomond Local Plan District Local Flood Risk Management Plan (June 2016).  
The Flood Risk Management Plan was published in June 2016 and describes the agreed ambition for managing flooding and the priority of actions to be taken forward to deliver this. The Flood Risk Management Plan provides additional detail on the local responsibility, funding, prioritisation and coordination of actions. Taken together, these documents are the single point of reference for the public in describing the response and commitment of public bodies to address flooding.  
A second set of Flood Risk Management Strategies and Local Flood Risk Management Plans will be published in December 2021 and June 2022 respectively.
N1-10 
Renfrewshire Council has acquired the acquired Light Detection and Ranging (LIDAR) topographic data which provides very accurate height data for the whole of Renfrewshire.  
The LIDAR data is used to model flood events more accurately and assisted in the development of a sustainable flood management approach.  
N2-2 
The Nature Conservation (Scotland) Act 2004 created a duty on public bodies to further the conservation of biodiversity.  The Renfrewshire Biodiversity Action Plan 2018-2022 was published in May 2018.  The Wildlife and Natural Environment (Scotland) Act 2011 requires public bodies to publish a report every three years on the actions taken to meet biodiversity duty. 
The next Renfrewshire Biodiversity Duty Report is due to be published in early 2021 and will illustrate the progress on the positive and ambitious approach to biodiversity conservation and promotion set out in the Biodiversity Action Plan.
As a member of the Glasgow and Clyde Valley Green Network Partnership, Renfrewshire Council has also contributed to the publication of a Green Network ‘Blueprint’ document which provides a strategic framework for access and habitat improvements across Glasgow and the Clyde Valley.  The outcomes of the Blueprint document will be reflected in the emerging revision of the Renfrewshire Core Path Plan and emerging Renfrewshire Green Network and Open Space Strategy.
The Proposed Renfrewshire Local Development Plan was published in early 2019 and is presently with the Scottish Ministers for examination.  The Proposed Renfrewshire Local Development Plan provides the land use policies and proposals to support sustainable economic growth and a low carbon economy for Renfrewshire and reflects other council corporate documents such as the Biodiversity Action Plan and Access Strategy.
N2-11 
Renfrewshire Council contributed to the development of the Forest and Woodland Strategy for the Clydeplan area as part of the development of Clydeplan Strategic Development Plan.  Renfrewshire Council are working with the other Clydeplan authorities to develop an updated Forest and Woodland Strategy and a draft will be published towards the end of 2020.  
The review of the Forestry and Woodland Strategy will be taking a more detailed look at the role of forestry and climate change mitigation and adaptation. This review will feed into a Forestry and Woodland Guidance which will assist in the protection of existing woodlands and the delivery of national woodland creation targets.
B1–13  
The Clyde and Loch Lomond Local Flood Risk Management Strategy (December 2015) and the Clyde and Loch Lomond Local Plan District Local Flood Risk Management Plan (June 2016) are now in place.  
The second set of Flood Risk Management Strategies and Local Flood Risk Management Plans will be published in December 2021 and June 2022 respectively. 
B1-14 
The Council has worked closely with SEPA in the review of River Basin Management Plans and officers attend the Clyde Area Advisory Group and have worked with SEPA officers to identify potential projects for Water Environment Fund inclusion and the Council’s responsibilities under the Water Environment Act. 
The River Basin Management Plan sets the revised objectives for the 12-year period from 2015 to the end of 2027 and a strengthened programme of measures for achieving them in order to protect and improve the water environment of the Scotland river basin district.  The Proposed Renfrewshire Local Development Plan continues to promote the principles and objectives set out in the River Basin Management Plan.
B3-3 
The policies within the Local Development Plan and Strategic Development Plan are monitored annually and both documents are the subject of a Strategic Environmental Assessment (SEA) which includes consideration of the effects of the policies on Climate Change mitigation and Adaptation.  
The State of the Environment Report provides a robust information base for the Strategic Environmental Assessment of the Renfrewshire Local Development Plan and has informed the emerging Local Development Plan.  The State of the Environment Report is updated on a regular basis.  
The publication of the State of the Environment Report is an important step in the monitoring process as trends can be identified and the indicators show if the status of indicators is improving, deteriorating or if there is no change.  Planning applications stemming from the development plan are also monitored.  
B3-6 and B3-7 
The Council monitors its progress on a range of initiatives that have been implemented in order to meet the targets set the Renfrewshire Fuel Poverty Strategy
S2-5 
Risks associated with flooding, infrastructure and other incidents are monitored and regularly reviewed by the Council and its Risk Management Partners.  </t>
  </si>
  <si>
    <t xml:space="preserve">Carbon Management Plan Implementation 
To achieve a reduction in carbon emissions and embed carbon management and climate adaptation within the culture of Renfrewshire Council. This will be achieved through: 
Risk Management 
Continual monitoring and evaluation of climate related risks as an integral part of the Corporate Risk Management Strategy 
Sustainable Places and Regeneration 
Advanced Manufacturing and Innovation District Scotland
The Advanced Manufacturing Innovation District Scotland (AMIDS)  will be based next to Glasgow Airport and is expected to put Renfrewshire at the heart of Scotland’s manufacturing industry, estimated to create up to 6,000 jobs and boost Scotland’s manufacturing sector by £535million in GVA a year.  Renfrewshire Council’s City Deal Project Team, responsible for the delivery of the enabling infrastructure for the AMIDS at the Glasgow Airport Investment Area site, is committed to the most sustainable approach and delivery of the project. It was therefore decided that PAS 2080 ‘Carbon Management in Infrastructure’ was to be embedded in the delivery of the project from the outset, beginning with developing the designs. Applying the standard to the scheme meant reducing carbon throughout its lifecycle: from the design and construction process to operations, and ultimately by cutting end user emissions.
PAS 2080 sets out a framework for calculating and reporting carbon across the design life of an infrastructure development, including material production and transport, construction/installation, operation, maintenance and end of life.  Successful implementation of PAS 2080 required early engagement, active management and Design Team integration. Design Team training was provided by our Carbon &amp; Sustainability Team, which focused on promoting carbon management principles and awareness across design disciplines. A carbon baseline was calculated at the Options Appraisal Stage and updated at the Specimen Design Stage to enable the identification of carbon ‘hotspots’, allowing Design Teams to focus their efforts on carbon-intensive areas ensuring a proportionate focus on carbon reduction.
Acknowledging the importance of supply chain involvement, carbon reduction was incorporated as a key metric within the procurement process. Tendering contractors were assessed based on their technical and professional understanding of PAS 2080 principles, and subsequently challenged to demonstrate their ability to reduce carbon by a further 20% against the specimen design baseline using a consistent carbon accounting methodology. Contractual requirements were also established for the successful tenderer to ensure the continued measurement and monitoring of carbon throughout construction.  Using the PAS 2080 process, has enabled the project to become a low-carbon industry leader and achieving significant carbon savings.  Optimisation during the design stage resulted in savings of nearly 6,000 tonnes of carbon, and further reduction is anticipated during project construction. Overall, carbon savings of at least 6,500 tonnes are expected in association with cost savings of nearly £12M.  Early findings from the GAIA project clearly show the carbon and cost benefits of effective carbon management at early design stages. 
Centres
Renfrewshire Council secured funding to deliver a second heritage-led regeneration project in the Paisley Town Centre Conservation Area.  The £4.5 million pound project is funded by Renfrewshire Council, Heritage Lottery Fund and Historic Environment Scotland and will be delivered over a 5-year period from 2016 to 2021. The project continues to invest in successful partnerships; develop skills; animate the streetscape; and build on best practice and offers the opportunity for climate change adaptability and conservation enhancement. 
Paisley’s Bid to be UK City of Culture 2021 has resulted in the development of a programme of investment and action to transform the town through cultural regeneration.  Future Paisley is the radical and wide-ranging programme of events, activity and investment using the town's unique and internationally-significant cultural stories to transform its future. Future Paisley aims to create a vibrant cultural town centre, develop cultural excellence, lift communities out of poverty, grow new dimensions to the local economy and change Paisley's image and reputation. The programme is unique in its scale and scope in Scotland and aims to establish Paisley as a centre of excellence for cultural regeneration. 
The transformation of Paisley is already underway with Renfrewshire Council investing over £100m to reimagine Paisley's unique historic venues and public spaces, creating new homes for cultural activity.  This will help promote Paisley as a visitor destination and drive new footfall into the town centre and preserve the areas architectural heritage and culture. Projects include the opening of the UK's first High Street museum store, transforming Paisley Museum into a world-class destination; transforming Paisley Town Hall, a new state-of-the-art library and cultural centre in the High Street, extending and reimagining Paisley Arts Centre and transforming our key outdoor spaces Abbey Close and County Square into homes for outdoor events and for people to gather.  These projects all offer the opportunity of climate change adaptability and opportunities for climate change mitigation.
</t>
  </si>
  <si>
    <t>Renfrewshire Council as a contracting authority has developed a range of policies and strategies to ensure compliance with the sustainable procurement duty under section 8 (2) of the Procurement Reform (Scotland) Act 2014, the Climate Change (Scotland) Act 2009 and the Climate Change (Duties of Public Bodies: Reporting Requirements) (Scotland) Order 2015. 
The Sustainable Procurement Strategy (approved on 8 June 2016 by the Procurement Sub Committee) aligns to statutory requirements as well as the key strategic priorities of the Council.
The Council’s Corporate Procurement Strategy aligns to the Council’s aspiration to contribute to reducing our impact on climate change to make Renfrewshire's economy and communities as sustainable as possible.  Our policies take account of the Programme for Government’s recognition that public procurement in Scotland can drive change and build responsible supply chains, helping to tackle the climate emergency, reduce emissions, minimise waste and allow for re-use or recycling wherever appropriate. 
The need to ensure compliance and commitment is further reinforced in Renfrewshire Council’s Standing Orders relating to Contracts. This requires sustainable procurement is considered at the outset as part of the development of every contract strategy for regulated and above EU threshold procurements.
The approach adopted supports identifying potential environmental, social and economic aspects requiring to be incorporated within the procurement process through the development of a relevant specification or through the contract Terms and Conditions. This approach also helps to support spending decisions based on sustainable choices.   
Another example of the procurement policy directly contributing to climate change duties includes the requirement to assess the resource being purchased, consider whole life costing, origins of materials, operating costs and disposal and end of life implications; all contributing to minimising impact on the environment. The five environmental aspects embedded in the contract strategy are; 
1.	Reduction in emissions to air, water, impact on climate change and the impact on population’s health; 
2.	Waste reduction in solid wastes, liquids, hazardous packaging and landfill; 
3.	Reduction in energy use and business travel; 
4.	Loss of biodiversity and the impact on habitat; 
5.	Promotion of energy efficient products, renewable energy and sustainable resources. 
To meet the requirements of the Sustainable Procurement duty specified in section 9 of the Procurement Reform (Scotland) Act 2014 the council’s procurement process has incorporated the four sustainable tools;
1.	Prioritisation tool, which is supporting implement and adopt a standard, structured approach to assessing spend categories and focussing on increasing sustainable economic growth; 
2.	Sustainability test is embedded and considered as part of the contract strategy development; 
3.	The life cycle impact mapping is actively used to help with the identification of sustainable risks and opportunities as part of the procurement process;
4.	Utilised and completed the self assessment using the Flexible Framework and actions identified are being progressed.  
In order to ensure that Suppliers are fully aware of the commitment to climate change duties, clear instructions and clauses are incorporated in the Invitation to Tender documents this includes the requirement for Suppliers to sign the declaration for handling and generation of waste which conforms to ‘Waste Management, The Duty of Care, A Code of Practice’ as a result of the Environmental Protection Act 1990. The requirement of the Contractor is to provide evidence that they are registered as a waste carrier or employ the service of a registered carrier. 
We also consider Suppliers’ materials that are used in construction and stipulate that Suppliers provide information on their working practices are in according with the relevant practice, good building practice issued by the British Board of Agreement, and the Good Practice in Selection of Construction Materials.</t>
  </si>
  <si>
    <t>The range of policies and procedures adopted by Renfrewshire Council’s Corporate Procurement Unit are making a significant positive impact by actively considering the reduction of greenhouse emissions, energy efficiency and recycling responsibly. Procurement work with key stakeholders to develop strategies which carefully consider the impact of what the Council buys and takes account of all opportunities to promote sustainable procurement.
The evidence-based information/examples below demonstrate the strong approach taken by procurement to contributing to the climate change duties, for example; 
Renfrewshire Council has entered an Inter Authority Agreement as a key partner on the Clyde Valley Residual Waste Project.  The 25-year contract has been awarded to Viridor to design, construct, finance and operate the facilities to treat waste which would otherwise go to landfill. It is anticipated that because of the contract Viridor will process approximately 190,000 tonnes of residual waste per year. Renfrewshire Council’s annual proportion is 19% (37,021) tonnes of residual waste per year. These measures will make a significant contribution to the national targets for recycling and landfill diversion by 2025. The Clyde Valley Waste Management Project, Treatment &amp; Disposal of Residual Waste commenced operation on 7th January 2020.  This will assist the Council in meeting its landfill diversion targets, with over 90% of the councils' waste becoming refuse derived fuel which will be used to generate renewable energy.
To ensure its long-term vision to create a sustainable Renfrewshire for all to enjoy, a wide range of activities are being undertaken by the Council to reduce the volume of waste sent to landfill.  These include the collection of many waste related materials both at the kerbside and from the Councils Household Waste Recycling Centres.  
Corporate Procurement have supported the Council’s ambitions to reduce waste to landfill and increase recycling by implementing an overarching Waste Strategy to support the ambitious programme to introduce new collection services to over 90,000 households in Renfrewshire.
Renfrewshire Council is continuing to invest in Home Energy Efficiency Programme Area Based Schemes (HEEPS ABS Programme), as part of the procurement process the improvement works are focussing on reducing carbon emission as well as tackling fuel poverty.  The recently awarded Measured Term Contract for External Works provides a route to carry out energy efficiency works and exterior building works to improve the efficiency of council owned properties across Renfrewshire.
Procurement are actively supporting the Council’s vehicle replacement programme and the sustainable travel plan.
The council’s new or rebuilt properties are continuing to achieve A+ energy efficiency rating and B rating for environmental impact for CO2 emissions as a minimum
Consideration was given during the procuring of the design and construction works contract for the Glasgow Airport Investment Area (GAIA) Project to the Sustainable Procurement Duty in the GAIA Procurement Strategy. As a result, selection and award criteria relating to the use of BIM Modelling Level 2 and Carbon Reduction Initiatives were included in the tender. By targeting these, the Council is putting a focus on reducing the carbon footprint through the project at both the design and construction stages. Furthermore, BIM Modelling will lead to more efficient collaboration between the designers on the project and the construction teams which will result in less waste during the design and construction of the project. After construction, the Council will have a BIM Model of the asset which may be able to assist in the operation and maintenance of the asset in the future.</t>
  </si>
  <si>
    <t>Corporate Procurement Unit takes a proactive approach towards the legislative and policy requirements which has been developed and embedded within the procurement process.  The contract examples above in section 5(b) demonstrate best practice and continuous improvement internally and externally to address the requirements of the Climate Change Duties. 
The procurement team have completed CIPS Ethical Procurement and Supply which includes a module designed to help prevent issues related to the impact of procurement on the environment.
The Procurement Manager is a member of the Scottish Government Procurement Policy Forum which provides an opportunity to discuss challenges faced across the public sector, to identify issues and inform forum members of work to resolve these issues.  The forum provides an opportunity to share best practice and lessons learned and encourages members to work across their sector to help address matters like tackling the climate emergency.</t>
  </si>
  <si>
    <t xml:space="preserve">Corporate Procurement Unit fully embraces the requirements of continuous improvement and continuous professional development which contributes to achieving best practice throughout the procurement process from identification of contractual need to supplier development and management.   
Corporate Procurement Unit remains committed to continuous improvement in order to demonstrate evidence based compliance with all policy and legislative requirements to achieve better outcomes. 
The Council’s Corporate Procurement Unit is making a significant impact by actively considering the reduction of greenhouse emissions, energy efficiency and recycling responsibly. Any Suppliers for the Council are made fully aware of the commitment to climate change duties along with clear instructions and terms and conditions.  </t>
  </si>
  <si>
    <t>Planning Performance Framework 
In order to monitor service performance and the commitment to improve planning services all planning authorities are required to prepare a Planning Performance Framework on an annual basis. The framework gives a measure of the quality of the planning service using a set of Performance Markers and is used to identify and encourage ongoing improvements.  The Scottish Government provides feedback on each Planning Performance Framework.  The Report contains both qualitative and quantitative elements of performance and set out proposals for service improvement.   
The Framework captures key elements of a high-performing planning service, such as: 
•	speed of decision-making 
•	certainty of timescales, process and advice 
•	delivery of good quality development 
•	project management 
•	clear communications and open engagement 
An efficient and well-functioning planning service is recognised as facilitating sustainable economic growth and delivering high quality places with homes, infrastructure and investment in the right places.  Renfrewshire Council have demonstrated through the Planning Performance Framework that it delivers a Planning Service that assists in providing a wide range of public benefits such as high quality, warm and secure homes, sustainable development in the right places, protection and enhancement of Renfrewshire’s assets, economic prosperity for Renfrewshire and the City Region as well as helping to meet climate change goals and obligations.
Strategic Environmental Appraisal 
The Council is required to assess, consult and monitor the likely impacts of its plans, programmes and strategies on the environment.  Strategic Environmental Assessment is a key component of sustainable development, establishing important methods for protecting the environment and extending opportunities for public participation in decision making. Strategic Environmental Assessment achieves this by systematically assessing and monitoring the significant environmental effects of public sector strategies, plans and programmes ensuring that expertise and views are sought at various points in the process from Scottish Natural Heritage, Scottish Environmental Protection Agency, Historic Environment Scotland and the public. The Local Development Plan and other strategies and plans that have evolved from the Local Development Plan have been the subject of a Strategic Environmental Assessment, where climate change and associated factors such as flooding were specific considerations of the assessment.  The Strategic Environmental Assessment ensures that the environment is given the same level of consideration as social and economic factors.  
Local Development Plan Examination 
The Local Development Plan examination deals with issues that have arisen through the Proposed Plan that remain unresolved.  Any outstanding objections are subject to Examination by Independent Reporters appointed to act on behalf of the Scottish Ministers. The Reporters weigh up the issues whilst considering input from a variety of sources and stakeholders before reaching a conclusion and a recommendation. 
On completion of the Examination, the Reporter prepares and publishes their recommendations and submit those to Renfrewshire Council. The Examination report and the Council’s responses to the Reporter’s recommendations will be made available for public inspection.  If required Renfrewshire Council will then modify Renfrewshire Proposed Local Development Plan in light of the Reporter’s recommendations.  
The Clydeplan Strategic Development Plan (2017) and the Adopted Renfrewshire Local Development Plan (2014) were subject to examination prior to their adoption.  
1,444 representations were submitted in response to the Proposed Local Development Plan consultation.  These representations were grouped into 23 issues.  Schedule 4 Reports detailing each of the 23 issues were prepared and along with all the supporting evidence this was submitted to the Scottish Ministers on the 31 January 2020 for examination.  The Examination into the Plan is will progress throughout 2020 and adoption of the Renfrewshire Local Development Plan is anticipated early in 2021.</t>
  </si>
  <si>
    <t>Douglas Morrison</t>
  </si>
  <si>
    <t xml:space="preserve">Service Planning and Policy Development Manager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</si>
</sst>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64" formatCode="_(&quot;£&quot;* #,##0.00_);_(&quot;£&quot;* \(#,##0.00\);_(&quot;£&quot;* &quot;-&quot;??_);_(@_)"/>
    <numFmt numFmtId="165" formatCode="_(* #,##0.00_);_(* \(#,##0.00\);_(* &quot;-&quot;??_);_(@_)"/>
    <numFmt numFmtId="166" formatCode="_-* #,##0.0_-;\-* #,##0.0_-;_-* &quot;-&quot;??_-;_-@_-"/>
    <numFmt numFmtId="167" formatCode="0.0"/>
    <numFmt numFmtId="168" formatCode="_-&quot;£&quot;* #,##0_-;\-&quot;£&quot;* #,##0_-;_-&quot;£&quot;* &quot;-&quot;??_-;_-@_-"/>
    <numFmt numFmtId="169" formatCode="&quot;£&quot;#,##0.00"/>
    <numFmt numFmtId="170" formatCode="_-* #,##0_-;\-* #,##0_-;_-* &quot;-&quot;??_-;_-@_-"/>
    <numFmt numFmtId="171" formatCode="#,##0.0_ ;\-#,##0.0\ "/>
    <numFmt numFmtId="172" formatCode="0.0000000"/>
    <numFmt numFmtId="173" formatCode="0.00000"/>
    <numFmt numFmtId="174" formatCode="??0.0?????"/>
    <numFmt numFmtId="175" formatCode="??0.00000"/>
    <numFmt numFmtId="176" formatCode="??0.0????????"/>
    <numFmt numFmtId="177" formatCode="??0"/>
    <numFmt numFmtId="178" formatCode="??0.0????"/>
    <numFmt numFmtId="179" formatCode="#,##0.000"/>
    <numFmt numFmtId="180" formatCode="_(* #,##0_);_(* \(#,##0\);_(* &quot;-&quot;??_);_(@_)"/>
    <numFmt numFmtId="181" formatCode="_-* #,##0.0_-;\-* #,##0.0_-;_-* &quot;-&quot;?_-;_-@_-"/>
  </numFmts>
  <fonts count="24"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0.5"/>
      <color theme="1"/>
      <name val="Arial"/>
      <family val="2"/>
    </font>
    <font>
      <sz val="11"/>
      <color rgb="FF002060"/>
      <name val="Calibri"/>
      <family val="2"/>
      <scheme val="minor"/>
    </font>
    <font>
      <sz val="9"/>
      <color indexed="81"/>
      <name val="Tahoma"/>
      <charset val="1"/>
    </font>
    <font>
      <vertAlign val="subscript"/>
      <sz val="11"/>
      <name val="Calibri"/>
      <family val="2"/>
    </font>
    <font>
      <sz val="11"/>
      <name val="Calibri"/>
      <family val="2"/>
    </font>
    <font>
      <sz val="11"/>
      <color theme="7" tint="0.79998168889431442"/>
      <name val="Calibri"/>
      <family val="2"/>
      <scheme val="minor"/>
    </font>
    <font>
      <sz val="11"/>
      <color rgb="FF000000"/>
      <name val="Arial"/>
    </font>
    <font>
      <sz val="11"/>
      <name val="Calibri"/>
    </font>
    <font>
      <sz val="11"/>
      <color theme="1"/>
      <name val="Arial"/>
      <family val="2"/>
    </font>
    <font>
      <sz val="11"/>
      <color rgb="FF000000"/>
      <name val="Arial"/>
      <family val="2"/>
    </font>
    <font>
      <sz val="11"/>
      <color rgb="FF000000"/>
      <name val="Calibri"/>
      <family val="2"/>
      <scheme val="minor"/>
    </font>
    <font>
      <sz val="11"/>
      <name val="Arial"/>
      <family val="2"/>
    </font>
  </fonts>
  <fills count="26">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theme="9" tint="-0.249977111117893"/>
        <bgColor indexed="64"/>
      </patternFill>
    </fill>
  </fills>
  <borders count="138">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medium">
        <color indexed="64"/>
      </right>
      <top/>
      <bottom style="thin">
        <color indexed="64"/>
      </bottom>
      <diagonal/>
    </border>
    <border>
      <left style="medium">
        <color indexed="64"/>
      </left>
      <right style="thin">
        <color theme="0" tint="-0.24994659260841701"/>
      </right>
      <top/>
      <bottom style="thin">
        <color theme="0" tint="-0.2499465926084170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right/>
      <top style="thin">
        <color indexed="64"/>
      </top>
      <bottom style="medium">
        <color indexed="64"/>
      </bottom>
      <diagonal/>
    </border>
    <border>
      <left style="medium">
        <color indexed="64"/>
      </left>
      <right style="thin">
        <color theme="4" tint="0.59996337778862885"/>
      </right>
      <top/>
      <bottom/>
      <diagonal/>
    </border>
    <border>
      <left/>
      <right style="thin">
        <color theme="0"/>
      </right>
      <top/>
      <bottom style="medium">
        <color indexed="64"/>
      </bottom>
      <diagonal/>
    </border>
    <border>
      <left style="medium">
        <color indexed="64"/>
      </left>
      <right style="thin">
        <color theme="0"/>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rgb="FF053D5F"/>
      </right>
      <top style="thin">
        <color rgb="FF053D5F"/>
      </top>
      <bottom style="thin">
        <color rgb="FF053D5F"/>
      </bottom>
      <diagonal/>
    </border>
    <border>
      <left style="thin">
        <color rgb="FF053D5F"/>
      </left>
      <right/>
      <top style="thin">
        <color rgb="FF053D5F"/>
      </top>
      <bottom style="thin">
        <color rgb="FF053D5F"/>
      </bottom>
      <diagonal/>
    </border>
    <border>
      <left style="thin">
        <color indexed="64"/>
      </left>
      <right/>
      <top style="thin">
        <color rgb="FF053D5F"/>
      </top>
      <bottom style="thin">
        <color rgb="FF053D5F"/>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medium">
        <color rgb="FFD3D3D3"/>
      </left>
      <right style="medium">
        <color rgb="FFD3D3D3"/>
      </right>
      <top style="medium">
        <color rgb="FFD3D3D3"/>
      </top>
      <bottom style="medium">
        <color rgb="FFD3D3D3"/>
      </bottom>
      <diagonal/>
    </border>
    <border>
      <left style="medium">
        <color indexed="64"/>
      </left>
      <right style="medium">
        <color indexed="64"/>
      </right>
      <top/>
      <bottom style="medium">
        <color indexed="64"/>
      </bottom>
      <diagonal/>
    </border>
    <border>
      <left style="medium">
        <color rgb="FF000000"/>
      </left>
      <right style="medium">
        <color rgb="FF000000"/>
      </right>
      <top style="medium">
        <color indexed="64"/>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style="medium">
        <color indexed="64"/>
      </bottom>
      <diagonal/>
    </border>
  </borders>
  <cellStyleXfs count="5">
    <xf numFmtId="0" fontId="0" fillId="0" borderId="0"/>
    <xf numFmtId="165" fontId="5" fillId="0" borderId="0" applyFont="0" applyFill="0" applyBorder="0" applyAlignment="0" applyProtection="0"/>
    <xf numFmtId="164" fontId="5" fillId="0" borderId="0" applyFont="0" applyFill="0" applyBorder="0" applyAlignment="0" applyProtection="0"/>
    <xf numFmtId="0" fontId="9" fillId="0" borderId="0" applyNumberFormat="0" applyFill="0" applyBorder="0" applyAlignment="0" applyProtection="0"/>
    <xf numFmtId="0" fontId="22" fillId="0" borderId="0"/>
  </cellStyleXfs>
  <cellXfs count="564">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0" fillId="7" borderId="29" xfId="0" applyFill="1" applyBorder="1"/>
    <xf numFmtId="0" fontId="1" fillId="9" borderId="12" xfId="0" applyFont="1" applyFill="1" applyBorder="1" applyAlignment="1">
      <alignment wrapText="1"/>
    </xf>
    <xf numFmtId="0" fontId="1" fillId="9" borderId="13" xfId="0" applyFont="1" applyFill="1" applyBorder="1" applyAlignment="1">
      <alignment wrapText="1"/>
    </xf>
    <xf numFmtId="0" fontId="1" fillId="10" borderId="26" xfId="0" applyFont="1" applyFill="1" applyBorder="1" applyAlignment="1">
      <alignment horizontal="center"/>
    </xf>
    <xf numFmtId="0" fontId="0" fillId="10" borderId="0" xfId="0" applyFill="1" applyBorder="1"/>
    <xf numFmtId="0" fontId="0" fillId="10" borderId="29" xfId="0" applyFill="1" applyBorder="1"/>
    <xf numFmtId="0" fontId="0" fillId="10" borderId="26" xfId="0" applyFill="1" applyBorder="1"/>
    <xf numFmtId="0" fontId="0" fillId="10" borderId="30" xfId="0" applyFill="1" applyBorder="1"/>
    <xf numFmtId="0" fontId="0" fillId="10" borderId="31" xfId="0" applyFill="1" applyBorder="1"/>
    <xf numFmtId="0" fontId="0" fillId="10" borderId="32" xfId="0" applyFill="1" applyBorder="1"/>
    <xf numFmtId="0" fontId="1" fillId="9" borderId="13" xfId="0" applyFont="1" applyFill="1" applyBorder="1" applyAlignment="1">
      <alignment wrapText="1"/>
    </xf>
    <xf numFmtId="0" fontId="1" fillId="9"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1" borderId="0" xfId="0" applyFont="1" applyFill="1" applyBorder="1" applyAlignment="1">
      <alignment horizontal="center"/>
    </xf>
    <xf numFmtId="0" fontId="1" fillId="12" borderId="9" xfId="0" applyFont="1" applyFill="1" applyBorder="1"/>
    <xf numFmtId="0" fontId="1" fillId="11" borderId="64" xfId="0" applyFont="1" applyFill="1" applyBorder="1" applyAlignment="1">
      <alignment horizontal="center"/>
    </xf>
    <xf numFmtId="0" fontId="1" fillId="12" borderId="7" xfId="0" applyFont="1" applyFill="1" applyBorder="1"/>
    <xf numFmtId="0" fontId="0" fillId="2" borderId="6" xfId="0" applyFill="1" applyBorder="1"/>
    <xf numFmtId="0" fontId="1" fillId="12" borderId="4" xfId="0" applyFont="1" applyFill="1" applyBorder="1"/>
    <xf numFmtId="0" fontId="1" fillId="11" borderId="66" xfId="0" applyFont="1" applyFill="1" applyBorder="1" applyAlignment="1">
      <alignment horizontal="center"/>
    </xf>
    <xf numFmtId="0" fontId="1" fillId="11" borderId="66" xfId="0" applyFont="1" applyFill="1" applyBorder="1" applyAlignment="1">
      <alignment horizontal="left"/>
    </xf>
    <xf numFmtId="0" fontId="1" fillId="13" borderId="0" xfId="0" applyFont="1" applyFill="1" applyBorder="1" applyAlignment="1">
      <alignment horizontal="center"/>
    </xf>
    <xf numFmtId="0" fontId="0" fillId="13" borderId="0" xfId="0" applyFill="1" applyBorder="1" applyAlignment="1">
      <alignment horizontal="left" vertical="top"/>
    </xf>
    <xf numFmtId="0" fontId="0" fillId="13" borderId="0" xfId="0" applyFont="1" applyFill="1" applyBorder="1" applyAlignment="1">
      <alignment vertical="top"/>
    </xf>
    <xf numFmtId="0" fontId="1" fillId="11" borderId="0" xfId="0" applyFont="1" applyFill="1" applyBorder="1" applyAlignment="1">
      <alignment horizontal="left"/>
    </xf>
    <xf numFmtId="0" fontId="1" fillId="11" borderId="67" xfId="0" applyFont="1" applyFill="1" applyBorder="1" applyAlignment="1">
      <alignment horizontal="center"/>
    </xf>
    <xf numFmtId="0" fontId="0" fillId="11" borderId="0" xfId="0" applyFont="1" applyFill="1" applyBorder="1" applyAlignment="1">
      <alignment vertical="top"/>
    </xf>
    <xf numFmtId="0" fontId="1" fillId="11" borderId="68" xfId="0" applyFont="1" applyFill="1" applyBorder="1" applyAlignment="1"/>
    <xf numFmtId="0" fontId="1" fillId="11" borderId="69" xfId="0" applyFont="1" applyFill="1" applyBorder="1" applyAlignment="1">
      <alignment horizontal="center"/>
    </xf>
    <xf numFmtId="0" fontId="0" fillId="11" borderId="69" xfId="0" applyFill="1" applyBorder="1" applyAlignment="1">
      <alignment vertical="top"/>
    </xf>
    <xf numFmtId="0" fontId="1" fillId="11" borderId="66" xfId="0" applyFont="1" applyFill="1" applyBorder="1" applyAlignment="1"/>
    <xf numFmtId="0" fontId="2" fillId="12" borderId="70" xfId="0" applyFont="1" applyFill="1" applyBorder="1" applyAlignment="1">
      <alignment vertical="center"/>
    </xf>
    <xf numFmtId="0" fontId="3" fillId="14" borderId="71" xfId="0" applyFont="1" applyFill="1" applyBorder="1" applyAlignment="1">
      <alignment horizontal="center"/>
    </xf>
    <xf numFmtId="0" fontId="3" fillId="14" borderId="72" xfId="0" applyFont="1" applyFill="1" applyBorder="1" applyAlignment="1">
      <alignment horizontal="center"/>
    </xf>
    <xf numFmtId="169" fontId="4" fillId="14" borderId="72" xfId="0" applyNumberFormat="1" applyFont="1" applyFill="1" applyBorder="1"/>
    <xf numFmtId="0" fontId="3" fillId="14" borderId="0" xfId="0" applyFont="1" applyFill="1" applyBorder="1" applyAlignment="1">
      <alignment horizontal="center"/>
    </xf>
    <xf numFmtId="0" fontId="3" fillId="14" borderId="72" xfId="0" applyFont="1" applyFill="1" applyBorder="1"/>
    <xf numFmtId="0" fontId="2" fillId="15" borderId="0" xfId="0" applyFont="1" applyFill="1" applyBorder="1" applyAlignment="1">
      <alignment vertical="center"/>
    </xf>
    <xf numFmtId="0" fontId="2" fillId="16" borderId="0" xfId="0" applyFont="1" applyFill="1" applyBorder="1" applyAlignment="1">
      <alignment vertical="center"/>
    </xf>
    <xf numFmtId="0" fontId="2" fillId="16" borderId="74" xfId="0" applyFont="1" applyFill="1" applyBorder="1" applyAlignment="1">
      <alignment vertical="center"/>
    </xf>
    <xf numFmtId="0" fontId="3" fillId="5" borderId="0" xfId="0" applyFont="1" applyFill="1" applyBorder="1" applyAlignment="1">
      <alignment horizontal="center"/>
    </xf>
    <xf numFmtId="169" fontId="4" fillId="5" borderId="75"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79" xfId="0" applyFont="1" applyFill="1" applyBorder="1" applyAlignment="1"/>
    <xf numFmtId="0" fontId="3" fillId="5" borderId="80" xfId="0" applyFont="1" applyFill="1" applyBorder="1" applyAlignment="1">
      <alignment horizontal="left"/>
    </xf>
    <xf numFmtId="0" fontId="0" fillId="0" borderId="33" xfId="0" applyBorder="1"/>
    <xf numFmtId="0" fontId="0" fillId="11"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1" borderId="21" xfId="0" applyFill="1" applyBorder="1" applyAlignment="1">
      <alignment horizontal="center" vertical="center"/>
    </xf>
    <xf numFmtId="0" fontId="0" fillId="2" borderId="81" xfId="0" applyFill="1" applyBorder="1" applyAlignment="1">
      <alignment horizontal="center" vertical="center"/>
    </xf>
    <xf numFmtId="0" fontId="0" fillId="2" borderId="3" xfId="0" applyFill="1" applyBorder="1" applyAlignment="1">
      <alignment horizontal="center" vertical="center" wrapText="1"/>
    </xf>
    <xf numFmtId="0" fontId="0" fillId="11" borderId="82"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3"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1" borderId="8" xfId="0" applyFill="1" applyBorder="1" applyAlignment="1">
      <alignment horizontal="center" vertical="center"/>
    </xf>
    <xf numFmtId="0" fontId="1" fillId="17" borderId="6" xfId="0" applyFont="1" applyFill="1" applyBorder="1" applyAlignment="1">
      <alignment vertical="center"/>
    </xf>
    <xf numFmtId="0" fontId="1" fillId="17" borderId="5" xfId="0" applyFont="1" applyFill="1" applyBorder="1" applyAlignment="1">
      <alignment vertical="center"/>
    </xf>
    <xf numFmtId="0" fontId="1" fillId="17" borderId="5" xfId="0" applyFont="1" applyFill="1" applyBorder="1" applyAlignment="1">
      <alignment vertical="center" wrapText="1"/>
    </xf>
    <xf numFmtId="0" fontId="1" fillId="17" borderId="4" xfId="0" applyFont="1" applyFill="1" applyBorder="1" applyAlignment="1">
      <alignment vertical="center"/>
    </xf>
    <xf numFmtId="0" fontId="3" fillId="5" borderId="80" xfId="0" applyFont="1" applyFill="1" applyBorder="1" applyAlignment="1"/>
    <xf numFmtId="169" fontId="4" fillId="5" borderId="76" xfId="0" applyNumberFormat="1" applyFont="1" applyFill="1" applyBorder="1"/>
    <xf numFmtId="0" fontId="3" fillId="5" borderId="0" xfId="0" applyFont="1" applyFill="1" applyBorder="1" applyAlignment="1">
      <alignment vertical="top"/>
    </xf>
    <xf numFmtId="0" fontId="3" fillId="5" borderId="78" xfId="0" applyFont="1" applyFill="1" applyBorder="1" applyAlignment="1"/>
    <xf numFmtId="0" fontId="2" fillId="17" borderId="83" xfId="0" applyFont="1" applyFill="1" applyBorder="1" applyAlignment="1">
      <alignment vertical="center"/>
    </xf>
    <xf numFmtId="0" fontId="1" fillId="4" borderId="0" xfId="0" applyFont="1" applyFill="1" applyBorder="1" applyAlignment="1">
      <alignment horizontal="center"/>
    </xf>
    <xf numFmtId="0" fontId="1" fillId="4" borderId="85" xfId="0" applyFont="1" applyFill="1" applyBorder="1" applyAlignment="1">
      <alignment horizontal="center"/>
    </xf>
    <xf numFmtId="0" fontId="2" fillId="18" borderId="0" xfId="0" applyFont="1" applyFill="1" applyBorder="1" applyAlignment="1">
      <alignment vertical="center"/>
    </xf>
    <xf numFmtId="0" fontId="0" fillId="12"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2" borderId="11" xfId="0" applyFont="1" applyFill="1" applyBorder="1"/>
    <xf numFmtId="170" fontId="1" fillId="12" borderId="10" xfId="1" applyNumberFormat="1" applyFont="1" applyFill="1" applyBorder="1"/>
    <xf numFmtId="0" fontId="0" fillId="12" borderId="21" xfId="0" applyFill="1" applyBorder="1"/>
    <xf numFmtId="170" fontId="0" fillId="2" borderId="81" xfId="1" applyNumberFormat="1" applyFont="1" applyFill="1" applyBorder="1"/>
    <xf numFmtId="0" fontId="0" fillId="2" borderId="20" xfId="0" applyFill="1" applyBorder="1"/>
    <xf numFmtId="0" fontId="0" fillId="12" borderId="8" xfId="0" applyFill="1" applyBorder="1"/>
    <xf numFmtId="170" fontId="0" fillId="2" borderId="3" xfId="1" applyNumberFormat="1" applyFont="1" applyFill="1" applyBorder="1"/>
    <xf numFmtId="0" fontId="0" fillId="2" borderId="7" xfId="0" applyFill="1" applyBorder="1"/>
    <xf numFmtId="165" fontId="0" fillId="0" borderId="1" xfId="1" applyFont="1" applyBorder="1"/>
    <xf numFmtId="165" fontId="1" fillId="4" borderId="0" xfId="1" applyFont="1" applyFill="1" applyBorder="1" applyAlignment="1">
      <alignment horizontal="center"/>
    </xf>
    <xf numFmtId="165" fontId="1" fillId="4" borderId="0" xfId="1" applyFont="1" applyFill="1" applyBorder="1" applyAlignment="1">
      <alignment horizontal="left" vertical="top"/>
    </xf>
    <xf numFmtId="0" fontId="1" fillId="4" borderId="86" xfId="0" applyFont="1" applyFill="1" applyBorder="1" applyAlignment="1">
      <alignment horizontal="center"/>
    </xf>
    <xf numFmtId="169" fontId="0" fillId="4" borderId="86" xfId="0" applyNumberFormat="1" applyFill="1" applyBorder="1"/>
    <xf numFmtId="0" fontId="0" fillId="2" borderId="19" xfId="0" applyFill="1" applyBorder="1"/>
    <xf numFmtId="0" fontId="0" fillId="2" borderId="10" xfId="0" applyFill="1" applyBorder="1"/>
    <xf numFmtId="0" fontId="0" fillId="2" borderId="18" xfId="0" applyFill="1" applyBorder="1"/>
    <xf numFmtId="0" fontId="0" fillId="2" borderId="3" xfId="0" applyFill="1" applyBorder="1"/>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6"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3" fontId="0" fillId="19" borderId="10" xfId="0" applyNumberFormat="1" applyFill="1" applyBorder="1"/>
    <xf numFmtId="172" fontId="0" fillId="19" borderId="10" xfId="0" applyNumberFormat="1" applyFill="1" applyBorder="1"/>
    <xf numFmtId="170" fontId="0" fillId="19" borderId="10" xfId="1" applyNumberFormat="1" applyFont="1" applyFill="1" applyBorder="1"/>
    <xf numFmtId="0" fontId="0" fillId="19" borderId="24" xfId="0" applyFill="1" applyBorder="1"/>
    <xf numFmtId="0" fontId="0" fillId="19" borderId="9" xfId="0" applyFill="1" applyBorder="1"/>
    <xf numFmtId="166"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5" xfId="0" applyFont="1" applyFill="1" applyBorder="1" applyAlignment="1"/>
    <xf numFmtId="0" fontId="1" fillId="4" borderId="86" xfId="0" applyFont="1" applyFill="1" applyBorder="1" applyAlignment="1"/>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88" xfId="0" applyFont="1" applyFill="1" applyBorder="1" applyAlignment="1">
      <alignment vertical="center"/>
    </xf>
    <xf numFmtId="0" fontId="3" fillId="20" borderId="0" xfId="0" applyFont="1" applyFill="1" applyBorder="1" applyAlignment="1">
      <alignment horizontal="center"/>
    </xf>
    <xf numFmtId="0" fontId="3" fillId="20" borderId="89" xfId="0" applyFont="1" applyFill="1" applyBorder="1" applyAlignment="1">
      <alignment horizontal="center"/>
    </xf>
    <xf numFmtId="0" fontId="3" fillId="20" borderId="91" xfId="0" applyFont="1" applyFill="1" applyBorder="1" applyAlignment="1">
      <alignment horizontal="center"/>
    </xf>
    <xf numFmtId="0" fontId="3" fillId="20" borderId="91" xfId="0" applyFont="1" applyFill="1" applyBorder="1" applyAlignment="1">
      <alignment horizontal="left"/>
    </xf>
    <xf numFmtId="0" fontId="2" fillId="21" borderId="0" xfId="0" applyFont="1" applyFill="1" applyBorder="1" applyAlignment="1">
      <alignment vertical="center"/>
    </xf>
    <xf numFmtId="0" fontId="4" fillId="20" borderId="0" xfId="0" applyFont="1" applyFill="1" applyBorder="1" applyAlignment="1">
      <alignment vertical="top"/>
    </xf>
    <xf numFmtId="0" fontId="4" fillId="20" borderId="89" xfId="0" applyFont="1" applyFill="1" applyBorder="1" applyAlignment="1">
      <alignment vertical="top"/>
    </xf>
    <xf numFmtId="0" fontId="0" fillId="2" borderId="81" xfId="0" applyFill="1" applyBorder="1"/>
    <xf numFmtId="0" fontId="1" fillId="22" borderId="6" xfId="0" applyFont="1" applyFill="1" applyBorder="1" applyAlignment="1">
      <alignment horizontal="left" vertical="center"/>
    </xf>
    <xf numFmtId="0" fontId="1" fillId="22" borderId="5" xfId="0" applyFont="1" applyFill="1" applyBorder="1" applyAlignment="1">
      <alignment horizontal="left" vertical="center"/>
    </xf>
    <xf numFmtId="0" fontId="1" fillId="22" borderId="4" xfId="0" applyFont="1" applyFill="1" applyBorder="1" applyAlignment="1">
      <alignment horizontal="left" vertical="center"/>
    </xf>
    <xf numFmtId="0" fontId="4" fillId="20" borderId="0" xfId="0" applyFont="1" applyFill="1" applyBorder="1" applyAlignment="1">
      <alignment horizontal="left" vertical="top"/>
    </xf>
    <xf numFmtId="0" fontId="1" fillId="22" borderId="4" xfId="0" applyFont="1" applyFill="1" applyBorder="1" applyAlignment="1">
      <alignment vertical="center"/>
    </xf>
    <xf numFmtId="0" fontId="3" fillId="20" borderId="0" xfId="0" applyFont="1" applyFill="1" applyBorder="1" applyAlignment="1">
      <alignment horizontal="left" vertical="top" wrapText="1"/>
    </xf>
    <xf numFmtId="0" fontId="4" fillId="20" borderId="93" xfId="0" applyFont="1" applyFill="1" applyBorder="1" applyAlignment="1">
      <alignment vertical="top"/>
    </xf>
    <xf numFmtId="0" fontId="2" fillId="22" borderId="95" xfId="0" applyFont="1" applyFill="1" applyBorder="1" applyAlignment="1">
      <alignment vertical="center"/>
    </xf>
    <xf numFmtId="0" fontId="1" fillId="11" borderId="96" xfId="0" applyFont="1" applyFill="1" applyBorder="1" applyAlignment="1">
      <alignment horizontal="left"/>
    </xf>
    <xf numFmtId="0" fontId="1" fillId="11" borderId="96" xfId="0" applyFont="1" applyFill="1" applyBorder="1" applyAlignment="1">
      <alignment horizontal="center"/>
    </xf>
    <xf numFmtId="169" fontId="0" fillId="2" borderId="97" xfId="0" applyNumberFormat="1" applyFill="1" applyBorder="1" applyAlignment="1">
      <alignment vertical="center"/>
    </xf>
    <xf numFmtId="0" fontId="1" fillId="23" borderId="6" xfId="0" applyFont="1" applyFill="1" applyBorder="1" applyAlignment="1">
      <alignment horizontal="left" vertical="center"/>
    </xf>
    <xf numFmtId="0" fontId="1" fillId="23" borderId="5" xfId="0" applyFont="1" applyFill="1" applyBorder="1" applyAlignment="1">
      <alignment horizontal="left" vertical="center"/>
    </xf>
    <xf numFmtId="0" fontId="1" fillId="23" borderId="4" xfId="0" applyFont="1" applyFill="1" applyBorder="1" applyAlignment="1">
      <alignment horizontal="left" vertical="center"/>
    </xf>
    <xf numFmtId="0" fontId="0" fillId="2" borderId="97" xfId="0" applyFill="1" applyBorder="1" applyAlignment="1">
      <alignment vertical="center"/>
    </xf>
    <xf numFmtId="0" fontId="1" fillId="11" borderId="99" xfId="0" applyFont="1" applyFill="1" applyBorder="1" applyAlignment="1">
      <alignment horizontal="center"/>
    </xf>
    <xf numFmtId="0" fontId="1" fillId="11" borderId="100" xfId="0" applyFont="1" applyFill="1" applyBorder="1" applyAlignment="1">
      <alignment horizontal="center"/>
    </xf>
    <xf numFmtId="0" fontId="1" fillId="4" borderId="0" xfId="0" applyFont="1" applyFill="1" applyBorder="1" applyAlignment="1">
      <alignment horizontal="left"/>
    </xf>
    <xf numFmtId="0" fontId="1" fillId="4" borderId="0" xfId="0" applyFont="1" applyFill="1" applyBorder="1" applyAlignment="1">
      <alignment horizontal="left" vertical="top"/>
    </xf>
    <xf numFmtId="166" fontId="5" fillId="0" borderId="5" xfId="1" applyNumberFormat="1" applyFont="1" applyBorder="1" applyAlignment="1">
      <alignment horizontal="center" vertical="center" wrapText="1"/>
    </xf>
    <xf numFmtId="168"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6" fontId="5" fillId="0" borderId="3" xfId="1" applyNumberFormat="1" applyFont="1" applyBorder="1" applyAlignment="1">
      <alignment horizontal="center" vertical="center" wrapText="1"/>
    </xf>
    <xf numFmtId="168" fontId="0" fillId="0" borderId="3" xfId="2" applyNumberFormat="1" applyFont="1" applyBorder="1" applyAlignment="1">
      <alignment horizontal="center" vertical="center" wrapText="1"/>
    </xf>
    <xf numFmtId="0" fontId="0" fillId="0" borderId="9" xfId="0" applyFont="1" applyFill="1" applyBorder="1" applyAlignment="1">
      <alignment horizontal="center" vertical="center" wrapText="1"/>
    </xf>
    <xf numFmtId="166" fontId="5" fillId="0" borderId="10" xfId="1" applyNumberFormat="1" applyFont="1" applyBorder="1" applyAlignment="1">
      <alignment horizontal="center" vertical="center" wrapText="1"/>
    </xf>
    <xf numFmtId="168" fontId="0" fillId="0" borderId="10" xfId="2" applyNumberFormat="1" applyFont="1" applyBorder="1" applyAlignment="1">
      <alignment horizontal="center" vertical="center" wrapText="1"/>
    </xf>
    <xf numFmtId="2" fontId="0" fillId="0" borderId="22" xfId="0" applyNumberFormat="1" applyFont="1" applyFill="1" applyBorder="1" applyAlignment="1" applyProtection="1">
      <alignment horizontal="center" vertical="center" wrapText="1"/>
      <protection locked="0"/>
    </xf>
    <xf numFmtId="167"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7"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2" fontId="0" fillId="0" borderId="23" xfId="0" applyNumberFormat="1" applyFont="1" applyFill="1" applyBorder="1" applyAlignment="1" applyProtection="1">
      <alignment horizontal="center" vertical="center" wrapText="1"/>
      <protection locked="0"/>
    </xf>
    <xf numFmtId="167"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7" fontId="0" fillId="0" borderId="3" xfId="0" applyNumberFormat="1" applyFont="1" applyFill="1" applyBorder="1" applyAlignment="1" applyProtection="1">
      <alignment horizontal="center" vertical="center" wrapText="1"/>
      <protection locked="0"/>
    </xf>
    <xf numFmtId="0" fontId="0" fillId="0" borderId="63" xfId="0" applyFont="1" applyFill="1" applyBorder="1" applyAlignment="1">
      <alignment horizontal="center" vertical="center" wrapText="1"/>
    </xf>
    <xf numFmtId="2" fontId="0" fillId="0" borderId="24" xfId="0" applyNumberFormat="1" applyFont="1" applyFill="1" applyBorder="1" applyAlignment="1" applyProtection="1">
      <alignment horizontal="center" vertical="center" wrapText="1"/>
      <protection locked="0"/>
    </xf>
    <xf numFmtId="167"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7" fontId="0" fillId="0" borderId="10" xfId="0" applyNumberFormat="1" applyFont="1" applyFill="1" applyBorder="1" applyAlignment="1" applyProtection="1">
      <alignment horizontal="center" vertical="center" wrapText="1"/>
      <protection locked="0"/>
    </xf>
    <xf numFmtId="0" fontId="1" fillId="9" borderId="4" xfId="0" applyFont="1" applyFill="1" applyBorder="1" applyAlignment="1">
      <alignment horizontal="center" vertical="center" wrapText="1"/>
    </xf>
    <xf numFmtId="0" fontId="1" fillId="11" borderId="102" xfId="0" applyFont="1" applyFill="1" applyBorder="1" applyAlignment="1">
      <alignment horizontal="center"/>
    </xf>
    <xf numFmtId="0" fontId="1" fillId="11" borderId="103" xfId="0" applyFont="1" applyFill="1" applyBorder="1" applyAlignment="1">
      <alignment horizontal="center"/>
    </xf>
    <xf numFmtId="0" fontId="1" fillId="11" borderId="104" xfId="0" applyFont="1" applyFill="1" applyBorder="1" applyAlignment="1">
      <alignment horizontal="center"/>
    </xf>
    <xf numFmtId="0" fontId="1" fillId="11" borderId="105" xfId="0" applyFont="1" applyFill="1" applyBorder="1" applyAlignment="1">
      <alignment horizontal="center"/>
    </xf>
    <xf numFmtId="0" fontId="1" fillId="11" borderId="44" xfId="0" applyFont="1" applyFill="1" applyBorder="1" applyAlignment="1">
      <alignment horizontal="center"/>
    </xf>
    <xf numFmtId="0" fontId="2" fillId="22" borderId="106" xfId="0" applyFont="1" applyFill="1" applyBorder="1" applyAlignment="1">
      <alignment horizontal="center" vertical="center"/>
    </xf>
    <xf numFmtId="0" fontId="2" fillId="21" borderId="44" xfId="0" applyFont="1" applyFill="1" applyBorder="1" applyAlignment="1">
      <alignment horizontal="center" vertical="center"/>
    </xf>
    <xf numFmtId="0" fontId="3" fillId="20" borderId="107" xfId="0" applyFont="1" applyFill="1" applyBorder="1" applyAlignment="1">
      <alignment horizontal="center"/>
    </xf>
    <xf numFmtId="0" fontId="3" fillId="20" borderId="108" xfId="0" applyFont="1" applyFill="1" applyBorder="1" applyAlignment="1">
      <alignment vertical="top"/>
    </xf>
    <xf numFmtId="0" fontId="3" fillId="20" borderId="44" xfId="0" applyFont="1" applyFill="1" applyBorder="1" applyAlignment="1">
      <alignment vertical="top"/>
    </xf>
    <xf numFmtId="0" fontId="3" fillId="20" borderId="44" xfId="0" applyFont="1" applyFill="1" applyBorder="1" applyAlignment="1">
      <alignment horizontal="center"/>
    </xf>
    <xf numFmtId="0" fontId="2" fillId="21" borderId="44" xfId="0" applyFont="1" applyFill="1" applyBorder="1" applyAlignment="1">
      <alignment vertical="center"/>
    </xf>
    <xf numFmtId="0" fontId="3" fillId="20" borderId="109" xfId="0" applyFont="1" applyFill="1" applyBorder="1" applyAlignment="1">
      <alignment horizontal="center" vertical="center"/>
    </xf>
    <xf numFmtId="0" fontId="3" fillId="20" borderId="109" xfId="0" applyFont="1" applyFill="1" applyBorder="1" applyAlignment="1">
      <alignment horizontal="center" vertical="top"/>
    </xf>
    <xf numFmtId="0" fontId="3" fillId="20" borderId="109" xfId="0" applyFont="1" applyFill="1" applyBorder="1" applyAlignment="1">
      <alignment horizontal="center"/>
    </xf>
    <xf numFmtId="0" fontId="2" fillId="3" borderId="110" xfId="0" applyFont="1" applyFill="1" applyBorder="1" applyAlignment="1">
      <alignment horizontal="center" vertical="center"/>
    </xf>
    <xf numFmtId="0" fontId="2" fillId="18" borderId="44" xfId="0" applyFont="1" applyFill="1" applyBorder="1" applyAlignment="1">
      <alignment horizontal="center" vertical="center"/>
    </xf>
    <xf numFmtId="0" fontId="1" fillId="4" borderId="111" xfId="0" applyFont="1" applyFill="1" applyBorder="1" applyAlignment="1">
      <alignment horizontal="center"/>
    </xf>
    <xf numFmtId="0" fontId="1" fillId="4" borderId="112" xfId="0" applyFont="1" applyFill="1" applyBorder="1" applyAlignment="1">
      <alignment horizontal="center"/>
    </xf>
    <xf numFmtId="0" fontId="1" fillId="4" borderId="44" xfId="0" applyFont="1" applyFill="1" applyBorder="1" applyAlignment="1">
      <alignment horizontal="center"/>
    </xf>
    <xf numFmtId="0" fontId="1" fillId="4" borderId="111" xfId="0" applyFont="1" applyFill="1" applyBorder="1" applyAlignment="1">
      <alignment horizontal="center" vertical="top"/>
    </xf>
    <xf numFmtId="165" fontId="1" fillId="4" borderId="44" xfId="1" applyFont="1" applyFill="1" applyBorder="1" applyAlignment="1">
      <alignment horizontal="center"/>
    </xf>
    <xf numFmtId="0" fontId="2" fillId="17" borderId="113" xfId="0" applyFont="1" applyFill="1" applyBorder="1" applyAlignment="1">
      <alignment horizontal="center" vertical="center"/>
    </xf>
    <xf numFmtId="0" fontId="2" fillId="6" borderId="44" xfId="0" applyFont="1" applyFill="1" applyBorder="1" applyAlignment="1">
      <alignment horizontal="center" vertical="center"/>
    </xf>
    <xf numFmtId="0" fontId="3" fillId="5" borderId="114" xfId="0" applyFont="1" applyFill="1" applyBorder="1" applyAlignment="1">
      <alignment horizontal="center"/>
    </xf>
    <xf numFmtId="0" fontId="3" fillId="5" borderId="115" xfId="0" applyFont="1" applyFill="1" applyBorder="1" applyAlignment="1">
      <alignment horizontal="center"/>
    </xf>
    <xf numFmtId="0" fontId="3" fillId="5" borderId="116" xfId="0" applyFont="1" applyFill="1" applyBorder="1" applyAlignment="1">
      <alignment horizontal="center"/>
    </xf>
    <xf numFmtId="0" fontId="3" fillId="5" borderId="115" xfId="0" applyFont="1" applyFill="1" applyBorder="1" applyAlignment="1">
      <alignment horizontal="center" vertical="top"/>
    </xf>
    <xf numFmtId="0" fontId="3" fillId="5" borderId="115" xfId="0" applyFont="1" applyFill="1" applyBorder="1" applyAlignment="1">
      <alignment horizontal="center" vertical="center"/>
    </xf>
    <xf numFmtId="0" fontId="3" fillId="5" borderId="117" xfId="0" applyFont="1" applyFill="1" applyBorder="1" applyAlignment="1">
      <alignment horizontal="center"/>
    </xf>
    <xf numFmtId="0" fontId="3" fillId="5" borderId="44" xfId="0" applyFont="1" applyFill="1" applyBorder="1" applyAlignment="1">
      <alignment horizontal="center"/>
    </xf>
    <xf numFmtId="0" fontId="2" fillId="16" borderId="118" xfId="0" applyFont="1" applyFill="1" applyBorder="1" applyAlignment="1">
      <alignment horizontal="center" vertical="center"/>
    </xf>
    <xf numFmtId="0" fontId="3" fillId="14" borderId="119" xfId="0" applyFont="1" applyFill="1" applyBorder="1" applyAlignment="1">
      <alignment horizontal="center"/>
    </xf>
    <xf numFmtId="0" fontId="3" fillId="14" borderId="44" xfId="0" applyFont="1" applyFill="1" applyBorder="1" applyAlignment="1">
      <alignment horizontal="center"/>
    </xf>
    <xf numFmtId="0" fontId="2" fillId="15" borderId="44" xfId="0" applyFont="1" applyFill="1" applyBorder="1" applyAlignment="1">
      <alignment horizontal="center" vertical="center"/>
    </xf>
    <xf numFmtId="0" fontId="2" fillId="12" borderId="120" xfId="0" applyFont="1" applyFill="1" applyBorder="1" applyAlignment="1">
      <alignment horizontal="center" vertical="center"/>
    </xf>
    <xf numFmtId="0" fontId="1" fillId="11" borderId="46" xfId="0" applyFont="1" applyFill="1" applyBorder="1" applyAlignment="1">
      <alignment horizontal="center"/>
    </xf>
    <xf numFmtId="0" fontId="1" fillId="11" borderId="15" xfId="0" applyFont="1" applyFill="1" applyBorder="1" applyAlignment="1">
      <alignment horizontal="center"/>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6" borderId="97"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0" borderId="0" xfId="0" applyFont="1" applyFill="1"/>
    <xf numFmtId="0" fontId="0" fillId="11" borderId="0" xfId="0" applyFill="1" applyBorder="1" applyAlignment="1">
      <alignment horizontal="left" vertical="top"/>
    </xf>
    <xf numFmtId="0" fontId="0" fillId="11" borderId="65" xfId="0" applyFont="1" applyFill="1" applyBorder="1" applyAlignment="1">
      <alignment horizontal="left"/>
    </xf>
    <xf numFmtId="0" fontId="1" fillId="11" borderId="0" xfId="0" applyFont="1" applyFill="1" applyBorder="1" applyAlignment="1">
      <alignment horizontal="left" vertical="top"/>
    </xf>
    <xf numFmtId="0" fontId="3" fillId="20" borderId="122" xfId="0" applyFont="1" applyFill="1" applyBorder="1" applyAlignment="1">
      <alignment horizontal="center"/>
    </xf>
    <xf numFmtId="0" fontId="0" fillId="0" borderId="8" xfId="0" applyFill="1" applyBorder="1"/>
    <xf numFmtId="0" fontId="0" fillId="0" borderId="21" xfId="0" applyFill="1" applyBorder="1"/>
    <xf numFmtId="0" fontId="0" fillId="0" borderId="11" xfId="0" applyFill="1" applyBorder="1"/>
    <xf numFmtId="0" fontId="1" fillId="24" borderId="14" xfId="0" applyFont="1" applyFill="1" applyBorder="1" applyAlignment="1">
      <alignment horizontal="center"/>
    </xf>
    <xf numFmtId="0" fontId="0" fillId="24" borderId="124" xfId="0" applyFill="1" applyBorder="1"/>
    <xf numFmtId="2" fontId="0" fillId="0" borderId="81" xfId="0" applyNumberFormat="1" applyFont="1" applyFill="1" applyBorder="1" applyAlignment="1" applyProtection="1">
      <alignment vertical="center" wrapText="1"/>
      <protection locked="0"/>
    </xf>
    <xf numFmtId="0" fontId="1" fillId="5" borderId="81" xfId="0" applyFont="1" applyFill="1" applyBorder="1" applyAlignment="1">
      <alignment horizontal="center" vertical="center" wrapText="1"/>
    </xf>
    <xf numFmtId="2" fontId="0" fillId="4" borderId="21" xfId="0" applyNumberFormat="1" applyFont="1" applyFill="1" applyBorder="1" applyAlignment="1" applyProtection="1">
      <alignment vertical="center" wrapText="1"/>
      <protection locked="0"/>
    </xf>
    <xf numFmtId="0" fontId="0" fillId="4" borderId="23" xfId="0" applyFont="1" applyFill="1" applyBorder="1" applyAlignment="1">
      <alignment vertical="center" wrapText="1"/>
    </xf>
    <xf numFmtId="0" fontId="0" fillId="4" borderId="41" xfId="0" applyFont="1" applyFill="1" applyBorder="1" applyAlignment="1">
      <alignment vertical="center" wrapText="1"/>
    </xf>
    <xf numFmtId="0" fontId="0" fillId="4" borderId="24" xfId="0" applyFont="1" applyFill="1" applyBorder="1" applyAlignment="1">
      <alignment vertical="center" wrapText="1"/>
    </xf>
    <xf numFmtId="0" fontId="3" fillId="7" borderId="82" xfId="0" applyFont="1" applyFill="1" applyBorder="1" applyAlignment="1">
      <alignment horizontal="center"/>
    </xf>
    <xf numFmtId="0" fontId="1" fillId="7" borderId="0" xfId="0" applyFont="1" applyFill="1" applyBorder="1" applyAlignment="1">
      <alignment horizontal="center" vertical="center" wrapText="1"/>
    </xf>
    <xf numFmtId="0" fontId="0" fillId="7" borderId="0" xfId="0" applyFont="1" applyFill="1" applyBorder="1" applyAlignment="1">
      <alignment horizontal="center" vertical="center" wrapText="1"/>
    </xf>
    <xf numFmtId="0" fontId="0" fillId="7" borderId="0" xfId="0" applyFill="1" applyBorder="1" applyAlignment="1">
      <alignment horizontal="center" vertical="center" wrapText="1"/>
    </xf>
    <xf numFmtId="0" fontId="1" fillId="9" borderId="13" xfId="0" applyFont="1" applyFill="1" applyBorder="1" applyAlignment="1">
      <alignment wrapText="1"/>
    </xf>
    <xf numFmtId="0" fontId="0" fillId="2" borderId="41" xfId="0" applyFill="1" applyBorder="1" applyAlignment="1">
      <alignment horizontal="left" vertical="center"/>
    </xf>
    <xf numFmtId="0" fontId="0" fillId="2" borderId="32" xfId="0" applyFill="1" applyBorder="1" applyAlignment="1">
      <alignment horizontal="left" vertical="center"/>
    </xf>
    <xf numFmtId="0" fontId="4" fillId="2" borderId="23" xfId="0" applyFont="1" applyFill="1" applyBorder="1"/>
    <xf numFmtId="0" fontId="4" fillId="2" borderId="127" xfId="0" applyFont="1" applyFill="1" applyBorder="1"/>
    <xf numFmtId="0" fontId="0" fillId="2" borderId="97" xfId="0" applyFill="1" applyBorder="1" applyAlignment="1">
      <alignment vertical="center" wrapText="1"/>
    </xf>
    <xf numFmtId="0" fontId="0" fillId="7" borderId="31" xfId="0" applyFill="1" applyBorder="1" applyAlignment="1">
      <alignment wrapText="1"/>
    </xf>
    <xf numFmtId="0" fontId="0" fillId="0" borderId="0" xfId="0" applyFill="1" applyAlignment="1">
      <alignment wrapText="1"/>
    </xf>
    <xf numFmtId="0" fontId="0" fillId="2" borderId="0" xfId="0" applyFill="1" applyBorder="1" applyAlignment="1">
      <alignment wrapText="1"/>
    </xf>
    <xf numFmtId="0" fontId="1" fillId="10" borderId="0" xfId="0" applyFont="1" applyFill="1" applyBorder="1" applyAlignment="1">
      <alignment wrapText="1"/>
    </xf>
    <xf numFmtId="0" fontId="0" fillId="10" borderId="0" xfId="0" applyFill="1" applyBorder="1" applyAlignment="1">
      <alignment wrapText="1"/>
    </xf>
    <xf numFmtId="0" fontId="1" fillId="2" borderId="3" xfId="0" applyFont="1" applyFill="1" applyBorder="1"/>
    <xf numFmtId="174" fontId="13" fillId="2" borderId="3" xfId="0" applyNumberFormat="1" applyFont="1" applyFill="1" applyBorder="1" applyAlignment="1">
      <alignment horizontal="right"/>
    </xf>
    <xf numFmtId="173" fontId="13" fillId="2" borderId="3" xfId="0" applyNumberFormat="1" applyFont="1" applyFill="1" applyBorder="1" applyAlignment="1"/>
    <xf numFmtId="175" fontId="13" fillId="2" borderId="3" xfId="0" applyNumberFormat="1" applyFont="1" applyFill="1" applyBorder="1" applyAlignment="1"/>
    <xf numFmtId="4" fontId="13" fillId="2" borderId="3" xfId="0" applyNumberFormat="1" applyFont="1" applyFill="1" applyBorder="1" applyAlignment="1"/>
    <xf numFmtId="0" fontId="0" fillId="2" borderId="41" xfId="0" applyFont="1" applyFill="1" applyBorder="1" applyAlignment="1">
      <alignment horizontal="left" vertical="center"/>
    </xf>
    <xf numFmtId="0" fontId="0" fillId="2" borderId="3" xfId="0" applyFont="1" applyFill="1" applyBorder="1"/>
    <xf numFmtId="0" fontId="0" fillId="2" borderId="81" xfId="0" applyFill="1" applyBorder="1" applyAlignment="1">
      <alignment horizontal="left" vertical="center"/>
    </xf>
    <xf numFmtId="174" fontId="13" fillId="2" borderId="3" xfId="0" applyNumberFormat="1" applyFont="1" applyFill="1" applyBorder="1" applyAlignment="1">
      <alignment wrapText="1"/>
    </xf>
    <xf numFmtId="176" fontId="13" fillId="2" borderId="3" xfId="0" applyNumberFormat="1" applyFont="1" applyFill="1" applyBorder="1" applyAlignment="1">
      <alignment wrapText="1"/>
    </xf>
    <xf numFmtId="177" fontId="13" fillId="2" borderId="3" xfId="0" applyNumberFormat="1" applyFont="1" applyFill="1" applyBorder="1" applyAlignment="1"/>
    <xf numFmtId="177" fontId="4" fillId="2" borderId="3" xfId="0" applyNumberFormat="1" applyFont="1" applyFill="1" applyBorder="1" applyAlignment="1"/>
    <xf numFmtId="0" fontId="0" fillId="2" borderId="3" xfId="0" applyFill="1" applyBorder="1" applyAlignment="1">
      <alignment horizontal="left" vertical="center"/>
    </xf>
    <xf numFmtId="175" fontId="13" fillId="2" borderId="3" xfId="0" applyNumberFormat="1" applyFont="1" applyFill="1" applyBorder="1" applyAlignment="1">
      <alignment vertical="center"/>
    </xf>
    <xf numFmtId="178" fontId="13" fillId="2" borderId="3" xfId="0" applyNumberFormat="1" applyFont="1" applyFill="1" applyBorder="1" applyAlignment="1">
      <alignment vertical="center"/>
    </xf>
    <xf numFmtId="173" fontId="0" fillId="2" borderId="3" xfId="0" applyNumberFormat="1" applyFont="1" applyFill="1" applyBorder="1" applyAlignment="1"/>
    <xf numFmtId="179" fontId="13" fillId="2" borderId="3" xfId="0" applyNumberFormat="1" applyFont="1" applyFill="1" applyBorder="1" applyAlignment="1">
      <alignment vertical="center"/>
    </xf>
    <xf numFmtId="179" fontId="13" fillId="2" borderId="3" xfId="0" applyNumberFormat="1" applyFont="1" applyFill="1" applyBorder="1" applyAlignment="1"/>
    <xf numFmtId="0" fontId="13" fillId="2" borderId="3" xfId="1" applyNumberFormat="1" applyFont="1" applyFill="1" applyBorder="1" applyAlignment="1"/>
    <xf numFmtId="4" fontId="13" fillId="2" borderId="3" xfId="1" applyNumberFormat="1" applyFont="1" applyFill="1" applyBorder="1" applyAlignment="1"/>
    <xf numFmtId="1" fontId="0" fillId="2" borderId="3" xfId="0" applyNumberFormat="1" applyFill="1" applyBorder="1" applyAlignment="1"/>
    <xf numFmtId="0" fontId="0" fillId="2" borderId="32" xfId="0" applyFill="1" applyBorder="1"/>
    <xf numFmtId="0" fontId="0" fillId="2" borderId="37" xfId="0" applyFill="1" applyBorder="1"/>
    <xf numFmtId="174" fontId="13" fillId="2" borderId="3" xfId="0" applyNumberFormat="1" applyFont="1" applyFill="1" applyBorder="1" applyAlignment="1"/>
    <xf numFmtId="178" fontId="13" fillId="2" borderId="3" xfId="0" applyNumberFormat="1" applyFont="1" applyFill="1" applyBorder="1" applyAlignment="1"/>
    <xf numFmtId="174" fontId="13" fillId="2" borderId="3" xfId="0" applyNumberFormat="1" applyFont="1" applyFill="1" applyBorder="1" applyAlignment="1">
      <alignment horizontal="right" vertical="center"/>
    </xf>
    <xf numFmtId="0" fontId="0" fillId="4" borderId="0" xfId="0" applyFont="1" applyFill="1" applyBorder="1" applyAlignment="1">
      <alignment horizontal="left" vertical="top" wrapText="1"/>
    </xf>
    <xf numFmtId="174" fontId="13" fillId="7" borderId="128" xfId="0" applyNumberFormat="1" applyFont="1" applyFill="1" applyBorder="1" applyAlignment="1">
      <alignment horizontal="right"/>
    </xf>
    <xf numFmtId="173" fontId="13" fillId="7" borderId="128" xfId="0" applyNumberFormat="1" applyFont="1" applyFill="1" applyBorder="1" applyAlignment="1">
      <alignment horizontal="right"/>
    </xf>
    <xf numFmtId="175" fontId="13" fillId="7" borderId="128" xfId="0" applyNumberFormat="1" applyFont="1" applyFill="1" applyBorder="1" applyAlignment="1">
      <alignment horizontal="right"/>
    </xf>
    <xf numFmtId="4" fontId="13" fillId="7" borderId="128" xfId="0" applyNumberFormat="1" applyFont="1" applyFill="1" applyBorder="1" applyAlignment="1">
      <alignment horizontal="right"/>
    </xf>
    <xf numFmtId="174" fontId="13" fillId="7" borderId="128" xfId="0" applyNumberFormat="1" applyFont="1" applyFill="1" applyBorder="1" applyAlignment="1">
      <alignment horizontal="right" wrapText="1"/>
    </xf>
    <xf numFmtId="176" fontId="13" fillId="7" borderId="128" xfId="0" applyNumberFormat="1" applyFont="1" applyFill="1" applyBorder="1" applyAlignment="1">
      <alignment horizontal="right" wrapText="1"/>
    </xf>
    <xf numFmtId="177" fontId="13" fillId="7" borderId="128" xfId="0" applyNumberFormat="1" applyFont="1" applyFill="1" applyBorder="1" applyAlignment="1">
      <alignment horizontal="right"/>
    </xf>
    <xf numFmtId="177" fontId="4" fillId="7" borderId="18" xfId="0" applyNumberFormat="1" applyFont="1" applyFill="1" applyBorder="1" applyAlignment="1">
      <alignment horizontal="right"/>
    </xf>
    <xf numFmtId="175" fontId="13" fillId="7" borderId="128" xfId="0" applyNumberFormat="1" applyFont="1" applyFill="1" applyBorder="1" applyAlignment="1">
      <alignment horizontal="right" vertical="center"/>
    </xf>
    <xf numFmtId="178" fontId="13" fillId="7" borderId="128" xfId="0" applyNumberFormat="1" applyFont="1" applyFill="1" applyBorder="1" applyAlignment="1">
      <alignment horizontal="right" vertical="center"/>
    </xf>
    <xf numFmtId="173" fontId="0" fillId="7" borderId="18" xfId="0" applyNumberFormat="1" applyFont="1" applyFill="1" applyBorder="1" applyAlignment="1">
      <alignment horizontal="right"/>
    </xf>
    <xf numFmtId="179" fontId="13" fillId="7" borderId="128" xfId="0" applyNumberFormat="1" applyFont="1" applyFill="1" applyBorder="1" applyAlignment="1">
      <alignment horizontal="right" vertical="center"/>
    </xf>
    <xf numFmtId="179" fontId="13" fillId="7" borderId="128" xfId="0" applyNumberFormat="1" applyFont="1" applyFill="1" applyBorder="1" applyAlignment="1">
      <alignment horizontal="right"/>
    </xf>
    <xf numFmtId="0" fontId="13" fillId="7" borderId="18" xfId="1" applyNumberFormat="1" applyFont="1" applyFill="1" applyBorder="1" applyAlignment="1">
      <alignment horizontal="right"/>
    </xf>
    <xf numFmtId="4" fontId="13" fillId="7" borderId="128" xfId="1" applyNumberFormat="1" applyFont="1" applyFill="1" applyBorder="1" applyAlignment="1">
      <alignment horizontal="right"/>
    </xf>
    <xf numFmtId="1" fontId="0" fillId="14" borderId="18" xfId="0" applyNumberFormat="1" applyFill="1" applyBorder="1" applyAlignment="1">
      <alignment horizontal="right"/>
    </xf>
    <xf numFmtId="174" fontId="13" fillId="7" borderId="129" xfId="0" applyNumberFormat="1" applyFont="1" applyFill="1" applyBorder="1" applyAlignment="1">
      <alignment horizontal="right" wrapText="1"/>
    </xf>
    <xf numFmtId="178" fontId="13" fillId="7" borderId="128" xfId="0" applyNumberFormat="1" applyFont="1" applyFill="1" applyBorder="1" applyAlignment="1">
      <alignment horizontal="right"/>
    </xf>
    <xf numFmtId="174" fontId="13" fillId="7" borderId="128" xfId="0" applyNumberFormat="1" applyFont="1" applyFill="1" applyBorder="1" applyAlignment="1">
      <alignment horizontal="right" vertical="center"/>
    </xf>
    <xf numFmtId="0" fontId="17" fillId="4" borderId="0" xfId="0" applyFont="1" applyFill="1" applyBorder="1" applyAlignment="1">
      <alignment horizontal="left" vertical="top" wrapText="1"/>
    </xf>
    <xf numFmtId="0" fontId="0" fillId="2" borderId="3" xfId="0" applyFont="1" applyFill="1" applyBorder="1" applyAlignment="1">
      <alignment horizontal="left" vertical="top" wrapText="1"/>
    </xf>
    <xf numFmtId="0" fontId="2" fillId="6" borderId="0" xfId="0" applyFont="1" applyFill="1" applyBorder="1" applyAlignment="1">
      <alignment horizontal="center" vertical="center"/>
    </xf>
    <xf numFmtId="0" fontId="18" fillId="0" borderId="130" xfId="0" applyFont="1" applyBorder="1" applyAlignment="1">
      <alignment vertical="top" wrapText="1" readingOrder="1"/>
    </xf>
    <xf numFmtId="0" fontId="19" fillId="0" borderId="131" xfId="0" applyFont="1" applyBorder="1" applyAlignment="1">
      <alignment vertical="top" wrapText="1"/>
    </xf>
    <xf numFmtId="0" fontId="19" fillId="0" borderId="132" xfId="0" applyFont="1" applyBorder="1" applyAlignment="1">
      <alignment vertical="top" wrapText="1"/>
    </xf>
    <xf numFmtId="0" fontId="18" fillId="0" borderId="3" xfId="0" applyFont="1" applyBorder="1" applyAlignment="1">
      <alignment vertical="top" wrapText="1" readingOrder="1"/>
    </xf>
    <xf numFmtId="170" fontId="20" fillId="2" borderId="3" xfId="1" applyNumberFormat="1" applyFont="1" applyFill="1" applyBorder="1" applyAlignment="1">
      <alignment horizontal="right"/>
    </xf>
    <xf numFmtId="180" fontId="18" fillId="0" borderId="3" xfId="1" applyNumberFormat="1" applyFont="1" applyBorder="1" applyAlignment="1">
      <alignment vertical="top" wrapText="1" readingOrder="1"/>
    </xf>
    <xf numFmtId="0" fontId="21" fillId="0" borderId="130" xfId="0" applyFont="1" applyBorder="1" applyAlignment="1">
      <alignment vertical="top" wrapText="1" readingOrder="1"/>
    </xf>
    <xf numFmtId="0" fontId="16" fillId="0" borderId="131" xfId="0" applyFont="1" applyBorder="1" applyAlignment="1">
      <alignment vertical="top" wrapText="1"/>
    </xf>
    <xf numFmtId="0" fontId="16" fillId="0" borderId="132" xfId="0" applyFont="1" applyBorder="1" applyAlignment="1">
      <alignment vertical="top" wrapText="1"/>
    </xf>
    <xf numFmtId="181" fontId="0" fillId="0" borderId="1" xfId="0" applyNumberFormat="1" applyBorder="1"/>
    <xf numFmtId="180" fontId="1" fillId="4" borderId="0" xfId="0" applyNumberFormat="1" applyFont="1" applyFill="1" applyBorder="1" applyAlignment="1">
      <alignment horizontal="center"/>
    </xf>
    <xf numFmtId="0" fontId="1" fillId="4" borderId="0" xfId="0" applyFont="1" applyFill="1" applyBorder="1" applyAlignment="1">
      <alignment horizontal="left" vertical="top"/>
    </xf>
    <xf numFmtId="3" fontId="20" fillId="0" borderId="0" xfId="0" applyNumberFormat="1" applyFont="1"/>
    <xf numFmtId="0" fontId="0" fillId="2" borderId="3" xfId="0" applyFill="1" applyBorder="1" applyAlignment="1">
      <alignment wrapText="1"/>
    </xf>
    <xf numFmtId="0" fontId="21" fillId="0" borderId="133" xfId="0" applyFont="1" applyBorder="1" applyAlignment="1">
      <alignment vertical="center" wrapText="1"/>
    </xf>
    <xf numFmtId="0" fontId="21" fillId="0" borderId="0" xfId="0" applyFont="1"/>
    <xf numFmtId="0" fontId="0" fillId="2" borderId="81" xfId="0" applyFill="1" applyBorder="1" applyAlignment="1">
      <alignment wrapText="1"/>
    </xf>
    <xf numFmtId="3" fontId="21" fillId="0" borderId="97" xfId="0" applyNumberFormat="1" applyFont="1" applyBorder="1" applyAlignment="1">
      <alignment vertical="center" wrapText="1"/>
    </xf>
    <xf numFmtId="3" fontId="21" fillId="0" borderId="134" xfId="0" applyNumberFormat="1" applyFont="1" applyBorder="1" applyAlignment="1">
      <alignment vertical="center" wrapText="1"/>
    </xf>
    <xf numFmtId="0" fontId="21" fillId="0" borderId="97" xfId="0" applyFont="1" applyBorder="1" applyAlignment="1">
      <alignment vertical="center" wrapText="1"/>
    </xf>
    <xf numFmtId="0" fontId="21" fillId="0" borderId="134" xfId="0" applyFont="1" applyBorder="1" applyAlignment="1">
      <alignment vertical="center" wrapText="1"/>
    </xf>
    <xf numFmtId="4" fontId="21" fillId="0" borderId="97" xfId="0" applyNumberFormat="1" applyFont="1" applyBorder="1" applyAlignment="1">
      <alignment vertical="center" wrapText="1"/>
    </xf>
    <xf numFmtId="4" fontId="21" fillId="0" borderId="134" xfId="0" applyNumberFormat="1" applyFont="1" applyBorder="1" applyAlignment="1">
      <alignment vertical="center" wrapText="1"/>
    </xf>
    <xf numFmtId="3" fontId="22" fillId="0" borderId="0" xfId="0" applyNumberFormat="1" applyFont="1"/>
    <xf numFmtId="0" fontId="0" fillId="12" borderId="8" xfId="0" applyFill="1" applyBorder="1" applyAlignment="1">
      <alignment wrapText="1"/>
    </xf>
    <xf numFmtId="0" fontId="21" fillId="0" borderId="135" xfId="0" applyFont="1" applyBorder="1" applyAlignment="1">
      <alignment horizontal="center" vertical="center" wrapText="1"/>
    </xf>
    <xf numFmtId="0" fontId="21" fillId="0" borderId="136" xfId="0" applyFont="1" applyBorder="1" applyAlignment="1">
      <alignment horizontal="center" vertical="center" wrapText="1"/>
    </xf>
    <xf numFmtId="0" fontId="21" fillId="0" borderId="137" xfId="0" applyFont="1" applyBorder="1" applyAlignment="1">
      <alignment horizontal="center" vertical="center" wrapText="1"/>
    </xf>
    <xf numFmtId="0" fontId="23" fillId="0" borderId="134" xfId="0" applyFont="1" applyBorder="1" applyAlignment="1">
      <alignment horizontal="center" vertical="center" wrapText="1"/>
    </xf>
    <xf numFmtId="0" fontId="0" fillId="2" borderId="3" xfId="0" applyFill="1" applyBorder="1" applyAlignment="1">
      <alignment horizontal="left" vertical="center" wrapText="1"/>
    </xf>
    <xf numFmtId="0" fontId="0" fillId="11" borderId="8" xfId="0" applyFill="1" applyBorder="1" applyAlignment="1">
      <alignment horizontal="center" vertical="center" wrapText="1"/>
    </xf>
    <xf numFmtId="0" fontId="0" fillId="11" borderId="8" xfId="0" applyFill="1" applyBorder="1" applyAlignment="1">
      <alignment horizontal="left" vertical="center" wrapText="1"/>
    </xf>
    <xf numFmtId="0" fontId="0" fillId="4" borderId="15" xfId="0" applyFont="1" applyFill="1" applyBorder="1" applyAlignment="1">
      <alignment horizontal="left" vertical="top" wrapText="1"/>
    </xf>
    <xf numFmtId="0" fontId="0" fillId="4" borderId="0" xfId="0" applyFont="1" applyFill="1" applyBorder="1" applyAlignment="1">
      <alignment horizontal="left" vertical="top" wrapText="1"/>
    </xf>
    <xf numFmtId="0" fontId="1" fillId="4" borderId="84" xfId="0" applyFont="1" applyFill="1" applyBorder="1" applyAlignment="1">
      <alignment horizontal="left"/>
    </xf>
    <xf numFmtId="0" fontId="1" fillId="4" borderId="0" xfId="0" applyFont="1" applyFill="1" applyBorder="1" applyAlignment="1">
      <alignment horizontal="left"/>
    </xf>
    <xf numFmtId="0" fontId="3" fillId="20" borderId="94" xfId="0" applyFont="1" applyFill="1" applyBorder="1" applyAlignment="1">
      <alignment horizontal="left" vertical="center" wrapText="1"/>
    </xf>
    <xf numFmtId="0" fontId="3" fillId="20" borderId="0" xfId="0" applyFont="1" applyFill="1" applyBorder="1" applyAlignment="1">
      <alignment horizontal="left" vertical="center" wrapText="1"/>
    </xf>
    <xf numFmtId="0" fontId="10" fillId="25" borderId="42" xfId="0" applyFont="1" applyFill="1" applyBorder="1" applyAlignment="1">
      <alignment horizontal="right" vertical="center"/>
    </xf>
    <xf numFmtId="0" fontId="10" fillId="25" borderId="16" xfId="0" applyFont="1" applyFill="1" applyBorder="1" applyAlignment="1">
      <alignment horizontal="right" vertical="center"/>
    </xf>
    <xf numFmtId="0" fontId="3" fillId="20" borderId="92" xfId="0" applyFont="1" applyFill="1" applyBorder="1" applyAlignment="1">
      <alignment horizontal="left" wrapText="1"/>
    </xf>
    <xf numFmtId="0" fontId="3" fillId="20" borderId="16" xfId="0" applyFont="1" applyFill="1" applyBorder="1" applyAlignment="1">
      <alignment horizontal="left" wrapText="1"/>
    </xf>
    <xf numFmtId="0" fontId="0" fillId="11" borderId="65" xfId="0" applyFill="1" applyBorder="1" applyAlignment="1">
      <alignment horizontal="left" vertical="top"/>
    </xf>
    <xf numFmtId="0" fontId="0" fillId="11" borderId="0" xfId="0" applyFill="1" applyBorder="1" applyAlignment="1">
      <alignment horizontal="left" vertical="top"/>
    </xf>
    <xf numFmtId="0" fontId="0" fillId="11" borderId="98" xfId="0" applyFill="1" applyBorder="1" applyAlignment="1">
      <alignment horizontal="left" vertical="top" wrapText="1"/>
    </xf>
    <xf numFmtId="0" fontId="0" fillId="11"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wrapText="1"/>
    </xf>
    <xf numFmtId="0" fontId="0" fillId="2" borderId="14" xfId="0" applyNumberFormat="1" applyFill="1" applyBorder="1" applyAlignment="1">
      <alignment horizontal="left" vertical="top" wrapText="1"/>
    </xf>
    <xf numFmtId="0" fontId="3" fillId="20" borderId="94" xfId="0" applyFont="1" applyFill="1" applyBorder="1" applyAlignment="1">
      <alignment horizontal="left" wrapText="1"/>
    </xf>
    <xf numFmtId="0" fontId="3" fillId="20" borderId="0" xfId="0" applyFont="1" applyFill="1" applyBorder="1" applyAlignment="1">
      <alignment horizontal="left"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12" fillId="20" borderId="90" xfId="0" applyFont="1" applyFill="1" applyBorder="1" applyAlignment="1">
      <alignment horizontal="left" wrapText="1"/>
    </xf>
    <xf numFmtId="0" fontId="12" fillId="20" borderId="15" xfId="0" applyFont="1" applyFill="1" applyBorder="1" applyAlignment="1">
      <alignment horizontal="left" wrapText="1"/>
    </xf>
    <xf numFmtId="0" fontId="12" fillId="20" borderId="123" xfId="0" applyFont="1" applyFill="1" applyBorder="1" applyAlignment="1">
      <alignment horizontal="left" wrapText="1"/>
    </xf>
    <xf numFmtId="0" fontId="0" fillId="2" borderId="3" xfId="0" applyFill="1" applyBorder="1" applyAlignment="1">
      <alignment horizontal="center"/>
    </xf>
    <xf numFmtId="0" fontId="0" fillId="2" borderId="8" xfId="0" applyFill="1" applyBorder="1" applyAlignment="1">
      <alignment horizontal="center"/>
    </xf>
    <xf numFmtId="0" fontId="1" fillId="4" borderId="84" xfId="0" applyFont="1" applyFill="1" applyBorder="1" applyAlignment="1">
      <alignment horizontal="left" vertical="top"/>
    </xf>
    <xf numFmtId="0" fontId="1" fillId="4" borderId="0" xfId="0" applyFont="1" applyFill="1" applyBorder="1" applyAlignment="1">
      <alignment horizontal="left" vertical="top"/>
    </xf>
    <xf numFmtId="0" fontId="1" fillId="4" borderId="84"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3" borderId="51"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0" fillId="4" borderId="87" xfId="0" applyFill="1" applyBorder="1" applyAlignment="1">
      <alignment horizontal="left" vertical="top" wrapText="1"/>
    </xf>
    <xf numFmtId="0" fontId="0" fillId="4" borderId="15" xfId="0" applyFill="1" applyBorder="1" applyAlignment="1">
      <alignment horizontal="left" vertical="top" wrapText="1"/>
    </xf>
    <xf numFmtId="0" fontId="4" fillId="5" borderId="15" xfId="0" applyFont="1" applyFill="1" applyBorder="1" applyAlignment="1">
      <alignment horizontal="left" vertical="top" wrapText="1"/>
    </xf>
    <xf numFmtId="0" fontId="4" fillId="5" borderId="0" xfId="0" applyFont="1" applyFill="1" applyBorder="1" applyAlignment="1">
      <alignment horizontal="left" vertical="top" wrapText="1"/>
    </xf>
    <xf numFmtId="0" fontId="3" fillId="5" borderId="79" xfId="0" applyFont="1" applyFill="1" applyBorder="1" applyAlignment="1">
      <alignment horizontal="left"/>
    </xf>
    <xf numFmtId="0" fontId="3" fillId="5" borderId="16" xfId="0" applyFont="1" applyFill="1" applyBorder="1" applyAlignment="1">
      <alignment horizontal="left"/>
    </xf>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4" fillId="5" borderId="78" xfId="0" applyFont="1" applyFill="1" applyBorder="1" applyAlignment="1">
      <alignment horizontal="left" vertical="top" wrapText="1"/>
    </xf>
    <xf numFmtId="0" fontId="4" fillId="5" borderId="77" xfId="0" applyFont="1" applyFill="1" applyBorder="1" applyAlignment="1">
      <alignment horizontal="left" vertical="top" wrapText="1"/>
    </xf>
    <xf numFmtId="0" fontId="3" fillId="20" borderId="16" xfId="0" applyFont="1" applyFill="1" applyBorder="1" applyAlignment="1">
      <alignment horizontal="left"/>
    </xf>
    <xf numFmtId="0" fontId="4" fillId="20" borderId="90" xfId="0" applyFont="1" applyFill="1" applyBorder="1" applyAlignment="1">
      <alignment horizontal="left" wrapText="1"/>
    </xf>
    <xf numFmtId="0" fontId="4" fillId="20" borderId="15" xfId="0" applyFont="1" applyFill="1" applyBorder="1" applyAlignment="1">
      <alignment horizontal="left" wrapText="1"/>
    </xf>
    <xf numFmtId="0" fontId="3" fillId="20" borderId="92" xfId="0" applyFont="1" applyFill="1" applyBorder="1" applyAlignment="1">
      <alignment horizontal="left"/>
    </xf>
    <xf numFmtId="0" fontId="4" fillId="20" borderId="90" xfId="0" applyFont="1" applyFill="1" applyBorder="1" applyAlignment="1">
      <alignment horizontal="left" vertical="top" wrapText="1"/>
    </xf>
    <xf numFmtId="0" fontId="4" fillId="20" borderId="15" xfId="0" applyFont="1" applyFill="1" applyBorder="1" applyAlignment="1">
      <alignment horizontal="left" vertical="top" wrapText="1"/>
    </xf>
    <xf numFmtId="0" fontId="0" fillId="4" borderId="84" xfId="0" applyFont="1" applyFill="1" applyBorder="1" applyAlignment="1">
      <alignment horizontal="left" vertical="top" wrapText="1"/>
    </xf>
    <xf numFmtId="0" fontId="3" fillId="5" borderId="78" xfId="0" applyFont="1" applyFill="1" applyBorder="1" applyAlignment="1">
      <alignment horizontal="left"/>
    </xf>
    <xf numFmtId="0" fontId="3" fillId="5" borderId="0" xfId="0" applyFont="1" applyFill="1" applyBorder="1" applyAlignment="1">
      <alignment horizontal="left"/>
    </xf>
    <xf numFmtId="0" fontId="4" fillId="5" borderId="77" xfId="0" applyFont="1" applyFill="1" applyBorder="1" applyAlignment="1">
      <alignment horizontal="left" vertical="top"/>
    </xf>
    <xf numFmtId="0" fontId="4" fillId="5" borderId="15" xfId="0" applyFont="1" applyFill="1" applyBorder="1" applyAlignment="1">
      <alignment horizontal="left" vertical="top"/>
    </xf>
    <xf numFmtId="0" fontId="3" fillId="5" borderId="79" xfId="0" applyFont="1" applyFill="1" applyBorder="1" applyAlignment="1">
      <alignment horizontal="left" wrapText="1"/>
    </xf>
    <xf numFmtId="0" fontId="3" fillId="5" borderId="16" xfId="0" applyFont="1" applyFill="1" applyBorder="1" applyAlignment="1">
      <alignment horizontal="left" wrapText="1"/>
    </xf>
    <xf numFmtId="0" fontId="1" fillId="2" borderId="12" xfId="0" applyFont="1" applyFill="1" applyBorder="1" applyAlignment="1">
      <alignment horizontal="left" vertical="top" wrapText="1"/>
    </xf>
    <xf numFmtId="169" fontId="4" fillId="5" borderId="77"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78"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0" fillId="11" borderId="65" xfId="0" applyFill="1" applyBorder="1" applyAlignment="1">
      <alignment horizontal="left" vertical="top" wrapText="1"/>
    </xf>
    <xf numFmtId="0" fontId="0" fillId="11" borderId="0" xfId="0" applyFill="1" applyBorder="1" applyAlignment="1">
      <alignment horizontal="left" vertical="top" wrapText="1"/>
    </xf>
    <xf numFmtId="0" fontId="4" fillId="14" borderId="73" xfId="0" applyFont="1" applyFill="1" applyBorder="1" applyAlignment="1">
      <alignment horizontal="left" vertical="top" wrapText="1"/>
    </xf>
    <xf numFmtId="0" fontId="4" fillId="14" borderId="15" xfId="0" applyFont="1" applyFill="1" applyBorder="1" applyAlignment="1">
      <alignment horizontal="left" vertical="top" wrapText="1"/>
    </xf>
    <xf numFmtId="0" fontId="4" fillId="14" borderId="73" xfId="0" applyFont="1" applyFill="1" applyBorder="1" applyAlignment="1">
      <alignment horizontal="left" wrapText="1"/>
    </xf>
    <xf numFmtId="0" fontId="4" fillId="14" borderId="15" xfId="0" applyFont="1" applyFill="1" applyBorder="1" applyAlignment="1">
      <alignment horizontal="left" wrapText="1"/>
    </xf>
    <xf numFmtId="0" fontId="0" fillId="2" borderId="10" xfId="0" applyFill="1" applyBorder="1" applyAlignment="1">
      <alignment horizontal="center"/>
    </xf>
    <xf numFmtId="0" fontId="0" fillId="2" borderId="11" xfId="0" applyFill="1" applyBorder="1" applyAlignment="1">
      <alignment horizontal="center"/>
    </xf>
    <xf numFmtId="0" fontId="1" fillId="22" borderId="5" xfId="0" applyFont="1" applyFill="1" applyBorder="1" applyAlignment="1">
      <alignment horizontal="center" vertical="center"/>
    </xf>
    <xf numFmtId="0" fontId="1" fillId="22" borderId="6" xfId="0" applyFont="1" applyFill="1" applyBorder="1" applyAlignment="1">
      <alignment horizontal="center" vertical="center"/>
    </xf>
    <xf numFmtId="0" fontId="0" fillId="2" borderId="3" xfId="0" applyFill="1" applyBorder="1" applyAlignment="1">
      <alignment horizontal="center" wrapText="1"/>
    </xf>
    <xf numFmtId="0" fontId="9" fillId="2" borderId="3" xfId="3" applyFill="1" applyBorder="1" applyAlignment="1">
      <alignment horizontal="center"/>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0" fillId="0" borderId="126"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125"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18" xfId="0" applyBorder="1" applyAlignment="1">
      <alignment horizontal="center" vertical="center" wrapText="1"/>
    </xf>
    <xf numFmtId="0" fontId="0" fillId="0" borderId="61" xfId="0" applyBorder="1" applyAlignment="1">
      <alignment horizontal="center" vertical="center" wrapText="1"/>
    </xf>
    <xf numFmtId="0" fontId="1" fillId="6" borderId="12"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10" xfId="0" applyFill="1" applyBorder="1" applyAlignment="1">
      <alignment horizontal="center" vertical="center"/>
    </xf>
    <xf numFmtId="0" fontId="1" fillId="6" borderId="51" xfId="0" applyFont="1" applyFill="1" applyBorder="1" applyAlignment="1">
      <alignment horizontal="center" vertical="center" wrapText="1"/>
    </xf>
    <xf numFmtId="0" fontId="0" fillId="0" borderId="17" xfId="0" applyFont="1" applyBorder="1" applyAlignment="1">
      <alignment horizontal="center" vertical="center" wrapText="1"/>
    </xf>
    <xf numFmtId="0" fontId="0" fillId="0" borderId="62" xfId="0" applyFont="1" applyBorder="1" applyAlignment="1">
      <alignment horizontal="center" vertical="center" wrapText="1"/>
    </xf>
    <xf numFmtId="49" fontId="0" fillId="0" borderId="18" xfId="0" applyNumberFormat="1" applyFont="1" applyBorder="1" applyAlignment="1">
      <alignment horizontal="center" vertical="center" wrapText="1"/>
    </xf>
    <xf numFmtId="49" fontId="0" fillId="0" borderId="28" xfId="0" applyNumberFormat="1" applyFont="1" applyBorder="1" applyAlignment="1">
      <alignment horizontal="center" vertical="center" wrapText="1"/>
    </xf>
    <xf numFmtId="49" fontId="0" fillId="0" borderId="23" xfId="0" applyNumberFormat="1" applyFont="1" applyBorder="1" applyAlignment="1">
      <alignment horizontal="center" vertical="center" wrapText="1"/>
    </xf>
    <xf numFmtId="0" fontId="1" fillId="6" borderId="13" xfId="0" applyFont="1" applyFill="1" applyBorder="1" applyAlignment="1">
      <alignment horizontal="center" vertical="center" wrapText="1"/>
    </xf>
    <xf numFmtId="49" fontId="0" fillId="0" borderId="37" xfId="0" applyNumberFormat="1" applyFont="1" applyBorder="1" applyAlignment="1">
      <alignment horizontal="center" vertical="center" wrapText="1"/>
    </xf>
    <xf numFmtId="49" fontId="0" fillId="0" borderId="30" xfId="0" applyNumberFormat="1" applyFont="1" applyBorder="1" applyAlignment="1">
      <alignment horizontal="center" vertical="center" wrapText="1"/>
    </xf>
    <xf numFmtId="49" fontId="0" fillId="0" borderId="31" xfId="0" applyNumberFormat="1" applyFont="1" applyBorder="1" applyAlignment="1">
      <alignment horizontal="center" vertical="center" wrapText="1"/>
    </xf>
    <xf numFmtId="49" fontId="0" fillId="0" borderId="32" xfId="0" applyNumberFormat="1" applyFont="1" applyBorder="1" applyAlignment="1">
      <alignment horizontal="center" vertical="center" wrapText="1"/>
    </xf>
    <xf numFmtId="0" fontId="0" fillId="0" borderId="10" xfId="0" applyFill="1" applyBorder="1" applyAlignment="1">
      <alignment wrapText="1"/>
    </xf>
    <xf numFmtId="0" fontId="1" fillId="9" borderId="5" xfId="0" applyFont="1" applyFill="1" applyBorder="1" applyAlignment="1">
      <alignment horizontal="center" vertical="center" wrapText="1"/>
    </xf>
    <xf numFmtId="0" fontId="1" fillId="9" borderId="6" xfId="0" applyFont="1" applyFill="1" applyBorder="1" applyAlignment="1">
      <alignment horizontal="center" vertical="center" wrapText="1"/>
    </xf>
    <xf numFmtId="0" fontId="0" fillId="0" borderId="37" xfId="0" applyFill="1" applyBorder="1" applyAlignment="1">
      <alignment wrapText="1"/>
    </xf>
    <xf numFmtId="0" fontId="0" fillId="0" borderId="101" xfId="0" applyFill="1" applyBorder="1" applyAlignment="1">
      <alignment wrapText="1"/>
    </xf>
    <xf numFmtId="0" fontId="0" fillId="0" borderId="3" xfId="0" applyFill="1" applyBorder="1" applyAlignment="1">
      <alignment wrapText="1"/>
    </xf>
    <xf numFmtId="0" fontId="0" fillId="0" borderId="8" xfId="0" applyFill="1" applyBorder="1" applyAlignment="1">
      <alignment wrapText="1"/>
    </xf>
    <xf numFmtId="0" fontId="0" fillId="0" borderId="11" xfId="0" applyFill="1" applyBorder="1" applyAlignment="1">
      <alignment wrapText="1"/>
    </xf>
    <xf numFmtId="0" fontId="0" fillId="0" borderId="37" xfId="0" applyBorder="1" applyAlignment="1">
      <alignment wrapText="1"/>
    </xf>
    <xf numFmtId="0" fontId="0" fillId="0" borderId="3" xfId="0" applyBorder="1" applyAlignment="1">
      <alignment wrapText="1"/>
    </xf>
    <xf numFmtId="0" fontId="0" fillId="0" borderId="10" xfId="0" applyBorder="1" applyAlignment="1">
      <alignment wrapText="1"/>
    </xf>
    <xf numFmtId="2" fontId="0" fillId="0" borderId="3"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0" fontId="0" fillId="0" borderId="42" xfId="0" applyFill="1" applyBorder="1" applyAlignment="1">
      <alignment horizontal="left" vertical="top" wrapText="1"/>
    </xf>
    <xf numFmtId="0" fontId="0" fillId="0" borderId="16" xfId="0" applyFill="1" applyBorder="1" applyAlignment="1">
      <alignment horizontal="left" vertical="top" wrapText="1"/>
    </xf>
    <xf numFmtId="0" fontId="0" fillId="0" borderId="43" xfId="0" applyFill="1" applyBorder="1" applyAlignment="1">
      <alignment horizontal="left" vertical="top" wrapText="1"/>
    </xf>
    <xf numFmtId="0" fontId="0" fillId="0" borderId="44" xfId="0" applyFill="1" applyBorder="1" applyAlignment="1">
      <alignment horizontal="left" vertical="top" wrapText="1"/>
    </xf>
    <xf numFmtId="0" fontId="0" fillId="0" borderId="0" xfId="0" applyFill="1" applyBorder="1" applyAlignment="1">
      <alignment horizontal="left" vertical="top" wrapText="1"/>
    </xf>
    <xf numFmtId="0" fontId="0" fillId="0" borderId="45" xfId="0" applyFill="1" applyBorder="1" applyAlignment="1">
      <alignment horizontal="left" vertical="top" wrapText="1"/>
    </xf>
    <xf numFmtId="0" fontId="0" fillId="0" borderId="46" xfId="0" applyFill="1" applyBorder="1" applyAlignment="1">
      <alignment horizontal="left" vertical="top" wrapText="1"/>
    </xf>
    <xf numFmtId="0" fontId="0" fillId="0" borderId="15" xfId="0" applyFill="1" applyBorder="1" applyAlignment="1">
      <alignment horizontal="left" vertical="top" wrapText="1"/>
    </xf>
    <xf numFmtId="0" fontId="0" fillId="0" borderId="47" xfId="0" applyFill="1" applyBorder="1" applyAlignment="1">
      <alignment horizontal="left" vertical="top" wrapText="1"/>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2" fontId="0" fillId="0" borderId="8" xfId="0" applyNumberFormat="1" applyFont="1" applyFill="1" applyBorder="1" applyAlignment="1" applyProtection="1">
      <alignment horizontal="center" vertical="center" wrapText="1"/>
      <protection locked="0"/>
    </xf>
    <xf numFmtId="0" fontId="1" fillId="9" borderId="13" xfId="0" applyFont="1" applyFill="1" applyBorder="1" applyAlignment="1">
      <alignment wrapText="1"/>
    </xf>
    <xf numFmtId="0" fontId="0" fillId="0" borderId="18" xfId="0" applyFont="1" applyBorder="1" applyAlignment="1">
      <alignment horizontal="center" vertical="center" wrapText="1"/>
    </xf>
    <xf numFmtId="49" fontId="0" fillId="0" borderId="19" xfId="0" applyNumberFormat="1" applyFont="1" applyBorder="1" applyAlignment="1">
      <alignment horizontal="center" vertical="center" wrapText="1"/>
    </xf>
    <xf numFmtId="49" fontId="0" fillId="0" borderId="121" xfId="0" applyNumberFormat="1" applyFont="1" applyBorder="1" applyAlignment="1">
      <alignment horizontal="center" vertical="center" wrapText="1"/>
    </xf>
    <xf numFmtId="49" fontId="0" fillId="0" borderId="24" xfId="0" applyNumberFormat="1" applyFont="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2" fontId="0" fillId="0" borderId="37" xfId="0" applyNumberFormat="1" applyFont="1" applyFill="1" applyBorder="1" applyAlignment="1" applyProtection="1">
      <alignment horizontal="center" vertical="center" wrapText="1"/>
      <protection locked="0"/>
    </xf>
    <xf numFmtId="0" fontId="1" fillId="6" borderId="52" xfId="0" applyFont="1" applyFill="1" applyBorder="1" applyAlignment="1">
      <alignment horizontal="center" vertical="center" wrapText="1"/>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0" borderId="42"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43" xfId="0" applyFont="1" applyFill="1" applyBorder="1" applyAlignment="1">
      <alignment horizontal="left" vertical="top" wrapText="1"/>
    </xf>
    <xf numFmtId="0" fontId="1" fillId="0" borderId="44"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45" xfId="0" applyFont="1" applyFill="1" applyBorder="1" applyAlignment="1">
      <alignment horizontal="left" vertical="top" wrapText="1"/>
    </xf>
    <xf numFmtId="0" fontId="1" fillId="0" borderId="46"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0" borderId="47" xfId="0" applyFont="1" applyFill="1" applyBorder="1" applyAlignment="1">
      <alignment horizontal="left" vertical="top" wrapText="1"/>
    </xf>
    <xf numFmtId="0" fontId="0" fillId="0" borderId="19" xfId="0" applyFont="1" applyBorder="1" applyAlignment="1">
      <alignment horizontal="center" vertical="center" wrapText="1"/>
    </xf>
    <xf numFmtId="0" fontId="0" fillId="0" borderId="24" xfId="0" applyFont="1" applyBorder="1" applyAlignment="1">
      <alignment horizontal="center" vertical="center" wrapText="1"/>
    </xf>
    <xf numFmtId="14" fontId="0" fillId="2" borderId="11" xfId="0" applyNumberFormat="1" applyFill="1" applyBorder="1" applyAlignment="1">
      <alignment horizontal="left"/>
    </xf>
  </cellXfs>
  <cellStyles count="5">
    <cellStyle name="Comma" xfId="1" builtinId="3"/>
    <cellStyle name="Currency" xfId="2" builtinId="4"/>
    <cellStyle name="Hyperlink" xfId="3" builtinId="8"/>
    <cellStyle name="Normal" xfId="0" builtinId="0"/>
    <cellStyle name="Normal 2" xfId="4" xr:uid="{F6C04073-FD91-42D7-B255-6FEC56EAC800}"/>
  </cellStyles>
  <dxfs count="1">
    <dxf>
      <fill>
        <patternFill>
          <bgColor theme="0" tint="-0.14996795556505021"/>
        </patternFill>
      </fill>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renfrewshire.gov.uk/media/9516/Environment--Infrastructure-Service-Improvement-Plan-2019---22/pdf/Environment___Infrastructure_Service_Improvement_Plan_2019-22.pdf?m=1554211701390"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O437"/>
  <sheetViews>
    <sheetView tabSelected="1" zoomScale="80" zoomScaleNormal="80" workbookViewId="0">
      <selection activeCell="C435" sqref="C435"/>
    </sheetView>
  </sheetViews>
  <sheetFormatPr defaultColWidth="9.26953125" defaultRowHeight="14.5" x14ac:dyDescent="0.35"/>
  <cols>
    <col min="1" max="1" width="8" style="84" customWidth="1"/>
    <col min="2" max="2" width="41.54296875" style="84" customWidth="1"/>
    <col min="3" max="3" width="42.90625" style="84" customWidth="1"/>
    <col min="4" max="4" width="27.7265625" style="84" customWidth="1"/>
    <col min="5" max="5" width="60" style="84" bestFit="1" customWidth="1"/>
    <col min="6" max="6" width="21.7265625" style="84" customWidth="1"/>
    <col min="7" max="7" width="15.453125" style="84" customWidth="1"/>
    <col min="8" max="8" width="14.453125" style="84" customWidth="1"/>
    <col min="9" max="9" width="29.54296875" style="84" bestFit="1" customWidth="1"/>
    <col min="10" max="16384" width="9.26953125" style="84"/>
  </cols>
  <sheetData>
    <row r="1" spans="1:9" ht="33.75" customHeight="1" x14ac:dyDescent="0.35">
      <c r="A1" s="417" t="s">
        <v>809</v>
      </c>
      <c r="B1" s="418"/>
      <c r="C1" s="418"/>
      <c r="D1" s="418"/>
      <c r="E1" s="418"/>
      <c r="F1" s="418"/>
      <c r="G1" s="418"/>
      <c r="H1" s="418"/>
      <c r="I1" s="418"/>
    </row>
    <row r="2" spans="1:9" ht="30" customHeight="1" x14ac:dyDescent="0.35">
      <c r="A2" s="378" t="s">
        <v>592</v>
      </c>
      <c r="B2" s="114" t="s">
        <v>578</v>
      </c>
      <c r="C2" s="114"/>
      <c r="D2" s="114"/>
      <c r="E2" s="114"/>
      <c r="F2" s="114"/>
      <c r="G2" s="114"/>
      <c r="H2" s="114"/>
      <c r="I2" s="114"/>
    </row>
    <row r="3" spans="1:9" ht="31.75" customHeight="1" x14ac:dyDescent="0.35">
      <c r="A3" s="246" t="s">
        <v>233</v>
      </c>
      <c r="B3" s="99" t="s">
        <v>579</v>
      </c>
      <c r="C3" s="91"/>
      <c r="D3" s="85"/>
      <c r="E3" s="85"/>
      <c r="F3" s="85"/>
      <c r="G3" s="85"/>
      <c r="H3" s="85"/>
      <c r="I3" s="85"/>
    </row>
    <row r="4" spans="1:9" ht="20.25" customHeight="1" thickBot="1" x14ac:dyDescent="0.4">
      <c r="A4" s="247"/>
      <c r="B4" s="101" t="s">
        <v>580</v>
      </c>
      <c r="C4" s="219"/>
      <c r="D4" s="85"/>
      <c r="E4" s="85"/>
      <c r="F4" s="85"/>
      <c r="G4" s="85"/>
      <c r="H4" s="85"/>
      <c r="I4" s="85"/>
    </row>
    <row r="5" spans="1:9" ht="24" customHeight="1" thickBot="1" x14ac:dyDescent="0.4">
      <c r="A5" s="248"/>
      <c r="B5" s="324" t="s">
        <v>810</v>
      </c>
      <c r="C5" s="218"/>
      <c r="D5" s="85"/>
      <c r="E5" s="85"/>
      <c r="F5" s="85"/>
      <c r="G5" s="85"/>
      <c r="H5" s="85"/>
      <c r="I5" s="85"/>
    </row>
    <row r="6" spans="1:9" ht="28" customHeight="1" x14ac:dyDescent="0.35">
      <c r="A6" s="249" t="s">
        <v>232</v>
      </c>
      <c r="B6" s="102" t="s">
        <v>581</v>
      </c>
      <c r="C6" s="87"/>
      <c r="D6" s="85"/>
      <c r="E6" s="85"/>
      <c r="F6" s="85"/>
      <c r="G6" s="85"/>
      <c r="H6" s="85"/>
      <c r="I6" s="85"/>
    </row>
    <row r="7" spans="1:9" ht="18" customHeight="1" thickBot="1" x14ac:dyDescent="0.4">
      <c r="A7" s="249"/>
      <c r="B7" s="101" t="s">
        <v>231</v>
      </c>
      <c r="C7" s="87"/>
      <c r="D7" s="85"/>
      <c r="E7" s="85"/>
      <c r="F7" s="85"/>
      <c r="G7" s="85"/>
      <c r="H7" s="85"/>
      <c r="I7" s="85"/>
    </row>
    <row r="8" spans="1:9" ht="24" customHeight="1" thickBot="1" x14ac:dyDescent="0.4">
      <c r="A8" s="248"/>
      <c r="B8" s="217" t="s">
        <v>720</v>
      </c>
      <c r="C8" s="212"/>
      <c r="D8" s="85"/>
      <c r="E8" s="85"/>
      <c r="F8" s="85"/>
      <c r="G8" s="85"/>
      <c r="H8" s="85"/>
      <c r="I8" s="85"/>
    </row>
    <row r="9" spans="1:9" ht="28.5" customHeight="1" x14ac:dyDescent="0.35">
      <c r="A9" s="249" t="s">
        <v>230</v>
      </c>
      <c r="B9" s="99" t="s">
        <v>582</v>
      </c>
      <c r="C9" s="87"/>
      <c r="D9" s="85"/>
      <c r="E9" s="85"/>
      <c r="F9" s="85"/>
      <c r="G9" s="85"/>
      <c r="H9" s="85"/>
      <c r="I9" s="85"/>
    </row>
    <row r="10" spans="1:9" ht="24" customHeight="1" x14ac:dyDescent="0.35">
      <c r="A10" s="248"/>
      <c r="B10" s="391">
        <v>6500</v>
      </c>
      <c r="C10" s="212"/>
      <c r="D10" s="85"/>
      <c r="E10" s="85"/>
      <c r="F10" s="85"/>
      <c r="G10" s="85"/>
      <c r="H10" s="85"/>
      <c r="I10" s="85"/>
    </row>
    <row r="11" spans="1:9" ht="28.5" customHeight="1" x14ac:dyDescent="0.35">
      <c r="A11" s="249" t="s">
        <v>229</v>
      </c>
      <c r="B11" s="99" t="s">
        <v>583</v>
      </c>
      <c r="C11" s="87"/>
      <c r="D11" s="85"/>
      <c r="E11" s="85"/>
      <c r="F11" s="85"/>
      <c r="G11" s="85"/>
      <c r="H11" s="85"/>
      <c r="I11" s="85"/>
    </row>
    <row r="12" spans="1:9" ht="35.25" customHeight="1" thickBot="1" x14ac:dyDescent="0.4">
      <c r="A12" s="250"/>
      <c r="B12" s="423" t="s">
        <v>584</v>
      </c>
      <c r="C12" s="424"/>
      <c r="D12" s="424"/>
      <c r="E12" s="424"/>
      <c r="F12" s="85"/>
      <c r="G12" s="85"/>
      <c r="H12" s="85"/>
      <c r="I12" s="85"/>
    </row>
    <row r="13" spans="1:9" ht="19" customHeight="1" x14ac:dyDescent="0.35">
      <c r="A13" s="250"/>
      <c r="B13" s="216" t="s">
        <v>228</v>
      </c>
      <c r="C13" s="215" t="s">
        <v>9</v>
      </c>
      <c r="D13" s="215" t="s">
        <v>227</v>
      </c>
      <c r="E13" s="214" t="s">
        <v>8</v>
      </c>
      <c r="F13" s="85"/>
      <c r="G13" s="85"/>
      <c r="H13" s="85"/>
      <c r="I13" s="85"/>
    </row>
    <row r="14" spans="1:9" ht="14.25" customHeight="1" x14ac:dyDescent="0.35">
      <c r="A14" s="250"/>
      <c r="B14" s="379" t="s">
        <v>523</v>
      </c>
      <c r="C14" s="379" t="s">
        <v>811</v>
      </c>
      <c r="D14" s="381"/>
      <c r="F14" s="85"/>
      <c r="G14" s="85"/>
      <c r="H14" s="85"/>
      <c r="I14" s="85"/>
    </row>
    <row r="15" spans="1:9" ht="14.25" customHeight="1" x14ac:dyDescent="0.35">
      <c r="A15" s="250"/>
      <c r="B15" s="379" t="s">
        <v>499</v>
      </c>
      <c r="C15" s="379" t="s">
        <v>426</v>
      </c>
      <c r="D15" s="381"/>
      <c r="F15" s="85"/>
      <c r="G15" s="85"/>
      <c r="H15" s="85"/>
      <c r="I15" s="85"/>
    </row>
    <row r="16" spans="1:9" ht="14.25" customHeight="1" x14ac:dyDescent="0.35">
      <c r="A16" s="250"/>
      <c r="B16" s="379" t="s">
        <v>475</v>
      </c>
      <c r="C16" s="379" t="s">
        <v>429</v>
      </c>
      <c r="D16" s="381"/>
      <c r="F16" s="85"/>
      <c r="G16" s="85"/>
      <c r="H16" s="85"/>
      <c r="I16" s="85"/>
    </row>
    <row r="17" spans="1:9" ht="14.25" customHeight="1" x14ac:dyDescent="0.35">
      <c r="A17" s="250"/>
      <c r="B17" s="379" t="s">
        <v>458</v>
      </c>
      <c r="C17" s="379" t="s">
        <v>812</v>
      </c>
      <c r="D17" s="381"/>
      <c r="F17" s="85"/>
      <c r="G17" s="85"/>
      <c r="H17" s="85"/>
      <c r="I17" s="85"/>
    </row>
    <row r="18" spans="1:9" ht="14.25" customHeight="1" x14ac:dyDescent="0.35">
      <c r="A18" s="250"/>
      <c r="B18" s="379" t="s">
        <v>443</v>
      </c>
      <c r="C18" s="379" t="s">
        <v>426</v>
      </c>
      <c r="D18" s="381"/>
      <c r="F18" s="85"/>
      <c r="G18" s="85"/>
      <c r="H18" s="85"/>
      <c r="I18" s="85"/>
    </row>
    <row r="19" spans="1:9" ht="14.25" customHeight="1" x14ac:dyDescent="0.35">
      <c r="A19" s="250"/>
      <c r="B19" s="379" t="s">
        <v>430</v>
      </c>
      <c r="C19" s="379" t="s">
        <v>429</v>
      </c>
      <c r="D19" s="381"/>
      <c r="F19" s="85"/>
      <c r="G19" s="85"/>
      <c r="H19" s="85"/>
      <c r="I19" s="85"/>
    </row>
    <row r="20" spans="1:9" ht="14.25" customHeight="1" x14ac:dyDescent="0.35">
      <c r="A20" s="250"/>
      <c r="B20" s="379" t="s">
        <v>415</v>
      </c>
      <c r="C20" s="379" t="s">
        <v>812</v>
      </c>
      <c r="D20" s="381"/>
      <c r="F20" s="85"/>
      <c r="G20" s="85"/>
      <c r="H20" s="85"/>
      <c r="I20" s="85"/>
    </row>
    <row r="21" spans="1:9" ht="14.25" customHeight="1" x14ac:dyDescent="0.35">
      <c r="A21" s="250"/>
      <c r="B21" s="379" t="s">
        <v>813</v>
      </c>
      <c r="C21" s="379" t="s">
        <v>814</v>
      </c>
      <c r="D21" s="381"/>
      <c r="F21" s="85"/>
      <c r="G21" s="85"/>
      <c r="H21" s="85"/>
      <c r="I21" s="85"/>
    </row>
    <row r="22" spans="1:9" ht="14.25" customHeight="1" x14ac:dyDescent="0.35">
      <c r="A22" s="250"/>
      <c r="B22" s="379" t="s">
        <v>386</v>
      </c>
      <c r="C22" s="379" t="s">
        <v>385</v>
      </c>
      <c r="D22" s="381"/>
      <c r="F22" s="85"/>
      <c r="G22" s="85"/>
      <c r="H22" s="85"/>
      <c r="I22" s="85"/>
    </row>
    <row r="23" spans="1:9" ht="14.25" customHeight="1" x14ac:dyDescent="0.35">
      <c r="A23" s="250"/>
      <c r="B23" s="379" t="s">
        <v>370</v>
      </c>
      <c r="C23" s="379" t="s">
        <v>812</v>
      </c>
      <c r="D23" s="381"/>
      <c r="F23" s="85"/>
      <c r="G23" s="85"/>
      <c r="H23" s="85"/>
      <c r="I23" s="85"/>
    </row>
    <row r="24" spans="1:9" ht="27" customHeight="1" x14ac:dyDescent="0.35">
      <c r="A24" s="249" t="s">
        <v>225</v>
      </c>
      <c r="B24" s="92" t="s">
        <v>585</v>
      </c>
      <c r="C24" s="91"/>
      <c r="D24" s="85"/>
      <c r="E24" s="85"/>
      <c r="F24" s="85"/>
      <c r="G24" s="85"/>
      <c r="H24" s="85"/>
      <c r="I24" s="85"/>
    </row>
    <row r="25" spans="1:9" ht="16.5" customHeight="1" x14ac:dyDescent="0.35">
      <c r="A25" s="249"/>
      <c r="B25" s="301" t="s">
        <v>224</v>
      </c>
      <c r="C25" s="85"/>
      <c r="D25" s="85"/>
      <c r="E25" s="85"/>
      <c r="F25" s="85"/>
      <c r="G25" s="85"/>
      <c r="H25" s="85"/>
      <c r="I25" s="85"/>
    </row>
    <row r="26" spans="1:9" ht="19.5" customHeight="1" thickBot="1" x14ac:dyDescent="0.4">
      <c r="A26" s="248"/>
      <c r="B26" s="302" t="s">
        <v>586</v>
      </c>
      <c r="C26" s="302" t="s">
        <v>587</v>
      </c>
      <c r="D26" s="300"/>
      <c r="E26" s="300"/>
      <c r="F26" s="85"/>
      <c r="G26" s="85"/>
      <c r="H26" s="85"/>
      <c r="I26" s="85"/>
    </row>
    <row r="27" spans="1:9" ht="24" customHeight="1" thickBot="1" x14ac:dyDescent="0.4">
      <c r="A27" s="248"/>
      <c r="B27" s="213">
        <v>427986000</v>
      </c>
      <c r="C27" s="213"/>
      <c r="D27" s="85"/>
      <c r="E27" s="85"/>
      <c r="F27" s="85"/>
      <c r="G27" s="85"/>
      <c r="H27" s="85"/>
      <c r="I27" s="85"/>
    </row>
    <row r="28" spans="1:9" ht="30" customHeight="1" x14ac:dyDescent="0.35">
      <c r="A28" s="249" t="s">
        <v>223</v>
      </c>
      <c r="B28" s="92" t="s">
        <v>222</v>
      </c>
      <c r="C28" s="91"/>
      <c r="D28" s="85"/>
      <c r="E28" s="85"/>
      <c r="F28" s="85"/>
      <c r="G28" s="85"/>
      <c r="H28" s="85"/>
      <c r="I28" s="85"/>
    </row>
    <row r="29" spans="1:9" ht="15.75" customHeight="1" x14ac:dyDescent="0.35">
      <c r="A29" s="249"/>
      <c r="B29" s="301" t="s">
        <v>589</v>
      </c>
      <c r="C29" s="85"/>
      <c r="D29" s="85"/>
      <c r="E29" s="85"/>
      <c r="F29" s="85"/>
      <c r="G29" s="85"/>
      <c r="H29" s="85"/>
      <c r="I29" s="85"/>
    </row>
    <row r="30" spans="1:9" ht="19.5" customHeight="1" thickBot="1" x14ac:dyDescent="0.4">
      <c r="A30" s="248"/>
      <c r="B30" s="302" t="s">
        <v>222</v>
      </c>
      <c r="C30" s="302" t="s">
        <v>588</v>
      </c>
      <c r="D30" s="300"/>
      <c r="E30" s="300"/>
      <c r="F30" s="85"/>
      <c r="G30" s="85"/>
      <c r="H30" s="85"/>
      <c r="I30" s="85"/>
    </row>
    <row r="31" spans="1:9" ht="24" customHeight="1" thickBot="1" x14ac:dyDescent="0.4">
      <c r="A31" s="248"/>
      <c r="B31" s="213" t="s">
        <v>428</v>
      </c>
      <c r="C31" s="213"/>
      <c r="D31" s="85"/>
      <c r="E31" s="85"/>
      <c r="F31" s="85"/>
      <c r="G31" s="85"/>
      <c r="H31" s="85"/>
      <c r="I31" s="85"/>
    </row>
    <row r="32" spans="1:9" ht="30.75" customHeight="1" x14ac:dyDescent="0.35">
      <c r="A32" s="248" t="s">
        <v>221</v>
      </c>
      <c r="B32" s="211" t="s">
        <v>590</v>
      </c>
      <c r="C32" s="85"/>
      <c r="D32" s="85"/>
      <c r="E32" s="85"/>
      <c r="F32" s="85"/>
      <c r="G32" s="85"/>
      <c r="H32" s="85"/>
      <c r="I32" s="85"/>
    </row>
    <row r="33" spans="1:9" ht="19" customHeight="1" thickBot="1" x14ac:dyDescent="0.4">
      <c r="A33" s="248"/>
      <c r="B33" s="421" t="s">
        <v>672</v>
      </c>
      <c r="C33" s="422"/>
      <c r="D33" s="422"/>
      <c r="E33" s="422"/>
      <c r="F33" s="85"/>
      <c r="G33" s="85"/>
      <c r="H33" s="85"/>
      <c r="I33" s="85"/>
    </row>
    <row r="34" spans="1:9" ht="45" customHeight="1" thickBot="1" x14ac:dyDescent="0.4">
      <c r="A34" s="248"/>
      <c r="B34" s="425" t="s">
        <v>829</v>
      </c>
      <c r="C34" s="426"/>
      <c r="D34" s="426"/>
      <c r="E34" s="427"/>
      <c r="F34" s="85"/>
      <c r="G34" s="85"/>
      <c r="H34" s="85"/>
      <c r="I34" s="85"/>
    </row>
    <row r="35" spans="1:9" ht="19.5" customHeight="1" x14ac:dyDescent="0.35">
      <c r="A35" s="249"/>
      <c r="B35" s="421"/>
      <c r="C35" s="422"/>
      <c r="D35" s="422"/>
      <c r="E35" s="422"/>
      <c r="F35" s="85"/>
      <c r="G35" s="85"/>
      <c r="H35" s="85"/>
      <c r="I35" s="85"/>
    </row>
    <row r="36" spans="1:9" ht="33" customHeight="1" x14ac:dyDescent="0.35">
      <c r="A36" s="251" t="s">
        <v>591</v>
      </c>
      <c r="B36" s="210" t="s">
        <v>220</v>
      </c>
      <c r="C36" s="210"/>
      <c r="D36" s="210"/>
      <c r="E36" s="210"/>
      <c r="F36" s="210"/>
      <c r="G36" s="210"/>
      <c r="H36" s="210"/>
      <c r="I36" s="210"/>
    </row>
    <row r="37" spans="1:9" ht="21.75" customHeight="1" x14ac:dyDescent="0.35">
      <c r="A37" s="252"/>
      <c r="B37" s="199" t="s">
        <v>219</v>
      </c>
      <c r="C37" s="199"/>
      <c r="D37" s="199"/>
      <c r="E37" s="199"/>
      <c r="F37" s="199"/>
      <c r="G37" s="199"/>
      <c r="H37" s="199"/>
      <c r="I37" s="199"/>
    </row>
    <row r="38" spans="1:9" ht="21" customHeight="1" x14ac:dyDescent="0.35">
      <c r="A38" s="253" t="s">
        <v>6</v>
      </c>
      <c r="B38" s="428" t="s">
        <v>595</v>
      </c>
      <c r="C38" s="429"/>
      <c r="D38" s="429"/>
      <c r="E38" s="429"/>
      <c r="F38" s="195"/>
      <c r="G38" s="195"/>
      <c r="H38" s="195"/>
      <c r="I38" s="195"/>
    </row>
    <row r="39" spans="1:9" ht="57.75" customHeight="1" thickBot="1" x14ac:dyDescent="0.4">
      <c r="A39" s="303"/>
      <c r="B39" s="436" t="s">
        <v>593</v>
      </c>
      <c r="C39" s="437"/>
      <c r="D39" s="437"/>
      <c r="E39" s="438"/>
      <c r="F39" s="195"/>
      <c r="G39" s="195"/>
      <c r="H39" s="195"/>
      <c r="I39" s="195"/>
    </row>
    <row r="40" spans="1:9" ht="105" customHeight="1" thickBot="1" x14ac:dyDescent="0.4">
      <c r="A40" s="254"/>
      <c r="B40" s="430" t="s">
        <v>830</v>
      </c>
      <c r="C40" s="431"/>
      <c r="D40" s="431"/>
      <c r="E40" s="432"/>
      <c r="F40" s="195"/>
      <c r="G40" s="195"/>
      <c r="H40" s="195"/>
      <c r="I40" s="195"/>
    </row>
    <row r="41" spans="1:9" ht="30.75" customHeight="1" thickBot="1" x14ac:dyDescent="0.4">
      <c r="A41" s="255"/>
      <c r="B41" s="433" t="s">
        <v>807</v>
      </c>
      <c r="C41" s="434"/>
      <c r="D41" s="434"/>
      <c r="E41" s="435"/>
      <c r="F41" s="195"/>
      <c r="G41" s="195"/>
      <c r="H41" s="195"/>
      <c r="I41" s="195"/>
    </row>
    <row r="42" spans="1:9" ht="20.25" customHeight="1" x14ac:dyDescent="0.35">
      <c r="A42" s="253" t="s">
        <v>10</v>
      </c>
      <c r="B42" s="419" t="s">
        <v>596</v>
      </c>
      <c r="C42" s="420"/>
      <c r="D42" s="420"/>
      <c r="E42" s="420"/>
      <c r="F42" s="195"/>
      <c r="G42" s="195"/>
      <c r="H42" s="195"/>
      <c r="I42" s="195"/>
    </row>
    <row r="43" spans="1:9" ht="93" customHeight="1" thickBot="1" x14ac:dyDescent="0.4">
      <c r="A43" s="303"/>
      <c r="B43" s="459" t="s">
        <v>594</v>
      </c>
      <c r="C43" s="460"/>
      <c r="D43" s="460"/>
      <c r="E43" s="460"/>
      <c r="F43" s="195"/>
      <c r="G43" s="195"/>
      <c r="H43" s="195"/>
      <c r="I43" s="195"/>
    </row>
    <row r="44" spans="1:9" ht="105" customHeight="1" thickBot="1" x14ac:dyDescent="0.4">
      <c r="A44" s="254"/>
      <c r="B44" s="488" t="s">
        <v>831</v>
      </c>
      <c r="C44" s="489"/>
      <c r="D44" s="489"/>
      <c r="E44" s="490"/>
      <c r="F44" s="195"/>
      <c r="G44" s="195"/>
      <c r="H44" s="195"/>
      <c r="I44" s="195"/>
    </row>
    <row r="45" spans="1:9" ht="33" customHeight="1" thickBot="1" x14ac:dyDescent="0.4">
      <c r="A45" s="255"/>
      <c r="B45" s="488" t="s">
        <v>807</v>
      </c>
      <c r="C45" s="489"/>
      <c r="D45" s="489"/>
      <c r="E45" s="490"/>
      <c r="F45" s="195"/>
      <c r="G45" s="195"/>
      <c r="H45" s="195"/>
      <c r="I45" s="195"/>
    </row>
    <row r="46" spans="1:9" ht="11.25" customHeight="1" x14ac:dyDescent="0.35">
      <c r="A46" s="256"/>
      <c r="B46" s="195"/>
      <c r="C46" s="195"/>
      <c r="D46" s="195"/>
      <c r="E46" s="195"/>
      <c r="F46" s="195"/>
      <c r="G46" s="195"/>
      <c r="H46" s="195"/>
      <c r="I46" s="195"/>
    </row>
    <row r="47" spans="1:9" ht="24" customHeight="1" x14ac:dyDescent="0.35">
      <c r="A47" s="257"/>
      <c r="B47" s="199" t="s">
        <v>218</v>
      </c>
      <c r="C47" s="199"/>
      <c r="D47" s="199"/>
      <c r="E47" s="199"/>
      <c r="F47" s="199"/>
      <c r="G47" s="199"/>
      <c r="H47" s="199"/>
      <c r="I47" s="199"/>
    </row>
    <row r="48" spans="1:9" ht="21" customHeight="1" x14ac:dyDescent="0.35">
      <c r="A48" s="258" t="s">
        <v>217</v>
      </c>
      <c r="B48" s="415" t="s">
        <v>597</v>
      </c>
      <c r="C48" s="416"/>
      <c r="D48" s="416"/>
      <c r="E48" s="416"/>
      <c r="F48" s="195"/>
      <c r="G48" s="195"/>
      <c r="H48" s="195"/>
      <c r="I48" s="195"/>
    </row>
    <row r="49" spans="1:9" ht="22.75" customHeight="1" thickBot="1" x14ac:dyDescent="0.4">
      <c r="A49" s="259"/>
      <c r="B49" s="209" t="s">
        <v>216</v>
      </c>
      <c r="C49" s="208"/>
      <c r="D49" s="208"/>
      <c r="E49" s="208"/>
      <c r="F49" s="195"/>
      <c r="G49" s="195"/>
      <c r="H49" s="195"/>
      <c r="I49" s="195"/>
    </row>
    <row r="50" spans="1:9" ht="19" customHeight="1" x14ac:dyDescent="0.35">
      <c r="A50" s="256"/>
      <c r="B50" s="207" t="s">
        <v>215</v>
      </c>
      <c r="C50" s="484" t="s">
        <v>210</v>
      </c>
      <c r="D50" s="484"/>
      <c r="E50" s="485"/>
      <c r="F50" s="484" t="s">
        <v>598</v>
      </c>
      <c r="G50" s="484"/>
      <c r="H50" s="485"/>
      <c r="I50" s="195"/>
    </row>
    <row r="51" spans="1:9" ht="14.25" customHeight="1" x14ac:dyDescent="0.35">
      <c r="A51" s="256"/>
      <c r="B51" s="158" t="s">
        <v>832</v>
      </c>
      <c r="C51" s="486" t="s">
        <v>833</v>
      </c>
      <c r="D51" s="439"/>
      <c r="E51" s="440"/>
      <c r="F51" s="486" t="s">
        <v>834</v>
      </c>
      <c r="G51" s="439"/>
      <c r="H51" s="440"/>
      <c r="I51" s="195"/>
    </row>
    <row r="52" spans="1:9" ht="14.25" customHeight="1" x14ac:dyDescent="0.35">
      <c r="A52" s="256"/>
      <c r="B52" s="158" t="s">
        <v>835</v>
      </c>
      <c r="C52" s="439" t="s">
        <v>836</v>
      </c>
      <c r="D52" s="439"/>
      <c r="E52" s="440"/>
      <c r="F52" s="486" t="s">
        <v>837</v>
      </c>
      <c r="G52" s="439"/>
      <c r="H52" s="440"/>
      <c r="I52" s="195"/>
    </row>
    <row r="53" spans="1:9" ht="14.25" customHeight="1" x14ac:dyDescent="0.35">
      <c r="A53" s="256"/>
      <c r="B53" s="158" t="s">
        <v>838</v>
      </c>
      <c r="C53" s="439" t="s">
        <v>839</v>
      </c>
      <c r="D53" s="439"/>
      <c r="E53" s="440"/>
      <c r="F53" s="487" t="s">
        <v>840</v>
      </c>
      <c r="G53" s="439"/>
      <c r="H53" s="440"/>
      <c r="I53" s="195"/>
    </row>
    <row r="54" spans="1:9" ht="14.25" customHeight="1" x14ac:dyDescent="0.35">
      <c r="A54" s="256"/>
      <c r="B54" s="158"/>
      <c r="C54" s="439"/>
      <c r="D54" s="439"/>
      <c r="E54" s="440"/>
      <c r="F54" s="439"/>
      <c r="G54" s="439"/>
      <c r="H54" s="440"/>
      <c r="I54" s="195"/>
    </row>
    <row r="55" spans="1:9" ht="14.25" customHeight="1" x14ac:dyDescent="0.35">
      <c r="A55" s="256"/>
      <c r="B55" s="158"/>
      <c r="C55" s="439"/>
      <c r="D55" s="439"/>
      <c r="E55" s="440"/>
      <c r="F55" s="439"/>
      <c r="G55" s="439"/>
      <c r="H55" s="440"/>
      <c r="I55" s="195"/>
    </row>
    <row r="56" spans="1:9" ht="14.25" customHeight="1" thickBot="1" x14ac:dyDescent="0.4">
      <c r="A56" s="256"/>
      <c r="B56" s="147"/>
      <c r="C56" s="482"/>
      <c r="D56" s="482"/>
      <c r="E56" s="483"/>
      <c r="F56" s="482"/>
      <c r="G56" s="482"/>
      <c r="H56" s="483"/>
      <c r="I56" s="195"/>
    </row>
    <row r="57" spans="1:9" ht="24.75" customHeight="1" x14ac:dyDescent="0.35">
      <c r="A57" s="256" t="s">
        <v>214</v>
      </c>
      <c r="B57" s="461" t="s">
        <v>627</v>
      </c>
      <c r="C57" s="458"/>
      <c r="D57" s="458"/>
      <c r="E57" s="458"/>
      <c r="F57" s="195"/>
      <c r="G57" s="195"/>
      <c r="H57" s="195"/>
      <c r="I57" s="195"/>
    </row>
    <row r="58" spans="1:9" ht="15.75" customHeight="1" thickBot="1" x14ac:dyDescent="0.4">
      <c r="A58" s="256"/>
      <c r="B58" s="459" t="s">
        <v>629</v>
      </c>
      <c r="C58" s="460"/>
      <c r="D58" s="460"/>
      <c r="E58" s="460"/>
      <c r="F58" s="195"/>
      <c r="G58" s="195"/>
      <c r="H58" s="195"/>
      <c r="I58" s="195"/>
    </row>
    <row r="59" spans="1:9" ht="31.75" customHeight="1" thickBot="1" x14ac:dyDescent="0.4">
      <c r="A59" s="256"/>
      <c r="B59" s="430" t="s">
        <v>841</v>
      </c>
      <c r="C59" s="431"/>
      <c r="D59" s="431"/>
      <c r="E59" s="432"/>
      <c r="F59" s="195"/>
      <c r="G59" s="195"/>
      <c r="H59" s="195"/>
      <c r="I59" s="195"/>
    </row>
    <row r="60" spans="1:9" ht="24" customHeight="1" x14ac:dyDescent="0.35">
      <c r="A60" s="256" t="s">
        <v>213</v>
      </c>
      <c r="B60" s="458" t="s">
        <v>628</v>
      </c>
      <c r="C60" s="458"/>
      <c r="D60" s="458"/>
      <c r="E60" s="458"/>
      <c r="F60" s="195"/>
      <c r="G60" s="195"/>
      <c r="H60" s="195"/>
      <c r="I60" s="195"/>
    </row>
    <row r="61" spans="1:9" ht="22.75" customHeight="1" thickBot="1" x14ac:dyDescent="0.4">
      <c r="A61" s="256"/>
      <c r="B61" s="206" t="s">
        <v>212</v>
      </c>
      <c r="C61" s="195"/>
      <c r="D61" s="195"/>
      <c r="E61" s="195"/>
      <c r="F61" s="195"/>
      <c r="G61" s="195"/>
      <c r="H61" s="195"/>
      <c r="I61" s="195"/>
    </row>
    <row r="62" spans="1:9" ht="19" customHeight="1" x14ac:dyDescent="0.35">
      <c r="A62" s="256"/>
      <c r="B62" s="205" t="s">
        <v>211</v>
      </c>
      <c r="C62" s="204" t="s">
        <v>210</v>
      </c>
      <c r="D62" s="204" t="s">
        <v>630</v>
      </c>
      <c r="E62" s="204" t="s">
        <v>209</v>
      </c>
      <c r="F62" s="203" t="s">
        <v>8</v>
      </c>
      <c r="G62" s="195"/>
      <c r="H62" s="195"/>
      <c r="I62" s="195"/>
    </row>
    <row r="63" spans="1:9" ht="14.25" customHeight="1" thickBot="1" x14ac:dyDescent="0.4">
      <c r="A63" s="256"/>
      <c r="B63" s="158" t="s">
        <v>118</v>
      </c>
      <c r="C63" s="392" t="s">
        <v>842</v>
      </c>
      <c r="D63" s="392"/>
      <c r="E63" s="392" t="s">
        <v>843</v>
      </c>
      <c r="F63" s="156"/>
      <c r="G63" s="195"/>
      <c r="H63" s="195"/>
      <c r="I63" s="195"/>
    </row>
    <row r="64" spans="1:9" ht="14.25" customHeight="1" thickBot="1" x14ac:dyDescent="0.4">
      <c r="A64" s="256"/>
      <c r="B64" s="158" t="s">
        <v>208</v>
      </c>
      <c r="C64" s="167" t="s">
        <v>844</v>
      </c>
      <c r="D64" s="167"/>
      <c r="E64" s="393" t="s">
        <v>845</v>
      </c>
      <c r="F64" s="156"/>
      <c r="G64" s="195"/>
      <c r="H64" s="195"/>
      <c r="I64" s="195"/>
    </row>
    <row r="65" spans="1:9" ht="14.25" customHeight="1" thickBot="1" x14ac:dyDescent="0.4">
      <c r="A65" s="256"/>
      <c r="B65" s="158" t="s">
        <v>207</v>
      </c>
      <c r="C65" s="167" t="s">
        <v>844</v>
      </c>
      <c r="D65" s="167"/>
      <c r="E65" s="393" t="s">
        <v>845</v>
      </c>
      <c r="F65" s="156"/>
      <c r="G65" s="195"/>
      <c r="H65" s="195"/>
      <c r="I65" s="195"/>
    </row>
    <row r="66" spans="1:9" ht="14.25" customHeight="1" thickBot="1" x14ac:dyDescent="0.4">
      <c r="A66" s="256"/>
      <c r="B66" s="158" t="s">
        <v>206</v>
      </c>
      <c r="C66" s="167" t="s">
        <v>844</v>
      </c>
      <c r="D66" s="167"/>
      <c r="E66" s="393" t="s">
        <v>845</v>
      </c>
      <c r="F66" s="156"/>
      <c r="G66" s="195"/>
      <c r="H66" s="195"/>
      <c r="I66" s="195"/>
    </row>
    <row r="67" spans="1:9" ht="14.25" customHeight="1" thickBot="1" x14ac:dyDescent="0.4">
      <c r="A67" s="256"/>
      <c r="B67" s="158" t="s">
        <v>154</v>
      </c>
      <c r="C67" s="167" t="s">
        <v>844</v>
      </c>
      <c r="D67" s="167"/>
      <c r="E67" s="393" t="s">
        <v>845</v>
      </c>
      <c r="F67" s="156"/>
      <c r="G67" s="195"/>
      <c r="H67" s="195"/>
      <c r="I67" s="195"/>
    </row>
    <row r="68" spans="1:9" ht="14.25" customHeight="1" thickBot="1" x14ac:dyDescent="0.4">
      <c r="A68" s="256"/>
      <c r="B68" s="158" t="s">
        <v>205</v>
      </c>
      <c r="C68" s="167" t="s">
        <v>846</v>
      </c>
      <c r="D68" s="167"/>
      <c r="E68" s="167" t="s">
        <v>847</v>
      </c>
      <c r="F68" s="156"/>
      <c r="G68" s="195"/>
      <c r="H68" s="195"/>
      <c r="I68" s="195"/>
    </row>
    <row r="69" spans="1:9" ht="14.25" customHeight="1" thickBot="1" x14ac:dyDescent="0.4">
      <c r="A69" s="256"/>
      <c r="B69" s="158" t="s">
        <v>204</v>
      </c>
      <c r="C69" s="394" t="s">
        <v>848</v>
      </c>
      <c r="D69" s="167"/>
      <c r="E69" s="393" t="s">
        <v>845</v>
      </c>
      <c r="F69" s="156"/>
      <c r="G69" s="195"/>
      <c r="H69" s="195"/>
      <c r="I69" s="195"/>
    </row>
    <row r="70" spans="1:9" ht="14.25" customHeight="1" thickBot="1" x14ac:dyDescent="0.4">
      <c r="A70" s="256"/>
      <c r="B70" s="158" t="s">
        <v>203</v>
      </c>
      <c r="C70" s="392" t="s">
        <v>849</v>
      </c>
      <c r="D70" s="167"/>
      <c r="E70" s="392" t="s">
        <v>850</v>
      </c>
      <c r="F70" s="156"/>
      <c r="G70" s="195"/>
      <c r="H70" s="195"/>
      <c r="I70" s="195"/>
    </row>
    <row r="71" spans="1:9" ht="14.25" customHeight="1" thickBot="1" x14ac:dyDescent="0.4">
      <c r="A71" s="256"/>
      <c r="B71" s="158" t="s">
        <v>202</v>
      </c>
      <c r="C71" s="394" t="s">
        <v>848</v>
      </c>
      <c r="D71" s="167"/>
      <c r="E71" s="393" t="s">
        <v>845</v>
      </c>
      <c r="F71" s="156"/>
      <c r="G71" s="195"/>
      <c r="H71" s="195"/>
      <c r="I71" s="195"/>
    </row>
    <row r="72" spans="1:9" ht="14.25" customHeight="1" thickBot="1" x14ac:dyDescent="0.4">
      <c r="A72" s="256"/>
      <c r="B72" s="155" t="s">
        <v>138</v>
      </c>
      <c r="C72" s="394" t="s">
        <v>848</v>
      </c>
      <c r="D72" s="202"/>
      <c r="E72" s="393" t="s">
        <v>845</v>
      </c>
      <c r="F72" s="153"/>
      <c r="G72" s="195"/>
      <c r="H72" s="195"/>
      <c r="I72" s="195"/>
    </row>
    <row r="73" spans="1:9" ht="14.25" customHeight="1" x14ac:dyDescent="0.35">
      <c r="A73" s="256"/>
      <c r="B73" s="155" t="s">
        <v>26</v>
      </c>
      <c r="C73" s="395" t="s">
        <v>851</v>
      </c>
      <c r="D73" s="202"/>
      <c r="E73" s="395" t="s">
        <v>852</v>
      </c>
      <c r="F73" s="153"/>
      <c r="G73" s="195"/>
      <c r="H73" s="195"/>
      <c r="I73" s="195"/>
    </row>
    <row r="74" spans="1:9" ht="14.25" customHeight="1" thickBot="1" x14ac:dyDescent="0.4">
      <c r="A74" s="256"/>
      <c r="B74" s="147" t="s">
        <v>5</v>
      </c>
      <c r="C74" s="165"/>
      <c r="D74" s="165"/>
      <c r="E74" s="165"/>
      <c r="F74" s="145"/>
      <c r="G74" s="195"/>
      <c r="H74" s="195"/>
      <c r="I74" s="195"/>
    </row>
    <row r="75" spans="1:9" ht="28" customHeight="1" x14ac:dyDescent="0.35">
      <c r="A75" s="260" t="s">
        <v>201</v>
      </c>
      <c r="B75" s="198" t="s">
        <v>599</v>
      </c>
      <c r="C75" s="197"/>
      <c r="D75" s="195"/>
      <c r="E75" s="195"/>
      <c r="F75" s="195"/>
      <c r="G75" s="195"/>
      <c r="H75" s="195"/>
      <c r="I75" s="195"/>
    </row>
    <row r="76" spans="1:9" ht="21" customHeight="1" thickBot="1" x14ac:dyDescent="0.4">
      <c r="A76" s="260"/>
      <c r="B76" s="201" t="s">
        <v>600</v>
      </c>
      <c r="C76" s="196"/>
      <c r="D76" s="195"/>
      <c r="E76" s="195"/>
      <c r="F76" s="195"/>
      <c r="G76" s="195"/>
      <c r="H76" s="195"/>
      <c r="I76" s="195"/>
    </row>
    <row r="77" spans="1:9" ht="78.75" customHeight="1" thickBot="1" x14ac:dyDescent="0.4">
      <c r="A77" s="260"/>
      <c r="B77" s="430" t="s">
        <v>853</v>
      </c>
      <c r="C77" s="431"/>
      <c r="D77" s="431"/>
      <c r="E77" s="432"/>
      <c r="F77" s="195"/>
      <c r="G77" s="195"/>
      <c r="H77" s="195"/>
      <c r="I77" s="195"/>
    </row>
    <row r="78" spans="1:9" ht="28" customHeight="1" x14ac:dyDescent="0.35">
      <c r="A78" s="260" t="s">
        <v>200</v>
      </c>
      <c r="B78" s="461" t="s">
        <v>601</v>
      </c>
      <c r="C78" s="458"/>
      <c r="D78" s="458"/>
      <c r="E78" s="458"/>
      <c r="F78" s="195"/>
      <c r="G78" s="195"/>
      <c r="H78" s="195"/>
      <c r="I78" s="195"/>
    </row>
    <row r="79" spans="1:9" ht="21" customHeight="1" x14ac:dyDescent="0.35">
      <c r="A79" s="260"/>
      <c r="B79" s="201" t="s">
        <v>631</v>
      </c>
      <c r="C79" s="196"/>
      <c r="D79" s="195"/>
      <c r="E79" s="195"/>
      <c r="F79" s="195"/>
      <c r="G79" s="195"/>
      <c r="H79" s="195"/>
      <c r="I79" s="195"/>
    </row>
    <row r="80" spans="1:9" ht="21" customHeight="1" thickBot="1" x14ac:dyDescent="0.4">
      <c r="A80" s="260"/>
      <c r="B80" s="200" t="s">
        <v>632</v>
      </c>
      <c r="C80" s="195"/>
      <c r="D80" s="195"/>
      <c r="E80" s="195"/>
      <c r="F80" s="195"/>
      <c r="G80" s="195"/>
      <c r="H80" s="195"/>
      <c r="I80" s="195"/>
    </row>
    <row r="81" spans="1:9" ht="78.75" customHeight="1" thickBot="1" x14ac:dyDescent="0.4">
      <c r="A81" s="260"/>
      <c r="B81" s="430" t="s">
        <v>854</v>
      </c>
      <c r="C81" s="431"/>
      <c r="D81" s="431"/>
      <c r="E81" s="432"/>
      <c r="F81" s="195"/>
      <c r="G81" s="195"/>
      <c r="H81" s="195"/>
      <c r="I81" s="195"/>
    </row>
    <row r="82" spans="1:9" x14ac:dyDescent="0.35">
      <c r="A82" s="256"/>
      <c r="B82" s="195"/>
      <c r="C82" s="195"/>
      <c r="D82" s="195"/>
      <c r="E82" s="195"/>
      <c r="F82" s="195"/>
      <c r="G82" s="195"/>
      <c r="H82" s="195"/>
      <c r="I82" s="195"/>
    </row>
    <row r="83" spans="1:9" ht="24" customHeight="1" x14ac:dyDescent="0.35">
      <c r="A83" s="257"/>
      <c r="B83" s="199" t="s">
        <v>72</v>
      </c>
      <c r="C83" s="199"/>
      <c r="D83" s="199"/>
      <c r="E83" s="199"/>
      <c r="F83" s="199"/>
      <c r="G83" s="199"/>
      <c r="H83" s="199"/>
      <c r="I83" s="199"/>
    </row>
    <row r="84" spans="1:9" ht="24" customHeight="1" x14ac:dyDescent="0.35">
      <c r="A84" s="260" t="s">
        <v>199</v>
      </c>
      <c r="B84" s="198" t="s">
        <v>70</v>
      </c>
      <c r="C84" s="197"/>
      <c r="D84" s="195"/>
      <c r="E84" s="195"/>
      <c r="F84" s="195"/>
      <c r="G84" s="195"/>
      <c r="H84" s="195"/>
      <c r="I84" s="195"/>
    </row>
    <row r="85" spans="1:9" ht="31.75" customHeight="1" thickBot="1" x14ac:dyDescent="0.4">
      <c r="A85" s="260"/>
      <c r="B85" s="462" t="s">
        <v>602</v>
      </c>
      <c r="C85" s="463"/>
      <c r="D85" s="463"/>
      <c r="E85" s="463"/>
      <c r="F85" s="195"/>
      <c r="G85" s="195"/>
      <c r="H85" s="195"/>
      <c r="I85" s="195"/>
    </row>
    <row r="86" spans="1:9" ht="78.75" customHeight="1" thickBot="1" x14ac:dyDescent="0.4">
      <c r="A86" s="260"/>
      <c r="B86" s="430" t="s">
        <v>855</v>
      </c>
      <c r="C86" s="431"/>
      <c r="D86" s="431"/>
      <c r="E86" s="432"/>
      <c r="F86" s="195"/>
      <c r="G86" s="195"/>
      <c r="H86" s="195"/>
      <c r="I86" s="195"/>
    </row>
    <row r="87" spans="1:9" x14ac:dyDescent="0.35">
      <c r="A87" s="256"/>
      <c r="B87" s="195"/>
      <c r="C87" s="195"/>
      <c r="D87" s="195"/>
      <c r="E87" s="195"/>
      <c r="F87" s="195"/>
      <c r="G87" s="195"/>
      <c r="H87" s="195"/>
      <c r="I87" s="195"/>
    </row>
    <row r="88" spans="1:9" ht="30" customHeight="1" x14ac:dyDescent="0.35">
      <c r="A88" s="261" t="s">
        <v>634</v>
      </c>
      <c r="B88" s="194" t="s">
        <v>198</v>
      </c>
      <c r="C88" s="194"/>
      <c r="D88" s="193"/>
      <c r="E88" s="193"/>
      <c r="F88" s="193"/>
      <c r="G88" s="193"/>
      <c r="H88" s="193"/>
      <c r="I88" s="193"/>
    </row>
    <row r="89" spans="1:9" ht="21" customHeight="1" x14ac:dyDescent="0.35">
      <c r="A89" s="262"/>
      <c r="B89" s="144" t="s">
        <v>197</v>
      </c>
      <c r="C89" s="144"/>
      <c r="D89" s="144"/>
      <c r="E89" s="144"/>
      <c r="F89" s="144"/>
      <c r="G89" s="144"/>
      <c r="H89" s="144"/>
      <c r="I89" s="144"/>
    </row>
    <row r="90" spans="1:9" x14ac:dyDescent="0.35">
      <c r="A90" s="263" t="s">
        <v>196</v>
      </c>
      <c r="B90" s="190" t="s">
        <v>642</v>
      </c>
      <c r="C90" s="143"/>
      <c r="D90" s="142"/>
      <c r="E90" s="142"/>
      <c r="F90" s="142"/>
      <c r="G90" s="142"/>
      <c r="H90" s="142"/>
      <c r="I90" s="142"/>
    </row>
    <row r="91" spans="1:9" ht="107.25" customHeight="1" x14ac:dyDescent="0.35">
      <c r="A91" s="263"/>
      <c r="B91" s="464" t="s">
        <v>643</v>
      </c>
      <c r="C91" s="412"/>
      <c r="D91" s="412"/>
      <c r="E91" s="412"/>
      <c r="F91" s="142"/>
      <c r="G91" s="142"/>
      <c r="H91" s="142"/>
      <c r="I91" s="142"/>
    </row>
    <row r="92" spans="1:9" ht="46" customHeight="1" x14ac:dyDescent="0.35">
      <c r="A92" s="264"/>
      <c r="B92" s="412" t="s">
        <v>603</v>
      </c>
      <c r="C92" s="412"/>
      <c r="D92" s="412"/>
      <c r="E92" s="412"/>
      <c r="F92" s="142"/>
      <c r="G92" s="142"/>
      <c r="H92" s="142"/>
      <c r="I92" s="142"/>
    </row>
    <row r="93" spans="1:9" ht="66" customHeight="1" thickBot="1" x14ac:dyDescent="0.4">
      <c r="A93" s="264"/>
      <c r="B93" s="411" t="s">
        <v>644</v>
      </c>
      <c r="C93" s="411"/>
      <c r="D93" s="411"/>
      <c r="E93" s="411"/>
      <c r="F93" s="142"/>
      <c r="G93" s="142"/>
      <c r="H93" s="142"/>
      <c r="I93" s="142"/>
    </row>
    <row r="94" spans="1:9" ht="24" customHeight="1" x14ac:dyDescent="0.35">
      <c r="A94" s="264"/>
      <c r="B94" s="150" t="s">
        <v>195</v>
      </c>
      <c r="C94" s="192" t="s">
        <v>0</v>
      </c>
      <c r="D94" s="192" t="s">
        <v>194</v>
      </c>
      <c r="E94" s="192" t="s">
        <v>193</v>
      </c>
      <c r="F94" s="192" t="s">
        <v>192</v>
      </c>
      <c r="G94" s="192" t="s">
        <v>191</v>
      </c>
      <c r="H94" s="192" t="s">
        <v>124</v>
      </c>
      <c r="I94" s="188" t="s">
        <v>9</v>
      </c>
    </row>
    <row r="95" spans="1:9" ht="15" customHeight="1" x14ac:dyDescent="0.45">
      <c r="A95" s="264"/>
      <c r="B95" s="158" t="s">
        <v>805</v>
      </c>
      <c r="C95" s="382" t="s">
        <v>269</v>
      </c>
      <c r="D95" s="167" t="s">
        <v>543</v>
      </c>
      <c r="E95" s="384">
        <v>19749</v>
      </c>
      <c r="F95" s="384">
        <v>19521</v>
      </c>
      <c r="G95" s="384">
        <v>14259</v>
      </c>
      <c r="H95" s="384">
        <v>53529</v>
      </c>
      <c r="I95" s="167" t="s">
        <v>13</v>
      </c>
    </row>
    <row r="96" spans="1:9" ht="15" customHeight="1" x14ac:dyDescent="0.45">
      <c r="A96" s="264"/>
      <c r="B96" s="158" t="s">
        <v>190</v>
      </c>
      <c r="C96" s="382" t="s">
        <v>267</v>
      </c>
      <c r="D96" s="167" t="s">
        <v>543</v>
      </c>
      <c r="E96" s="384" t="s">
        <v>815</v>
      </c>
      <c r="F96" s="384" t="s">
        <v>815</v>
      </c>
      <c r="G96" s="384" t="s">
        <v>815</v>
      </c>
      <c r="H96" s="384" t="s">
        <v>815</v>
      </c>
      <c r="I96" s="167" t="s">
        <v>13</v>
      </c>
    </row>
    <row r="97" spans="1:9" ht="15" customHeight="1" x14ac:dyDescent="0.45">
      <c r="A97" s="264"/>
      <c r="B97" s="158" t="s">
        <v>189</v>
      </c>
      <c r="C97" s="382" t="s">
        <v>265</v>
      </c>
      <c r="D97" s="167" t="s">
        <v>543</v>
      </c>
      <c r="E97" s="384">
        <v>16955</v>
      </c>
      <c r="F97" s="384">
        <v>19441</v>
      </c>
      <c r="G97" s="384">
        <v>9579</v>
      </c>
      <c r="H97" s="384">
        <v>45975</v>
      </c>
      <c r="I97" s="167" t="s">
        <v>13</v>
      </c>
    </row>
    <row r="98" spans="1:9" ht="15" customHeight="1" x14ac:dyDescent="0.45">
      <c r="A98" s="264"/>
      <c r="B98" s="158" t="s">
        <v>188</v>
      </c>
      <c r="C98" s="382" t="s">
        <v>263</v>
      </c>
      <c r="D98" s="167" t="s">
        <v>543</v>
      </c>
      <c r="E98" s="384">
        <v>14473</v>
      </c>
      <c r="F98" s="384">
        <v>15317</v>
      </c>
      <c r="G98" s="384">
        <v>11299</v>
      </c>
      <c r="H98" s="384">
        <v>41089</v>
      </c>
      <c r="I98" s="167" t="s">
        <v>13</v>
      </c>
    </row>
    <row r="99" spans="1:9" ht="16.5" x14ac:dyDescent="0.45">
      <c r="A99" s="264"/>
      <c r="B99" s="158" t="s">
        <v>187</v>
      </c>
      <c r="C99" s="382" t="s">
        <v>261</v>
      </c>
      <c r="D99" s="167" t="s">
        <v>543</v>
      </c>
      <c r="E99" s="384">
        <v>11843</v>
      </c>
      <c r="F99" s="384">
        <v>13346</v>
      </c>
      <c r="G99" s="384">
        <v>2112</v>
      </c>
      <c r="H99" s="384">
        <v>27301</v>
      </c>
      <c r="I99" s="167" t="s">
        <v>13</v>
      </c>
    </row>
    <row r="100" spans="1:9" ht="16.5" x14ac:dyDescent="0.45">
      <c r="A100" s="264"/>
      <c r="B100" s="158" t="s">
        <v>186</v>
      </c>
      <c r="C100" s="382" t="s">
        <v>259</v>
      </c>
      <c r="D100" s="167" t="s">
        <v>543</v>
      </c>
      <c r="E100" s="384">
        <v>12258</v>
      </c>
      <c r="F100" s="384">
        <v>7555</v>
      </c>
      <c r="G100" s="384">
        <v>1557</v>
      </c>
      <c r="H100" s="384">
        <v>21370</v>
      </c>
      <c r="I100" s="167" t="s">
        <v>13</v>
      </c>
    </row>
    <row r="101" spans="1:9" ht="16.5" x14ac:dyDescent="0.45">
      <c r="A101" s="264"/>
      <c r="B101" s="158" t="s">
        <v>185</v>
      </c>
      <c r="C101" s="382" t="s">
        <v>257</v>
      </c>
      <c r="D101" s="167" t="s">
        <v>543</v>
      </c>
      <c r="E101" s="384">
        <v>11826</v>
      </c>
      <c r="F101" s="384">
        <v>7434</v>
      </c>
      <c r="G101" s="384">
        <v>1225</v>
      </c>
      <c r="H101" s="384">
        <v>20485</v>
      </c>
      <c r="I101" s="167" t="s">
        <v>13</v>
      </c>
    </row>
    <row r="102" spans="1:9" ht="16.5" x14ac:dyDescent="0.45">
      <c r="A102" s="264"/>
      <c r="B102" s="158" t="s">
        <v>184</v>
      </c>
      <c r="C102" s="382" t="str">
        <f>VLOOKUP(C$95,ListsReq!$C$3:$R$34,8,FALSE)</f>
        <v>2019/20</v>
      </c>
      <c r="D102" s="167" t="s">
        <v>543</v>
      </c>
      <c r="E102" s="383">
        <v>11755</v>
      </c>
      <c r="F102" s="383">
        <v>6412</v>
      </c>
      <c r="G102" s="383">
        <v>3544</v>
      </c>
      <c r="H102" s="383">
        <v>21711</v>
      </c>
      <c r="I102" s="167" t="s">
        <v>13</v>
      </c>
    </row>
    <row r="103" spans="1:9" ht="16.5" x14ac:dyDescent="0.45">
      <c r="A103" s="264"/>
      <c r="B103" s="158" t="s">
        <v>183</v>
      </c>
      <c r="C103" s="167">
        <f>VLOOKUP(C$95,ListsReq!$C$3:$R$34,9,FALSE)</f>
        <v>0</v>
      </c>
      <c r="D103" s="167"/>
      <c r="E103" s="157"/>
      <c r="F103" s="157"/>
      <c r="G103" s="157"/>
      <c r="H103" s="157">
        <f t="shared" ref="H103:H110" si="0">SUM(E103:G103)</f>
        <v>0</v>
      </c>
      <c r="I103" s="167" t="s">
        <v>13</v>
      </c>
    </row>
    <row r="104" spans="1:9" ht="16.5" x14ac:dyDescent="0.45">
      <c r="A104" s="264"/>
      <c r="B104" s="158" t="s">
        <v>182</v>
      </c>
      <c r="C104" s="167">
        <f>VLOOKUP(C$95,ListsReq!$C$3:$R$34,10,FALSE)</f>
        <v>0</v>
      </c>
      <c r="D104" s="167"/>
      <c r="E104" s="157"/>
      <c r="F104" s="157"/>
      <c r="G104" s="157"/>
      <c r="H104" s="157">
        <f t="shared" si="0"/>
        <v>0</v>
      </c>
      <c r="I104" s="167" t="s">
        <v>13</v>
      </c>
    </row>
    <row r="105" spans="1:9" ht="16.5" x14ac:dyDescent="0.45">
      <c r="A105" s="264"/>
      <c r="B105" s="158" t="s">
        <v>181</v>
      </c>
      <c r="C105" s="167">
        <f>VLOOKUP(C$95,ListsReq!$C$3:$R$34,11,FALSE)</f>
        <v>0</v>
      </c>
      <c r="D105" s="167"/>
      <c r="E105" s="157"/>
      <c r="F105" s="157"/>
      <c r="G105" s="157"/>
      <c r="H105" s="157">
        <f t="shared" si="0"/>
        <v>0</v>
      </c>
      <c r="I105" s="167" t="s">
        <v>13</v>
      </c>
    </row>
    <row r="106" spans="1:9" ht="16.5" x14ac:dyDescent="0.45">
      <c r="A106" s="264"/>
      <c r="B106" s="158" t="s">
        <v>180</v>
      </c>
      <c r="C106" s="167">
        <f>VLOOKUP(C$95,ListsReq!$C$3:$R$34,12,FALSE)</f>
        <v>0</v>
      </c>
      <c r="D106" s="167"/>
      <c r="E106" s="157"/>
      <c r="F106" s="157"/>
      <c r="G106" s="157"/>
      <c r="H106" s="157">
        <f t="shared" si="0"/>
        <v>0</v>
      </c>
      <c r="I106" s="167" t="s">
        <v>13</v>
      </c>
    </row>
    <row r="107" spans="1:9" ht="16.5" x14ac:dyDescent="0.45">
      <c r="A107" s="264"/>
      <c r="B107" s="158" t="s">
        <v>179</v>
      </c>
      <c r="C107" s="167">
        <f>VLOOKUP(C$95,ListsReq!$C$3:$R$34,13,FALSE)</f>
        <v>0</v>
      </c>
      <c r="D107" s="167"/>
      <c r="E107" s="157"/>
      <c r="F107" s="157"/>
      <c r="G107" s="157"/>
      <c r="H107" s="157">
        <f t="shared" si="0"/>
        <v>0</v>
      </c>
      <c r="I107" s="167" t="s">
        <v>13</v>
      </c>
    </row>
    <row r="108" spans="1:9" ht="16.5" x14ac:dyDescent="0.45">
      <c r="A108" s="264"/>
      <c r="B108" s="158" t="s">
        <v>178</v>
      </c>
      <c r="C108" s="167">
        <f>VLOOKUP(C$95,ListsReq!$C$3:$R$34,14,FALSE)</f>
        <v>0</v>
      </c>
      <c r="D108" s="167"/>
      <c r="E108" s="157"/>
      <c r="F108" s="157"/>
      <c r="G108" s="157"/>
      <c r="H108" s="157">
        <f t="shared" si="0"/>
        <v>0</v>
      </c>
      <c r="I108" s="167" t="s">
        <v>13</v>
      </c>
    </row>
    <row r="109" spans="1:9" ht="16.5" x14ac:dyDescent="0.45">
      <c r="A109" s="264"/>
      <c r="B109" s="158" t="s">
        <v>177</v>
      </c>
      <c r="C109" s="167">
        <f>VLOOKUP(C$95,ListsReq!$C$3:$R$34,15,FALSE)</f>
        <v>0</v>
      </c>
      <c r="D109" s="167"/>
      <c r="E109" s="157"/>
      <c r="F109" s="157"/>
      <c r="G109" s="157"/>
      <c r="H109" s="157">
        <f t="shared" si="0"/>
        <v>0</v>
      </c>
      <c r="I109" s="167" t="s">
        <v>13</v>
      </c>
    </row>
    <row r="110" spans="1:9" ht="17" thickBot="1" x14ac:dyDescent="0.5">
      <c r="A110" s="264"/>
      <c r="B110" s="147" t="s">
        <v>176</v>
      </c>
      <c r="C110" s="165">
        <f>VLOOKUP(C$95,ListsReq!$C$3:$R$34,16,FALSE)</f>
        <v>0</v>
      </c>
      <c r="D110" s="165"/>
      <c r="E110" s="146"/>
      <c r="F110" s="146"/>
      <c r="G110" s="146"/>
      <c r="H110" s="146">
        <f t="shared" si="0"/>
        <v>0</v>
      </c>
      <c r="I110" s="165" t="s">
        <v>13</v>
      </c>
    </row>
    <row r="111" spans="1:9" x14ac:dyDescent="0.35">
      <c r="A111" s="263"/>
      <c r="B111" s="191"/>
      <c r="C111" s="162"/>
      <c r="D111" s="142"/>
      <c r="E111" s="142"/>
      <c r="F111" s="142"/>
      <c r="G111" s="142"/>
      <c r="H111" s="142"/>
      <c r="I111" s="142"/>
    </row>
    <row r="112" spans="1:9" x14ac:dyDescent="0.35">
      <c r="A112" s="263" t="s">
        <v>175</v>
      </c>
      <c r="B112" s="190" t="s">
        <v>174</v>
      </c>
      <c r="C112" s="143"/>
      <c r="D112" s="142"/>
      <c r="E112" s="142"/>
      <c r="F112" s="142"/>
      <c r="G112" s="142"/>
      <c r="H112" s="389"/>
      <c r="I112" s="142"/>
    </row>
    <row r="113" spans="1:14" ht="78.75" customHeight="1" x14ac:dyDescent="0.35">
      <c r="A113" s="263"/>
      <c r="B113" s="412" t="s">
        <v>645</v>
      </c>
      <c r="C113" s="412"/>
      <c r="D113" s="412"/>
      <c r="E113" s="412"/>
      <c r="F113" s="142"/>
      <c r="G113" s="142"/>
      <c r="H113" s="142"/>
      <c r="I113" s="142"/>
    </row>
    <row r="114" spans="1:14" ht="34.5" customHeight="1" x14ac:dyDescent="0.35">
      <c r="A114" s="264"/>
      <c r="B114" s="412" t="s">
        <v>173</v>
      </c>
      <c r="C114" s="412"/>
      <c r="D114" s="412"/>
      <c r="E114" s="412"/>
      <c r="F114" s="142"/>
      <c r="G114" s="142"/>
      <c r="H114" s="142"/>
      <c r="I114" s="142"/>
    </row>
    <row r="115" spans="1:14" x14ac:dyDescent="0.35">
      <c r="A115" s="264"/>
      <c r="B115" s="356" t="s">
        <v>806</v>
      </c>
      <c r="C115" s="377">
        <v>2019</v>
      </c>
      <c r="D115" s="376">
        <v>2019</v>
      </c>
      <c r="E115" s="376">
        <v>2020</v>
      </c>
      <c r="F115" s="142"/>
      <c r="G115" s="142"/>
      <c r="H115" s="142"/>
      <c r="I115" s="142"/>
    </row>
    <row r="116" spans="1:14" ht="8.65" customHeight="1" thickBot="1" x14ac:dyDescent="0.4">
      <c r="A116" s="264"/>
      <c r="B116" s="356"/>
      <c r="C116" s="356"/>
      <c r="D116" s="356"/>
      <c r="E116" s="356"/>
      <c r="F116" s="142"/>
      <c r="G116" s="142"/>
      <c r="H116" s="142"/>
      <c r="I116" s="142"/>
    </row>
    <row r="117" spans="1:14" ht="21.75" customHeight="1" thickBot="1" x14ac:dyDescent="0.4">
      <c r="A117" s="264"/>
      <c r="B117" s="150" t="s">
        <v>172</v>
      </c>
      <c r="C117" s="189" t="s">
        <v>171</v>
      </c>
      <c r="D117" s="188" t="s">
        <v>170</v>
      </c>
      <c r="E117" s="188" t="s">
        <v>9</v>
      </c>
      <c r="F117" s="188" t="s">
        <v>169</v>
      </c>
      <c r="G117" s="188" t="s">
        <v>9</v>
      </c>
      <c r="H117" s="188" t="s">
        <v>168</v>
      </c>
      <c r="I117" s="175" t="s">
        <v>8</v>
      </c>
    </row>
    <row r="118" spans="1:14" ht="15" thickBot="1" x14ac:dyDescent="0.4">
      <c r="A118" s="264"/>
      <c r="B118" s="158" t="s">
        <v>538</v>
      </c>
      <c r="C118" s="187" t="s">
        <v>192</v>
      </c>
      <c r="D118" s="396">
        <v>19658543</v>
      </c>
      <c r="E118" s="184" t="s">
        <v>268</v>
      </c>
      <c r="F118" s="398">
        <v>0.25559999999999999</v>
      </c>
      <c r="G118" s="184" t="s">
        <v>234</v>
      </c>
      <c r="H118" s="183">
        <v>5908.44</v>
      </c>
      <c r="I118" s="400">
        <v>5024.7</v>
      </c>
      <c r="J118" s="379" t="s">
        <v>192</v>
      </c>
      <c r="K118" s="380"/>
      <c r="L118" s="380"/>
      <c r="M118" s="380"/>
      <c r="N118" s="381"/>
    </row>
    <row r="119" spans="1:14" ht="15" customHeight="1" thickBot="1" x14ac:dyDescent="0.4">
      <c r="A119" s="264"/>
      <c r="B119" s="158" t="s">
        <v>515</v>
      </c>
      <c r="C119" s="187" t="s">
        <v>191</v>
      </c>
      <c r="D119" s="397">
        <v>19658543</v>
      </c>
      <c r="E119" s="184" t="s">
        <v>268</v>
      </c>
      <c r="F119" s="399">
        <v>2.1700000000000001E-2</v>
      </c>
      <c r="G119" s="184" t="s">
        <v>234</v>
      </c>
      <c r="H119" s="183">
        <v>503.66</v>
      </c>
      <c r="I119" s="399">
        <v>426.6</v>
      </c>
      <c r="J119" s="379" t="s">
        <v>191</v>
      </c>
      <c r="K119" s="380"/>
      <c r="L119" s="380"/>
      <c r="M119" s="380"/>
      <c r="N119" s="381"/>
    </row>
    <row r="120" spans="1:14" ht="15" thickBot="1" x14ac:dyDescent="0.4">
      <c r="A120" s="264"/>
      <c r="B120" s="158" t="s">
        <v>491</v>
      </c>
      <c r="C120" s="187" t="s">
        <v>193</v>
      </c>
      <c r="D120" s="397">
        <v>45406651</v>
      </c>
      <c r="E120" s="184" t="s">
        <v>268</v>
      </c>
      <c r="F120" s="399">
        <v>0.18385000000000001</v>
      </c>
      <c r="G120" s="184" t="s">
        <v>234</v>
      </c>
      <c r="H120" s="183">
        <v>7967.36</v>
      </c>
      <c r="I120" s="401">
        <v>8348</v>
      </c>
      <c r="J120" s="379" t="s">
        <v>193</v>
      </c>
      <c r="K120" s="380"/>
      <c r="L120" s="380"/>
      <c r="M120" s="380"/>
      <c r="N120" s="381"/>
    </row>
    <row r="121" spans="1:14" ht="15" thickBot="1" x14ac:dyDescent="0.4">
      <c r="A121" s="264"/>
      <c r="B121" s="158" t="s">
        <v>397</v>
      </c>
      <c r="C121" s="187" t="s">
        <v>191</v>
      </c>
      <c r="D121" s="397">
        <v>239354</v>
      </c>
      <c r="E121" s="184" t="s">
        <v>381</v>
      </c>
      <c r="F121" s="399">
        <v>0.34399999999999997</v>
      </c>
      <c r="G121" s="184" t="s">
        <v>380</v>
      </c>
      <c r="H121" s="183">
        <v>74.67</v>
      </c>
      <c r="I121" s="399">
        <v>82.3</v>
      </c>
      <c r="J121" s="379" t="s">
        <v>191</v>
      </c>
      <c r="K121" s="380"/>
      <c r="L121" s="380"/>
      <c r="M121" s="380"/>
      <c r="N121" s="381"/>
    </row>
    <row r="122" spans="1:14" ht="15" thickBot="1" x14ac:dyDescent="0.4">
      <c r="A122" s="264"/>
      <c r="B122" s="158" t="s">
        <v>382</v>
      </c>
      <c r="C122" s="187" t="s">
        <v>191</v>
      </c>
      <c r="D122" s="397">
        <v>227386</v>
      </c>
      <c r="E122" s="184" t="s">
        <v>381</v>
      </c>
      <c r="F122" s="399">
        <v>0.70799999999999996</v>
      </c>
      <c r="G122" s="184" t="s">
        <v>380</v>
      </c>
      <c r="H122" s="183">
        <v>145.99</v>
      </c>
      <c r="I122" s="399">
        <v>161</v>
      </c>
      <c r="J122" s="379" t="s">
        <v>191</v>
      </c>
      <c r="K122" s="380"/>
      <c r="L122" s="380"/>
      <c r="M122" s="380"/>
      <c r="N122" s="381"/>
    </row>
    <row r="123" spans="1:14" ht="15" thickBot="1" x14ac:dyDescent="0.4">
      <c r="A123" s="264"/>
      <c r="B123" s="158" t="s">
        <v>673</v>
      </c>
      <c r="C123" s="187" t="s">
        <v>193</v>
      </c>
      <c r="D123" s="397">
        <v>1237129</v>
      </c>
      <c r="E123" s="184" t="s">
        <v>312</v>
      </c>
      <c r="F123" s="399">
        <v>2.5941100000000001</v>
      </c>
      <c r="G123" s="184" t="s">
        <v>311</v>
      </c>
      <c r="H123" s="183">
        <v>3681.69</v>
      </c>
      <c r="I123" s="401">
        <v>3209.2</v>
      </c>
      <c r="J123" s="379" t="s">
        <v>193</v>
      </c>
      <c r="K123" s="380"/>
      <c r="L123" s="380"/>
      <c r="M123" s="380"/>
      <c r="N123" s="381"/>
    </row>
    <row r="124" spans="1:14" ht="15" thickBot="1" x14ac:dyDescent="0.4">
      <c r="A124" s="264"/>
      <c r="B124" s="158" t="s">
        <v>675</v>
      </c>
      <c r="C124" s="187" t="s">
        <v>193</v>
      </c>
      <c r="D124" s="397">
        <v>89480</v>
      </c>
      <c r="E124" s="184" t="s">
        <v>312</v>
      </c>
      <c r="F124" s="399">
        <v>2.2090399999999999</v>
      </c>
      <c r="G124" s="184" t="s">
        <v>311</v>
      </c>
      <c r="H124" s="183">
        <v>177.08</v>
      </c>
      <c r="I124" s="399">
        <v>197.7</v>
      </c>
      <c r="J124" s="379" t="s">
        <v>193</v>
      </c>
      <c r="K124" s="380"/>
      <c r="L124" s="380"/>
      <c r="M124" s="380"/>
      <c r="N124" s="381"/>
    </row>
    <row r="125" spans="1:14" ht="15" customHeight="1" thickBot="1" x14ac:dyDescent="0.4">
      <c r="A125" s="264"/>
      <c r="B125" s="158" t="s">
        <v>743</v>
      </c>
      <c r="C125" s="187" t="s">
        <v>191</v>
      </c>
      <c r="D125" s="397">
        <v>1135550</v>
      </c>
      <c r="E125" s="184" t="s">
        <v>241</v>
      </c>
      <c r="F125" s="399">
        <v>0.27900999999999998</v>
      </c>
      <c r="G125" s="184" t="s">
        <v>714</v>
      </c>
      <c r="H125" s="183">
        <v>370.57</v>
      </c>
      <c r="I125" s="399">
        <v>316.8</v>
      </c>
      <c r="J125" s="379" t="s">
        <v>191</v>
      </c>
      <c r="K125" s="380"/>
      <c r="L125" s="380"/>
      <c r="M125" s="380"/>
      <c r="N125" s="381"/>
    </row>
    <row r="126" spans="1:14" ht="15" thickBot="1" x14ac:dyDescent="0.4">
      <c r="A126" s="264"/>
      <c r="B126" s="158" t="s">
        <v>538</v>
      </c>
      <c r="C126" s="187" t="s">
        <v>192</v>
      </c>
      <c r="D126" s="397">
        <v>5428572</v>
      </c>
      <c r="E126" s="184" t="s">
        <v>268</v>
      </c>
      <c r="F126" s="399">
        <v>0.25559999999999999</v>
      </c>
      <c r="G126" s="184" t="s">
        <v>234</v>
      </c>
      <c r="H126" s="183">
        <v>1525.8</v>
      </c>
      <c r="I126" s="401">
        <v>1387.5</v>
      </c>
      <c r="J126" s="379" t="s">
        <v>192</v>
      </c>
      <c r="K126" s="380"/>
      <c r="L126" s="380"/>
      <c r="M126" s="380"/>
      <c r="N126" s="381"/>
    </row>
    <row r="127" spans="1:14" ht="15" customHeight="1" thickBot="1" x14ac:dyDescent="0.4">
      <c r="A127" s="264"/>
      <c r="B127" s="158" t="s">
        <v>515</v>
      </c>
      <c r="C127" s="187" t="s">
        <v>191</v>
      </c>
      <c r="D127" s="396">
        <v>5428572</v>
      </c>
      <c r="E127" s="184" t="s">
        <v>268</v>
      </c>
      <c r="F127" s="185">
        <v>2.1700000000000001E-2</v>
      </c>
      <c r="G127" s="184" t="s">
        <v>234</v>
      </c>
      <c r="H127" s="183">
        <v>130.07</v>
      </c>
      <c r="I127" s="399">
        <v>117.8</v>
      </c>
      <c r="J127" s="379" t="s">
        <v>191</v>
      </c>
      <c r="K127" s="380"/>
      <c r="L127" s="380"/>
      <c r="M127" s="380"/>
      <c r="N127" s="381"/>
    </row>
    <row r="128" spans="1:14" ht="15" thickBot="1" x14ac:dyDescent="0.4">
      <c r="A128" s="264"/>
      <c r="B128" s="158" t="s">
        <v>538</v>
      </c>
      <c r="C128" s="187" t="s">
        <v>191</v>
      </c>
      <c r="D128" s="397">
        <v>19658543</v>
      </c>
      <c r="E128" s="184" t="str">
        <f>VLOOKUP($B128,ListsReq!$AC$3:$AF$150,2,FALSE)</f>
        <v>kWh</v>
      </c>
      <c r="F128" s="185">
        <f>IF($C$115=2020, VLOOKUP($B128,ListsReq!$AC$3:$AF$150,3,FALSE), IF($C$115=2019, VLOOKUP($B128,ListsReq!$AC$153:$AF$300,3,FALSE),""))</f>
        <v>0.25559999999999999</v>
      </c>
      <c r="G128" s="184" t="str">
        <f>VLOOKUP($B128,ListsReq!$AC$3:$AF$150,4,FALSE)</f>
        <v>kg CO2e/kWh</v>
      </c>
      <c r="H128" s="183">
        <v>2439</v>
      </c>
      <c r="I128" s="401">
        <v>5024.7</v>
      </c>
      <c r="J128" s="84" t="s">
        <v>824</v>
      </c>
    </row>
    <row r="129" spans="1:10" x14ac:dyDescent="0.35">
      <c r="A129" s="264"/>
      <c r="B129" s="158"/>
      <c r="C129" s="187"/>
      <c r="D129" s="157"/>
      <c r="E129" s="184" t="e">
        <f>VLOOKUP($B129,ListsReq!$AC$3:$AF$150,2,FALSE)</f>
        <v>#N/A</v>
      </c>
      <c r="F129" s="185" t="e">
        <f>IF($C$115=2020, VLOOKUP($B129,ListsReq!$AC$3:$AF$150,3,FALSE), IF($C$115=2019, VLOOKUP($B129,ListsReq!$AC$153:$AF$300,3,FALSE),""))</f>
        <v>#N/A</v>
      </c>
      <c r="G129" s="184" t="e">
        <f>VLOOKUP($B129,ListsReq!$AC$3:$AF$150,4,FALSE)</f>
        <v>#N/A</v>
      </c>
      <c r="H129" s="183" t="e">
        <f t="shared" ref="H129:H149" si="1">(F129*D129)/1000</f>
        <v>#N/A</v>
      </c>
      <c r="I129" s="156"/>
    </row>
    <row r="130" spans="1:10" x14ac:dyDescent="0.35">
      <c r="A130" s="264"/>
      <c r="B130" s="158"/>
      <c r="C130" s="187"/>
      <c r="D130" s="157"/>
      <c r="E130" s="184" t="e">
        <f>VLOOKUP($B130,ListsReq!$AC$3:$AF$150,2,FALSE)</f>
        <v>#N/A</v>
      </c>
      <c r="F130" s="185" t="e">
        <f>IF($C$115=2020, VLOOKUP($B130,ListsReq!$AC$3:$AF$150,3,FALSE), IF($C$115=2019, VLOOKUP($B130,ListsReq!$AC$153:$AF$300,3,FALSE),""))</f>
        <v>#N/A</v>
      </c>
      <c r="G130" s="184" t="e">
        <f>VLOOKUP($B130,ListsReq!$AC$3:$AF$150,4,FALSE)</f>
        <v>#N/A</v>
      </c>
      <c r="H130" s="183" t="e">
        <f t="shared" si="1"/>
        <v>#N/A</v>
      </c>
      <c r="I130" s="156"/>
    </row>
    <row r="131" spans="1:10" x14ac:dyDescent="0.35">
      <c r="A131" s="264"/>
      <c r="B131" s="158"/>
      <c r="C131" s="187"/>
      <c r="D131" s="157"/>
      <c r="E131" s="184" t="e">
        <f>VLOOKUP($B131,ListsReq!$AC$3:$AF$150,2,FALSE)</f>
        <v>#N/A</v>
      </c>
      <c r="F131" s="185" t="e">
        <f>IF($C$115=2020, VLOOKUP($B131,ListsReq!$AC$3:$AF$150,3,FALSE), IF($C$115=2019, VLOOKUP($B131,ListsReq!$AC$153:$AF$300,3,FALSE),""))</f>
        <v>#N/A</v>
      </c>
      <c r="G131" s="184" t="e">
        <f>VLOOKUP($B131,ListsReq!$AC$3:$AF$150,4,FALSE)</f>
        <v>#N/A</v>
      </c>
      <c r="H131" s="183" t="e">
        <f t="shared" si="1"/>
        <v>#N/A</v>
      </c>
      <c r="I131" s="156"/>
      <c r="J131" s="388"/>
    </row>
    <row r="132" spans="1:10" x14ac:dyDescent="0.35">
      <c r="A132" s="264"/>
      <c r="B132" s="158"/>
      <c r="C132" s="187"/>
      <c r="D132" s="157"/>
      <c r="E132" s="184" t="e">
        <f>VLOOKUP($B132,ListsReq!$AC$3:$AF$150,2,FALSE)</f>
        <v>#N/A</v>
      </c>
      <c r="F132" s="185" t="e">
        <f>IF($C$115=2020, VLOOKUP($B132,ListsReq!$AC$3:$AF$150,3,FALSE), IF($C$115=2019, VLOOKUP($B132,ListsReq!$AC$153:$AF$300,3,FALSE),""))</f>
        <v>#N/A</v>
      </c>
      <c r="G132" s="184" t="e">
        <f>VLOOKUP($B132,ListsReq!$AC$3:$AF$150,4,FALSE)</f>
        <v>#N/A</v>
      </c>
      <c r="H132" s="183" t="e">
        <f t="shared" si="1"/>
        <v>#N/A</v>
      </c>
      <c r="I132" s="156"/>
    </row>
    <row r="133" spans="1:10" x14ac:dyDescent="0.35">
      <c r="A133" s="264"/>
      <c r="B133" s="158"/>
      <c r="C133" s="187"/>
      <c r="D133" s="157"/>
      <c r="E133" s="184" t="e">
        <f>VLOOKUP($B133,ListsReq!$AC$3:$AF$150,2,FALSE)</f>
        <v>#N/A</v>
      </c>
      <c r="F133" s="185" t="e">
        <f>IF($C$115=2020, VLOOKUP($B133,ListsReq!$AC$3:$AF$150,3,FALSE), IF($C$115=2019, VLOOKUP($B133,ListsReq!$AC$153:$AF$300,3,FALSE),""))</f>
        <v>#N/A</v>
      </c>
      <c r="G133" s="184" t="e">
        <f>VLOOKUP($B133,ListsReq!$AC$3:$AF$150,4,FALSE)</f>
        <v>#N/A</v>
      </c>
      <c r="H133" s="183" t="e">
        <f t="shared" si="1"/>
        <v>#N/A</v>
      </c>
      <c r="I133" s="156"/>
    </row>
    <row r="134" spans="1:10" x14ac:dyDescent="0.35">
      <c r="A134" s="264"/>
      <c r="B134" s="158"/>
      <c r="C134" s="187"/>
      <c r="D134" s="157"/>
      <c r="E134" s="184" t="e">
        <f>VLOOKUP($B134,ListsReq!$AC$3:$AF$150,2,FALSE)</f>
        <v>#N/A</v>
      </c>
      <c r="F134" s="185" t="e">
        <f>IF($C$115=2020, VLOOKUP($B134,ListsReq!$AC$3:$AF$150,3,FALSE), IF($C$115=2019, VLOOKUP($B134,ListsReq!$AC$153:$AF$300,3,FALSE),""))</f>
        <v>#N/A</v>
      </c>
      <c r="G134" s="184" t="e">
        <f>VLOOKUP($B134,ListsReq!$AC$3:$AF$150,4,FALSE)</f>
        <v>#N/A</v>
      </c>
      <c r="H134" s="183" t="e">
        <f t="shared" si="1"/>
        <v>#N/A</v>
      </c>
      <c r="I134" s="156"/>
    </row>
    <row r="135" spans="1:10" x14ac:dyDescent="0.35">
      <c r="A135" s="264"/>
      <c r="B135" s="158"/>
      <c r="C135" s="187"/>
      <c r="D135" s="157"/>
      <c r="E135" s="184" t="e">
        <f>VLOOKUP($B135,ListsReq!$AC$3:$AF$150,2,FALSE)</f>
        <v>#N/A</v>
      </c>
      <c r="F135" s="185" t="e">
        <f>IF($C$115=2020, VLOOKUP($B135,ListsReq!$AC$3:$AF$150,3,FALSE), IF($C$115=2019, VLOOKUP($B135,ListsReq!$AC$153:$AF$300,3,FALSE),""))</f>
        <v>#N/A</v>
      </c>
      <c r="G135" s="184" t="e">
        <f>VLOOKUP($B135,ListsReq!$AC$3:$AF$150,4,FALSE)</f>
        <v>#N/A</v>
      </c>
      <c r="H135" s="183" t="e">
        <f t="shared" si="1"/>
        <v>#N/A</v>
      </c>
      <c r="I135" s="156"/>
    </row>
    <row r="136" spans="1:10" hidden="1" x14ac:dyDescent="0.35">
      <c r="A136" s="264"/>
      <c r="B136" s="158"/>
      <c r="C136" s="187"/>
      <c r="D136" s="157"/>
      <c r="E136" s="184" t="e">
        <f>VLOOKUP($B136,ListsReq!$AC$3:$AF$150,2,FALSE)</f>
        <v>#N/A</v>
      </c>
      <c r="F136" s="185" t="e">
        <f>IF($C$115=2020, VLOOKUP($B136,ListsReq!$AC$3:$AF$150,3,FALSE), IF($C$115=2019, VLOOKUP($B136,ListsReq!$AC$153:$AF$300,3,FALSE),""))</f>
        <v>#N/A</v>
      </c>
      <c r="G136" s="184" t="e">
        <f>VLOOKUP($B136,ListsReq!$AC$3:$AF$150,4,FALSE)</f>
        <v>#N/A</v>
      </c>
      <c r="H136" s="183" t="e">
        <f t="shared" si="1"/>
        <v>#N/A</v>
      </c>
      <c r="I136" s="156"/>
    </row>
    <row r="137" spans="1:10" hidden="1" x14ac:dyDescent="0.35">
      <c r="A137" s="264"/>
      <c r="B137" s="158"/>
      <c r="C137" s="187"/>
      <c r="D137" s="157"/>
      <c r="E137" s="184" t="e">
        <f>VLOOKUP($B137,ListsReq!$AC$3:$AF$150,2,FALSE)</f>
        <v>#N/A</v>
      </c>
      <c r="F137" s="185" t="e">
        <f>IF($C$115=2020, VLOOKUP($B137,ListsReq!$AC$3:$AF$150,3,FALSE), IF($C$115=2019, VLOOKUP($B137,ListsReq!$AC$153:$AF$300,3,FALSE),""))</f>
        <v>#N/A</v>
      </c>
      <c r="G137" s="184" t="e">
        <f>VLOOKUP($B137,ListsReq!$AC$3:$AF$150,4,FALSE)</f>
        <v>#N/A</v>
      </c>
      <c r="H137" s="183" t="e">
        <f t="shared" si="1"/>
        <v>#N/A</v>
      </c>
      <c r="I137" s="156"/>
    </row>
    <row r="138" spans="1:10" hidden="1" x14ac:dyDescent="0.35">
      <c r="A138" s="264"/>
      <c r="B138" s="158"/>
      <c r="C138" s="187"/>
      <c r="D138" s="157"/>
      <c r="E138" s="184" t="e">
        <f>VLOOKUP($B138,ListsReq!$AC$3:$AF$150,2,FALSE)</f>
        <v>#N/A</v>
      </c>
      <c r="F138" s="185" t="e">
        <f>IF($C$115=2020, VLOOKUP($B138,ListsReq!$AC$3:$AF$150,3,FALSE), IF($C$115=2019, VLOOKUP($B138,ListsReq!$AC$153:$AF$300,3,FALSE),""))</f>
        <v>#N/A</v>
      </c>
      <c r="G138" s="184" t="e">
        <f>VLOOKUP($B138,ListsReq!$AC$3:$AF$150,4,FALSE)</f>
        <v>#N/A</v>
      </c>
      <c r="H138" s="183" t="e">
        <f t="shared" si="1"/>
        <v>#N/A</v>
      </c>
      <c r="I138" s="156"/>
    </row>
    <row r="139" spans="1:10" hidden="1" x14ac:dyDescent="0.35">
      <c r="A139" s="264"/>
      <c r="B139" s="158"/>
      <c r="C139" s="187"/>
      <c r="D139" s="157"/>
      <c r="E139" s="184" t="e">
        <f>VLOOKUP($B139,ListsReq!$AC$3:$AF$150,2,FALSE)</f>
        <v>#N/A</v>
      </c>
      <c r="F139" s="185" t="e">
        <f>IF($C$115=2020, VLOOKUP($B139,ListsReq!$AC$3:$AF$150,3,FALSE), IF($C$115=2019, VLOOKUP($B139,ListsReq!$AC$153:$AF$300,3,FALSE),""))</f>
        <v>#N/A</v>
      </c>
      <c r="G139" s="184" t="e">
        <f>VLOOKUP($B139,ListsReq!$AC$3:$AF$150,4,FALSE)</f>
        <v>#N/A</v>
      </c>
      <c r="H139" s="183" t="e">
        <f t="shared" si="1"/>
        <v>#N/A</v>
      </c>
      <c r="I139" s="156"/>
    </row>
    <row r="140" spans="1:10" hidden="1" x14ac:dyDescent="0.35">
      <c r="A140" s="264"/>
      <c r="B140" s="158"/>
      <c r="C140" s="187"/>
      <c r="D140" s="157"/>
      <c r="E140" s="184" t="e">
        <f>VLOOKUP($B140,ListsReq!$AC$3:$AF$150,2,FALSE)</f>
        <v>#N/A</v>
      </c>
      <c r="F140" s="185" t="e">
        <f>IF($C$115=2020, VLOOKUP($B140,ListsReq!$AC$3:$AF$150,3,FALSE), IF($C$115=2019, VLOOKUP($B140,ListsReq!$AC$153:$AF$300,3,FALSE),""))</f>
        <v>#N/A</v>
      </c>
      <c r="G140" s="184" t="e">
        <f>VLOOKUP($B140,ListsReq!$AC$3:$AF$150,4,FALSE)</f>
        <v>#N/A</v>
      </c>
      <c r="H140" s="183" t="e">
        <f t="shared" si="1"/>
        <v>#N/A</v>
      </c>
      <c r="I140" s="156"/>
    </row>
    <row r="141" spans="1:10" hidden="1" x14ac:dyDescent="0.35">
      <c r="A141" s="264"/>
      <c r="B141" s="158"/>
      <c r="C141" s="187"/>
      <c r="D141" s="157"/>
      <c r="E141" s="184" t="e">
        <f>VLOOKUP($B141,ListsReq!$AC$3:$AF$150,2,FALSE)</f>
        <v>#N/A</v>
      </c>
      <c r="F141" s="185" t="e">
        <f>IF($C$115=2020, VLOOKUP($B141,ListsReq!$AC$3:$AF$150,3,FALSE), IF($C$115=2019, VLOOKUP($B141,ListsReq!$AC$153:$AF$300,3,FALSE),""))</f>
        <v>#N/A</v>
      </c>
      <c r="G141" s="184" t="e">
        <f>VLOOKUP($B141,ListsReq!$AC$3:$AF$150,4,FALSE)</f>
        <v>#N/A</v>
      </c>
      <c r="H141" s="183" t="e">
        <f t="shared" si="1"/>
        <v>#N/A</v>
      </c>
      <c r="I141" s="156"/>
    </row>
    <row r="142" spans="1:10" hidden="1" x14ac:dyDescent="0.35">
      <c r="A142" s="264"/>
      <c r="B142" s="158"/>
      <c r="C142" s="187"/>
      <c r="D142" s="157"/>
      <c r="E142" s="184" t="e">
        <f>VLOOKUP($B142,ListsReq!$AC$3:$AF$150,2,FALSE)</f>
        <v>#N/A</v>
      </c>
      <c r="F142" s="185" t="e">
        <f>IF($C$115=2020, VLOOKUP($B142,ListsReq!$AC$3:$AF$150,3,FALSE), IF($C$115=2019, VLOOKUP($B142,ListsReq!$AC$153:$AF$300,3,FALSE),""))</f>
        <v>#N/A</v>
      </c>
      <c r="G142" s="184" t="e">
        <f>VLOOKUP($B142,ListsReq!$AC$3:$AF$150,4,FALSE)</f>
        <v>#N/A</v>
      </c>
      <c r="H142" s="183" t="e">
        <f t="shared" si="1"/>
        <v>#N/A</v>
      </c>
      <c r="I142" s="156"/>
    </row>
    <row r="143" spans="1:10" hidden="1" x14ac:dyDescent="0.35">
      <c r="A143" s="264"/>
      <c r="B143" s="158"/>
      <c r="C143" s="187"/>
      <c r="D143" s="157"/>
      <c r="E143" s="184" t="e">
        <f>VLOOKUP($B143,ListsReq!$AC$3:$AF$150,2,FALSE)</f>
        <v>#N/A</v>
      </c>
      <c r="F143" s="185" t="e">
        <f>IF($C$115=2020, VLOOKUP($B143,ListsReq!$AC$3:$AF$150,3,FALSE), IF($C$115=2019, VLOOKUP($B143,ListsReq!$AC$153:$AF$300,3,FALSE),""))</f>
        <v>#N/A</v>
      </c>
      <c r="G143" s="184" t="e">
        <f>VLOOKUP($B143,ListsReq!$AC$3:$AF$150,4,FALSE)</f>
        <v>#N/A</v>
      </c>
      <c r="H143" s="183" t="e">
        <f t="shared" si="1"/>
        <v>#N/A</v>
      </c>
      <c r="I143" s="156"/>
    </row>
    <row r="144" spans="1:10" hidden="1" x14ac:dyDescent="0.35">
      <c r="A144" s="264"/>
      <c r="B144" s="158"/>
      <c r="C144" s="187"/>
      <c r="D144" s="157"/>
      <c r="E144" s="184" t="e">
        <f>VLOOKUP($B144,ListsReq!$AC$3:$AF$150,2,FALSE)</f>
        <v>#N/A</v>
      </c>
      <c r="F144" s="185" t="e">
        <f>IF($C$115=2020, VLOOKUP($B144,ListsReq!$AC$3:$AF$150,3,FALSE), IF($C$115=2019, VLOOKUP($B144,ListsReq!$AC$153:$AF$300,3,FALSE),""))</f>
        <v>#N/A</v>
      </c>
      <c r="G144" s="184" t="e">
        <f>VLOOKUP($B144,ListsReq!$AC$3:$AF$150,4,FALSE)</f>
        <v>#N/A</v>
      </c>
      <c r="H144" s="183" t="e">
        <f t="shared" si="1"/>
        <v>#N/A</v>
      </c>
      <c r="I144" s="156"/>
    </row>
    <row r="145" spans="1:9" hidden="1" x14ac:dyDescent="0.35">
      <c r="A145" s="264"/>
      <c r="B145" s="158"/>
      <c r="C145" s="187"/>
      <c r="D145" s="157"/>
      <c r="E145" s="184" t="e">
        <f>VLOOKUP($B145,ListsReq!$AC$3:$AF$150,2,FALSE)</f>
        <v>#N/A</v>
      </c>
      <c r="F145" s="185" t="e">
        <f>IF($C$115=2020, VLOOKUP($B145,ListsReq!$AC$3:$AF$150,3,FALSE), IF($C$115=2019, VLOOKUP($B145,ListsReq!$AC$153:$AF$300,3,FALSE),""))</f>
        <v>#N/A</v>
      </c>
      <c r="G145" s="184" t="e">
        <f>VLOOKUP($B145,ListsReq!$AC$3:$AF$150,4,FALSE)</f>
        <v>#N/A</v>
      </c>
      <c r="H145" s="183" t="e">
        <f t="shared" si="1"/>
        <v>#N/A</v>
      </c>
      <c r="I145" s="156"/>
    </row>
    <row r="146" spans="1:9" hidden="1" x14ac:dyDescent="0.35">
      <c r="A146" s="264"/>
      <c r="B146" s="158"/>
      <c r="C146" s="187"/>
      <c r="D146" s="157"/>
      <c r="E146" s="184" t="e">
        <f>VLOOKUP($B146,ListsReq!$AC$3:$AF$150,2,FALSE)</f>
        <v>#N/A</v>
      </c>
      <c r="F146" s="185" t="e">
        <f>IF($C$115=2020, VLOOKUP($B146,ListsReq!$AC$3:$AF$150,3,FALSE), IF($C$115=2019, VLOOKUP($B146,ListsReq!$AC$153:$AF$300,3,FALSE),""))</f>
        <v>#N/A</v>
      </c>
      <c r="G146" s="184" t="e">
        <f>VLOOKUP($B146,ListsReq!$AC$3:$AF$150,4,FALSE)</f>
        <v>#N/A</v>
      </c>
      <c r="H146" s="183" t="e">
        <f t="shared" si="1"/>
        <v>#N/A</v>
      </c>
      <c r="I146" s="156"/>
    </row>
    <row r="147" spans="1:9" hidden="1" x14ac:dyDescent="0.35">
      <c r="A147" s="264"/>
      <c r="B147" s="158"/>
      <c r="C147" s="187"/>
      <c r="D147" s="157"/>
      <c r="E147" s="184" t="e">
        <f>VLOOKUP($B147,ListsReq!$AC$3:$AF$150,2,FALSE)</f>
        <v>#N/A</v>
      </c>
      <c r="F147" s="185" t="e">
        <f>IF($C$115=2020, VLOOKUP($B147,ListsReq!$AC$3:$AF$150,3,FALSE), IF($C$115=2019, VLOOKUP($B147,ListsReq!$AC$153:$AF$300,3,FALSE),""))</f>
        <v>#N/A</v>
      </c>
      <c r="G147" s="184" t="e">
        <f>VLOOKUP($B147,ListsReq!$AC$3:$AF$150,4,FALSE)</f>
        <v>#N/A</v>
      </c>
      <c r="H147" s="183" t="e">
        <f t="shared" si="1"/>
        <v>#N/A</v>
      </c>
      <c r="I147" s="156"/>
    </row>
    <row r="148" spans="1:9" hidden="1" x14ac:dyDescent="0.35">
      <c r="A148" s="264"/>
      <c r="B148" s="158"/>
      <c r="C148" s="187"/>
      <c r="D148" s="157"/>
      <c r="E148" s="184" t="e">
        <f>VLOOKUP($B148,ListsReq!$AC$3:$AF$150,2,FALSE)</f>
        <v>#N/A</v>
      </c>
      <c r="F148" s="185" t="e">
        <f>IF($C$115=2020, VLOOKUP($B148,ListsReq!$AC$3:$AF$150,3,FALSE), IF($C$115=2019, VLOOKUP($B148,ListsReq!$AC$153:$AF$300,3,FALSE),""))</f>
        <v>#N/A</v>
      </c>
      <c r="G148" s="184" t="e">
        <f>VLOOKUP($B148,ListsReq!$AC$3:$AF$150,4,FALSE)</f>
        <v>#N/A</v>
      </c>
      <c r="H148" s="183" t="e">
        <f t="shared" si="1"/>
        <v>#N/A</v>
      </c>
      <c r="I148" s="156"/>
    </row>
    <row r="149" spans="1:9" hidden="1" x14ac:dyDescent="0.35">
      <c r="A149" s="264"/>
      <c r="B149" s="158"/>
      <c r="C149" s="187"/>
      <c r="D149" s="157"/>
      <c r="E149" s="184" t="e">
        <f>VLOOKUP($B149,ListsReq!$AC$3:$AF$150,2,FALSE)</f>
        <v>#N/A</v>
      </c>
      <c r="F149" s="185" t="e">
        <f>IF($C$115=2020, VLOOKUP($B149,ListsReq!$AC$3:$AF$150,3,FALSE), IF($C$115=2019, VLOOKUP($B149,ListsReq!$AC$153:$AF$300,3,FALSE),""))</f>
        <v>#N/A</v>
      </c>
      <c r="G149" s="184" t="e">
        <f>VLOOKUP($B149,ListsReq!$AC$3:$AF$150,4,FALSE)</f>
        <v>#N/A</v>
      </c>
      <c r="H149" s="183" t="e">
        <f t="shared" si="1"/>
        <v>#N/A</v>
      </c>
      <c r="I149" s="156"/>
    </row>
    <row r="150" spans="1:9" hidden="1" x14ac:dyDescent="0.35">
      <c r="A150" s="264"/>
      <c r="B150" s="158"/>
      <c r="C150" s="187"/>
      <c r="D150" s="157"/>
      <c r="E150" s="184" t="e">
        <f>VLOOKUP($B150,ListsReq!$AC$3:$AF$150,2,FALSE)</f>
        <v>#N/A</v>
      </c>
      <c r="F150" s="185" t="e">
        <f>IF($C$115=2020, VLOOKUP($B150,ListsReq!$AC$3:$AF$150,3,FALSE), IF($C$115=2019, VLOOKUP($B150,ListsReq!$AC$153:$AF$300,3,FALSE),""))</f>
        <v>#N/A</v>
      </c>
      <c r="G150" s="184" t="e">
        <f>VLOOKUP($B150,ListsReq!$AC$3:$AF$150,4,FALSE)</f>
        <v>#N/A</v>
      </c>
      <c r="H150" s="183" t="e">
        <f t="shared" ref="H150:H181" si="2">(F150*D150)/1000</f>
        <v>#N/A</v>
      </c>
      <c r="I150" s="156"/>
    </row>
    <row r="151" spans="1:9" hidden="1" x14ac:dyDescent="0.35">
      <c r="A151" s="264"/>
      <c r="B151" s="158"/>
      <c r="C151" s="187"/>
      <c r="D151" s="157"/>
      <c r="E151" s="184" t="e">
        <f>VLOOKUP($B151,ListsReq!$AC$3:$AF$150,2,FALSE)</f>
        <v>#N/A</v>
      </c>
      <c r="F151" s="185" t="e">
        <f>IF($C$115=2020, VLOOKUP($B151,ListsReq!$AC$3:$AF$150,3,FALSE), IF($C$115=2019, VLOOKUP($B151,ListsReq!$AC$153:$AF$300,3,FALSE),""))</f>
        <v>#N/A</v>
      </c>
      <c r="G151" s="184" t="e">
        <f>VLOOKUP($B151,ListsReq!$AC$3:$AF$150,4,FALSE)</f>
        <v>#N/A</v>
      </c>
      <c r="H151" s="183" t="e">
        <f t="shared" si="2"/>
        <v>#N/A</v>
      </c>
      <c r="I151" s="156"/>
    </row>
    <row r="152" spans="1:9" hidden="1" x14ac:dyDescent="0.35">
      <c r="A152" s="264"/>
      <c r="B152" s="158"/>
      <c r="C152" s="187"/>
      <c r="D152" s="157"/>
      <c r="E152" s="184" t="e">
        <f>VLOOKUP($B152,ListsReq!$AC$3:$AF$150,2,FALSE)</f>
        <v>#N/A</v>
      </c>
      <c r="F152" s="185" t="e">
        <f>IF($C$115=2020, VLOOKUP($B152,ListsReq!$AC$3:$AF$150,3,FALSE), IF($C$115=2019, VLOOKUP($B152,ListsReq!$AC$153:$AF$300,3,FALSE),""))</f>
        <v>#N/A</v>
      </c>
      <c r="G152" s="184" t="e">
        <f>VLOOKUP($B152,ListsReq!$AC$3:$AF$150,4,FALSE)</f>
        <v>#N/A</v>
      </c>
      <c r="H152" s="183" t="e">
        <f t="shared" si="2"/>
        <v>#N/A</v>
      </c>
      <c r="I152" s="156"/>
    </row>
    <row r="153" spans="1:9" hidden="1" x14ac:dyDescent="0.35">
      <c r="A153" s="264"/>
      <c r="B153" s="158"/>
      <c r="C153" s="187"/>
      <c r="D153" s="157"/>
      <c r="E153" s="184" t="e">
        <f>VLOOKUP($B153,ListsReq!$AC$3:$AF$150,2,FALSE)</f>
        <v>#N/A</v>
      </c>
      <c r="F153" s="185" t="e">
        <f>IF($C$115=2020, VLOOKUP($B153,ListsReq!$AC$3:$AF$150,3,FALSE), IF($C$115=2019, VLOOKUP($B153,ListsReq!$AC$153:$AF$300,3,FALSE),""))</f>
        <v>#N/A</v>
      </c>
      <c r="G153" s="184" t="e">
        <f>VLOOKUP($B153,ListsReq!$AC$3:$AF$150,4,FALSE)</f>
        <v>#N/A</v>
      </c>
      <c r="H153" s="183" t="e">
        <f t="shared" si="2"/>
        <v>#N/A</v>
      </c>
      <c r="I153" s="156"/>
    </row>
    <row r="154" spans="1:9" hidden="1" x14ac:dyDescent="0.35">
      <c r="A154" s="264"/>
      <c r="B154" s="158"/>
      <c r="C154" s="187"/>
      <c r="D154" s="157"/>
      <c r="E154" s="184" t="e">
        <f>VLOOKUP($B154,ListsReq!$AC$3:$AF$150,2,FALSE)</f>
        <v>#N/A</v>
      </c>
      <c r="F154" s="185" t="e">
        <f>IF($C$115=2020, VLOOKUP($B154,ListsReq!$AC$3:$AF$150,3,FALSE), IF($C$115=2019, VLOOKUP($B154,ListsReq!$AC$153:$AF$300,3,FALSE),""))</f>
        <v>#N/A</v>
      </c>
      <c r="G154" s="184" t="e">
        <f>VLOOKUP($B154,ListsReq!$AC$3:$AF$150,4,FALSE)</f>
        <v>#N/A</v>
      </c>
      <c r="H154" s="183" t="e">
        <f t="shared" si="2"/>
        <v>#N/A</v>
      </c>
      <c r="I154" s="156"/>
    </row>
    <row r="155" spans="1:9" hidden="1" x14ac:dyDescent="0.35">
      <c r="A155" s="264"/>
      <c r="B155" s="158"/>
      <c r="C155" s="187"/>
      <c r="D155" s="157"/>
      <c r="E155" s="184" t="e">
        <f>VLOOKUP($B155,ListsReq!$AC$3:$AF$150,2,FALSE)</f>
        <v>#N/A</v>
      </c>
      <c r="F155" s="185" t="e">
        <f>IF($C$115=2020, VLOOKUP($B155,ListsReq!$AC$3:$AF$150,3,FALSE), IF($C$115=2019, VLOOKUP($B155,ListsReq!$AC$153:$AF$300,3,FALSE),""))</f>
        <v>#N/A</v>
      </c>
      <c r="G155" s="184" t="e">
        <f>VLOOKUP($B155,ListsReq!$AC$3:$AF$150,4,FALSE)</f>
        <v>#N/A</v>
      </c>
      <c r="H155" s="183" t="e">
        <f t="shared" si="2"/>
        <v>#N/A</v>
      </c>
      <c r="I155" s="156"/>
    </row>
    <row r="156" spans="1:9" hidden="1" x14ac:dyDescent="0.35">
      <c r="A156" s="264"/>
      <c r="B156" s="158"/>
      <c r="C156" s="187"/>
      <c r="D156" s="157"/>
      <c r="E156" s="184" t="e">
        <f>VLOOKUP($B156,ListsReq!$AC$3:$AF$150,2,FALSE)</f>
        <v>#N/A</v>
      </c>
      <c r="F156" s="185" t="e">
        <f>IF($C$115=2020, VLOOKUP($B156,ListsReq!$AC$3:$AF$150,3,FALSE), IF($C$115=2019, VLOOKUP($B156,ListsReq!$AC$153:$AF$300,3,FALSE),""))</f>
        <v>#N/A</v>
      </c>
      <c r="G156" s="184" t="e">
        <f>VLOOKUP($B156,ListsReq!$AC$3:$AF$150,4,FALSE)</f>
        <v>#N/A</v>
      </c>
      <c r="H156" s="183" t="e">
        <f t="shared" si="2"/>
        <v>#N/A</v>
      </c>
      <c r="I156" s="156"/>
    </row>
    <row r="157" spans="1:9" hidden="1" x14ac:dyDescent="0.35">
      <c r="A157" s="264"/>
      <c r="B157" s="158"/>
      <c r="C157" s="187"/>
      <c r="D157" s="157"/>
      <c r="E157" s="184" t="e">
        <f>VLOOKUP($B157,ListsReq!$AC$3:$AF$150,2,FALSE)</f>
        <v>#N/A</v>
      </c>
      <c r="F157" s="185" t="e">
        <f>IF($C$115=2020, VLOOKUP($B157,ListsReq!$AC$3:$AF$150,3,FALSE), IF($C$115=2019, VLOOKUP($B157,ListsReq!$AC$153:$AF$300,3,FALSE),""))</f>
        <v>#N/A</v>
      </c>
      <c r="G157" s="184" t="e">
        <f>VLOOKUP($B157,ListsReq!$AC$3:$AF$150,4,FALSE)</f>
        <v>#N/A</v>
      </c>
      <c r="H157" s="183" t="e">
        <f t="shared" si="2"/>
        <v>#N/A</v>
      </c>
      <c r="I157" s="156"/>
    </row>
    <row r="158" spans="1:9" hidden="1" x14ac:dyDescent="0.35">
      <c r="A158" s="264"/>
      <c r="B158" s="158"/>
      <c r="C158" s="187"/>
      <c r="D158" s="157"/>
      <c r="E158" s="184" t="e">
        <f>VLOOKUP($B158,ListsReq!$AC$3:$AF$150,2,FALSE)</f>
        <v>#N/A</v>
      </c>
      <c r="F158" s="185" t="e">
        <f>IF($C$115=2020, VLOOKUP($B158,ListsReq!$AC$3:$AF$150,3,FALSE), IF($C$115=2019, VLOOKUP($B158,ListsReq!$AC$153:$AF$300,3,FALSE),""))</f>
        <v>#N/A</v>
      </c>
      <c r="G158" s="184" t="e">
        <f>VLOOKUP($B158,ListsReq!$AC$3:$AF$150,4,FALSE)</f>
        <v>#N/A</v>
      </c>
      <c r="H158" s="183" t="e">
        <f t="shared" si="2"/>
        <v>#N/A</v>
      </c>
      <c r="I158" s="156"/>
    </row>
    <row r="159" spans="1:9" hidden="1" x14ac:dyDescent="0.35">
      <c r="A159" s="264"/>
      <c r="B159" s="158"/>
      <c r="C159" s="187"/>
      <c r="D159" s="157"/>
      <c r="E159" s="184" t="e">
        <f>VLOOKUP($B159,ListsReq!$AC$3:$AF$150,2,FALSE)</f>
        <v>#N/A</v>
      </c>
      <c r="F159" s="185" t="e">
        <f>IF($C$115=2020, VLOOKUP($B159,ListsReq!$AC$3:$AF$150,3,FALSE), IF($C$115=2019, VLOOKUP($B159,ListsReq!$AC$153:$AF$300,3,FALSE),""))</f>
        <v>#N/A</v>
      </c>
      <c r="G159" s="184" t="e">
        <f>VLOOKUP($B159,ListsReq!$AC$3:$AF$150,4,FALSE)</f>
        <v>#N/A</v>
      </c>
      <c r="H159" s="183" t="e">
        <f t="shared" si="2"/>
        <v>#N/A</v>
      </c>
      <c r="I159" s="156"/>
    </row>
    <row r="160" spans="1:9" hidden="1" x14ac:dyDescent="0.35">
      <c r="A160" s="264"/>
      <c r="B160" s="158"/>
      <c r="C160" s="187"/>
      <c r="D160" s="157"/>
      <c r="E160" s="184" t="e">
        <f>VLOOKUP($B160,ListsReq!$AC$3:$AF$150,2,FALSE)</f>
        <v>#N/A</v>
      </c>
      <c r="F160" s="185" t="e">
        <f>IF($C$115=2020, VLOOKUP($B160,ListsReq!$AC$3:$AF$150,3,FALSE), IF($C$115=2019, VLOOKUP($B160,ListsReq!$AC$153:$AF$300,3,FALSE),""))</f>
        <v>#N/A</v>
      </c>
      <c r="G160" s="184" t="e">
        <f>VLOOKUP($B160,ListsReq!$AC$3:$AF$150,4,FALSE)</f>
        <v>#N/A</v>
      </c>
      <c r="H160" s="183" t="e">
        <f t="shared" si="2"/>
        <v>#N/A</v>
      </c>
      <c r="I160" s="156"/>
    </row>
    <row r="161" spans="1:9" hidden="1" x14ac:dyDescent="0.35">
      <c r="A161" s="264"/>
      <c r="B161" s="158"/>
      <c r="C161" s="187"/>
      <c r="D161" s="157"/>
      <c r="E161" s="184" t="e">
        <f>VLOOKUP($B161,ListsReq!$AC$3:$AF$150,2,FALSE)</f>
        <v>#N/A</v>
      </c>
      <c r="F161" s="185" t="e">
        <f>IF($C$115=2020, VLOOKUP($B161,ListsReq!$AC$3:$AF$150,3,FALSE), IF($C$115=2019, VLOOKUP($B161,ListsReq!$AC$153:$AF$300,3,FALSE),""))</f>
        <v>#N/A</v>
      </c>
      <c r="G161" s="184" t="e">
        <f>VLOOKUP($B161,ListsReq!$AC$3:$AF$150,4,FALSE)</f>
        <v>#N/A</v>
      </c>
      <c r="H161" s="183" t="e">
        <f t="shared" si="2"/>
        <v>#N/A</v>
      </c>
      <c r="I161" s="156"/>
    </row>
    <row r="162" spans="1:9" hidden="1" x14ac:dyDescent="0.35">
      <c r="A162" s="264"/>
      <c r="B162" s="158"/>
      <c r="C162" s="187"/>
      <c r="D162" s="157"/>
      <c r="E162" s="184" t="e">
        <f>VLOOKUP($B162,ListsReq!$AC$3:$AF$150,2,FALSE)</f>
        <v>#N/A</v>
      </c>
      <c r="F162" s="185" t="e">
        <f>IF($C$115=2020, VLOOKUP($B162,ListsReq!$AC$3:$AF$150,3,FALSE), IF($C$115=2019, VLOOKUP($B162,ListsReq!$AC$153:$AF$300,3,FALSE),""))</f>
        <v>#N/A</v>
      </c>
      <c r="G162" s="184" t="e">
        <f>VLOOKUP($B162,ListsReq!$AC$3:$AF$150,4,FALSE)</f>
        <v>#N/A</v>
      </c>
      <c r="H162" s="183" t="e">
        <f t="shared" si="2"/>
        <v>#N/A</v>
      </c>
      <c r="I162" s="156"/>
    </row>
    <row r="163" spans="1:9" hidden="1" x14ac:dyDescent="0.35">
      <c r="A163" s="264"/>
      <c r="B163" s="158"/>
      <c r="C163" s="187"/>
      <c r="D163" s="157"/>
      <c r="E163" s="184" t="e">
        <f>VLOOKUP($B163,ListsReq!$AC$3:$AF$150,2,FALSE)</f>
        <v>#N/A</v>
      </c>
      <c r="F163" s="185" t="e">
        <f>IF($C$115=2020, VLOOKUP($B163,ListsReq!$AC$3:$AF$150,3,FALSE), IF($C$115=2019, VLOOKUP($B163,ListsReq!$AC$153:$AF$300,3,FALSE),""))</f>
        <v>#N/A</v>
      </c>
      <c r="G163" s="184" t="e">
        <f>VLOOKUP($B163,ListsReq!$AC$3:$AF$150,4,FALSE)</f>
        <v>#N/A</v>
      </c>
      <c r="H163" s="183" t="e">
        <f t="shared" si="2"/>
        <v>#N/A</v>
      </c>
      <c r="I163" s="156"/>
    </row>
    <row r="164" spans="1:9" hidden="1" x14ac:dyDescent="0.35">
      <c r="A164" s="264"/>
      <c r="B164" s="158"/>
      <c r="C164" s="187"/>
      <c r="D164" s="157"/>
      <c r="E164" s="184" t="e">
        <f>VLOOKUP($B164,ListsReq!$AC$3:$AF$150,2,FALSE)</f>
        <v>#N/A</v>
      </c>
      <c r="F164" s="185" t="e">
        <f>IF($C$115=2020, VLOOKUP($B164,ListsReq!$AC$3:$AF$150,3,FALSE), IF($C$115=2019, VLOOKUP($B164,ListsReq!$AC$153:$AF$300,3,FALSE),""))</f>
        <v>#N/A</v>
      </c>
      <c r="G164" s="184" t="e">
        <f>VLOOKUP($B164,ListsReq!$AC$3:$AF$150,4,FALSE)</f>
        <v>#N/A</v>
      </c>
      <c r="H164" s="183" t="e">
        <f t="shared" si="2"/>
        <v>#N/A</v>
      </c>
      <c r="I164" s="156"/>
    </row>
    <row r="165" spans="1:9" hidden="1" x14ac:dyDescent="0.35">
      <c r="A165" s="264"/>
      <c r="B165" s="158"/>
      <c r="C165" s="187"/>
      <c r="D165" s="157"/>
      <c r="E165" s="184" t="e">
        <f>VLOOKUP($B165,ListsReq!$AC$3:$AF$150,2,FALSE)</f>
        <v>#N/A</v>
      </c>
      <c r="F165" s="185" t="e">
        <f>IF($C$115=2020, VLOOKUP($B165,ListsReq!$AC$3:$AF$150,3,FALSE), IF($C$115=2019, VLOOKUP($B165,ListsReq!$AC$153:$AF$300,3,FALSE),""))</f>
        <v>#N/A</v>
      </c>
      <c r="G165" s="184" t="e">
        <f>VLOOKUP($B165,ListsReq!$AC$3:$AF$150,4,FALSE)</f>
        <v>#N/A</v>
      </c>
      <c r="H165" s="183" t="e">
        <f t="shared" si="2"/>
        <v>#N/A</v>
      </c>
      <c r="I165" s="156"/>
    </row>
    <row r="166" spans="1:9" hidden="1" x14ac:dyDescent="0.35">
      <c r="A166" s="264"/>
      <c r="B166" s="158"/>
      <c r="C166" s="187"/>
      <c r="D166" s="157"/>
      <c r="E166" s="184" t="e">
        <f>VLOOKUP($B166,ListsReq!$AC$3:$AF$150,2,FALSE)</f>
        <v>#N/A</v>
      </c>
      <c r="F166" s="185" t="e">
        <f>IF($C$115=2020, VLOOKUP($B166,ListsReq!$AC$3:$AF$150,3,FALSE), IF($C$115=2019, VLOOKUP($B166,ListsReq!$AC$153:$AF$300,3,FALSE),""))</f>
        <v>#N/A</v>
      </c>
      <c r="G166" s="184" t="e">
        <f>VLOOKUP($B166,ListsReq!$AC$3:$AF$150,4,FALSE)</f>
        <v>#N/A</v>
      </c>
      <c r="H166" s="183" t="e">
        <f t="shared" si="2"/>
        <v>#N/A</v>
      </c>
      <c r="I166" s="156"/>
    </row>
    <row r="167" spans="1:9" hidden="1" x14ac:dyDescent="0.35">
      <c r="A167" s="264"/>
      <c r="B167" s="158"/>
      <c r="C167" s="187"/>
      <c r="D167" s="157"/>
      <c r="E167" s="184" t="e">
        <f>VLOOKUP($B167,ListsReq!$AC$3:$AF$150,2,FALSE)</f>
        <v>#N/A</v>
      </c>
      <c r="F167" s="185" t="e">
        <f>IF($C$115=2020, VLOOKUP($B167,ListsReq!$AC$3:$AF$150,3,FALSE), IF($C$115=2019, VLOOKUP($B167,ListsReq!$AC$153:$AF$300,3,FALSE),""))</f>
        <v>#N/A</v>
      </c>
      <c r="G167" s="184" t="e">
        <f>VLOOKUP($B167,ListsReq!$AC$3:$AF$150,4,FALSE)</f>
        <v>#N/A</v>
      </c>
      <c r="H167" s="183" t="e">
        <f t="shared" si="2"/>
        <v>#N/A</v>
      </c>
      <c r="I167" s="156"/>
    </row>
    <row r="168" spans="1:9" hidden="1" x14ac:dyDescent="0.35">
      <c r="A168" s="264"/>
      <c r="B168" s="158"/>
      <c r="C168" s="187"/>
      <c r="D168" s="157"/>
      <c r="E168" s="184" t="e">
        <f>VLOOKUP($B168,ListsReq!$AC$3:$AF$150,2,FALSE)</f>
        <v>#N/A</v>
      </c>
      <c r="F168" s="185" t="e">
        <f>IF($C$115=2020, VLOOKUP($B168,ListsReq!$AC$3:$AF$150,3,FALSE), IF($C$115=2019, VLOOKUP($B168,ListsReq!$AC$153:$AF$300,3,FALSE),""))</f>
        <v>#N/A</v>
      </c>
      <c r="G168" s="184" t="e">
        <f>VLOOKUP($B168,ListsReq!$AC$3:$AF$150,4,FALSE)</f>
        <v>#N/A</v>
      </c>
      <c r="H168" s="183" t="e">
        <f t="shared" si="2"/>
        <v>#N/A</v>
      </c>
      <c r="I168" s="156"/>
    </row>
    <row r="169" spans="1:9" hidden="1" x14ac:dyDescent="0.35">
      <c r="A169" s="264"/>
      <c r="B169" s="158"/>
      <c r="C169" s="187"/>
      <c r="D169" s="157"/>
      <c r="E169" s="184" t="e">
        <f>VLOOKUP($B169,ListsReq!$AC$3:$AF$150,2,FALSE)</f>
        <v>#N/A</v>
      </c>
      <c r="F169" s="185" t="e">
        <f>IF($C$115=2020, VLOOKUP($B169,ListsReq!$AC$3:$AF$150,3,FALSE), IF($C$115=2019, VLOOKUP($B169,ListsReq!$AC$153:$AF$300,3,FALSE),""))</f>
        <v>#N/A</v>
      </c>
      <c r="G169" s="184" t="e">
        <f>VLOOKUP($B169,ListsReq!$AC$3:$AF$150,4,FALSE)</f>
        <v>#N/A</v>
      </c>
      <c r="H169" s="183" t="e">
        <f t="shared" si="2"/>
        <v>#N/A</v>
      </c>
      <c r="I169" s="156"/>
    </row>
    <row r="170" spans="1:9" hidden="1" x14ac:dyDescent="0.35">
      <c r="A170" s="264"/>
      <c r="B170" s="158"/>
      <c r="C170" s="187"/>
      <c r="D170" s="157"/>
      <c r="E170" s="184" t="e">
        <f>VLOOKUP($B170,ListsReq!$AC$3:$AF$150,2,FALSE)</f>
        <v>#N/A</v>
      </c>
      <c r="F170" s="185" t="e">
        <f>IF($C$115=2020, VLOOKUP($B170,ListsReq!$AC$3:$AF$150,3,FALSE), IF($C$115=2019, VLOOKUP($B170,ListsReq!$AC$153:$AF$300,3,FALSE),""))</f>
        <v>#N/A</v>
      </c>
      <c r="G170" s="184" t="e">
        <f>VLOOKUP($B170,ListsReq!$AC$3:$AF$150,4,FALSE)</f>
        <v>#N/A</v>
      </c>
      <c r="H170" s="183" t="e">
        <f t="shared" si="2"/>
        <v>#N/A</v>
      </c>
      <c r="I170" s="156"/>
    </row>
    <row r="171" spans="1:9" hidden="1" x14ac:dyDescent="0.35">
      <c r="A171" s="264"/>
      <c r="B171" s="158"/>
      <c r="C171" s="187"/>
      <c r="D171" s="157"/>
      <c r="E171" s="184" t="e">
        <f>VLOOKUP($B171,ListsReq!$AC$3:$AF$150,2,FALSE)</f>
        <v>#N/A</v>
      </c>
      <c r="F171" s="185" t="e">
        <f>IF($C$115=2020, VLOOKUP($B171,ListsReq!$AC$3:$AF$150,3,FALSE), IF($C$115=2019, VLOOKUP($B171,ListsReq!$AC$153:$AF$300,3,FALSE),""))</f>
        <v>#N/A</v>
      </c>
      <c r="G171" s="184" t="e">
        <f>VLOOKUP($B171,ListsReq!$AC$3:$AF$150,4,FALSE)</f>
        <v>#N/A</v>
      </c>
      <c r="H171" s="183" t="e">
        <f t="shared" si="2"/>
        <v>#N/A</v>
      </c>
      <c r="I171" s="156"/>
    </row>
    <row r="172" spans="1:9" hidden="1" x14ac:dyDescent="0.35">
      <c r="A172" s="264"/>
      <c r="B172" s="158"/>
      <c r="C172" s="187"/>
      <c r="D172" s="157"/>
      <c r="E172" s="184" t="e">
        <f>VLOOKUP($B172,ListsReq!$AC$3:$AF$150,2,FALSE)</f>
        <v>#N/A</v>
      </c>
      <c r="F172" s="185" t="e">
        <f>IF($C$115=2020, VLOOKUP($B172,ListsReq!$AC$3:$AF$150,3,FALSE), IF($C$115=2019, VLOOKUP($B172,ListsReq!$AC$153:$AF$300,3,FALSE),""))</f>
        <v>#N/A</v>
      </c>
      <c r="G172" s="184" t="e">
        <f>VLOOKUP($B172,ListsReq!$AC$3:$AF$150,4,FALSE)</f>
        <v>#N/A</v>
      </c>
      <c r="H172" s="183" t="e">
        <f t="shared" si="2"/>
        <v>#N/A</v>
      </c>
      <c r="I172" s="156"/>
    </row>
    <row r="173" spans="1:9" hidden="1" x14ac:dyDescent="0.35">
      <c r="A173" s="264"/>
      <c r="B173" s="158"/>
      <c r="C173" s="187"/>
      <c r="D173" s="157"/>
      <c r="E173" s="184" t="e">
        <f>VLOOKUP($B173,ListsReq!$AC$3:$AF$150,2,FALSE)</f>
        <v>#N/A</v>
      </c>
      <c r="F173" s="185" t="e">
        <f>IF($C$115=2020, VLOOKUP($B173,ListsReq!$AC$3:$AF$150,3,FALSE), IF($C$115=2019, VLOOKUP($B173,ListsReq!$AC$153:$AF$300,3,FALSE),""))</f>
        <v>#N/A</v>
      </c>
      <c r="G173" s="184" t="e">
        <f>VLOOKUP($B173,ListsReq!$AC$3:$AF$150,4,FALSE)</f>
        <v>#N/A</v>
      </c>
      <c r="H173" s="183" t="e">
        <f t="shared" si="2"/>
        <v>#N/A</v>
      </c>
      <c r="I173" s="156"/>
    </row>
    <row r="174" spans="1:9" hidden="1" x14ac:dyDescent="0.35">
      <c r="A174" s="264"/>
      <c r="B174" s="158"/>
      <c r="C174" s="187"/>
      <c r="D174" s="157"/>
      <c r="E174" s="184" t="e">
        <f>VLOOKUP($B174,ListsReq!$AC$3:$AF$150,2,FALSE)</f>
        <v>#N/A</v>
      </c>
      <c r="F174" s="185" t="e">
        <f>IF($C$115=2020, VLOOKUP($B174,ListsReq!$AC$3:$AF$150,3,FALSE), IF($C$115=2019, VLOOKUP($B174,ListsReq!$AC$153:$AF$300,3,FALSE),""))</f>
        <v>#N/A</v>
      </c>
      <c r="G174" s="184" t="e">
        <f>VLOOKUP($B174,ListsReq!$AC$3:$AF$150,4,FALSE)</f>
        <v>#N/A</v>
      </c>
      <c r="H174" s="183" t="e">
        <f t="shared" si="2"/>
        <v>#N/A</v>
      </c>
      <c r="I174" s="156"/>
    </row>
    <row r="175" spans="1:9" hidden="1" x14ac:dyDescent="0.35">
      <c r="A175" s="264"/>
      <c r="B175" s="158"/>
      <c r="C175" s="187"/>
      <c r="D175" s="157"/>
      <c r="E175" s="184" t="e">
        <f>VLOOKUP($B175,ListsReq!$AC$3:$AF$150,2,FALSE)</f>
        <v>#N/A</v>
      </c>
      <c r="F175" s="185" t="e">
        <f>IF($C$115=2020, VLOOKUP($B175,ListsReq!$AC$3:$AF$150,3,FALSE), IF($C$115=2019, VLOOKUP($B175,ListsReq!$AC$153:$AF$300,3,FALSE),""))</f>
        <v>#N/A</v>
      </c>
      <c r="G175" s="184" t="e">
        <f>VLOOKUP($B175,ListsReq!$AC$3:$AF$150,4,FALSE)</f>
        <v>#N/A</v>
      </c>
      <c r="H175" s="183" t="e">
        <f t="shared" si="2"/>
        <v>#N/A</v>
      </c>
      <c r="I175" s="156"/>
    </row>
    <row r="176" spans="1:9" hidden="1" x14ac:dyDescent="0.35">
      <c r="A176" s="264"/>
      <c r="B176" s="158"/>
      <c r="C176" s="187"/>
      <c r="D176" s="157"/>
      <c r="E176" s="184" t="e">
        <f>VLOOKUP($B176,ListsReq!$AC$3:$AF$150,2,FALSE)</f>
        <v>#N/A</v>
      </c>
      <c r="F176" s="185" t="e">
        <f>IF($C$115=2020, VLOOKUP($B176,ListsReq!$AC$3:$AF$150,3,FALSE), IF($C$115=2019, VLOOKUP($B176,ListsReq!$AC$153:$AF$300,3,FALSE),""))</f>
        <v>#N/A</v>
      </c>
      <c r="G176" s="184" t="e">
        <f>VLOOKUP($B176,ListsReq!$AC$3:$AF$150,4,FALSE)</f>
        <v>#N/A</v>
      </c>
      <c r="H176" s="183" t="e">
        <f t="shared" si="2"/>
        <v>#N/A</v>
      </c>
      <c r="I176" s="156"/>
    </row>
    <row r="177" spans="1:9" hidden="1" x14ac:dyDescent="0.35">
      <c r="A177" s="264"/>
      <c r="B177" s="158"/>
      <c r="C177" s="187"/>
      <c r="D177" s="157"/>
      <c r="E177" s="184" t="e">
        <f>VLOOKUP($B177,ListsReq!$AC$3:$AF$150,2,FALSE)</f>
        <v>#N/A</v>
      </c>
      <c r="F177" s="185" t="e">
        <f>IF($C$115=2020, VLOOKUP($B177,ListsReq!$AC$3:$AF$150,3,FALSE), IF($C$115=2019, VLOOKUP($B177,ListsReq!$AC$153:$AF$300,3,FALSE),""))</f>
        <v>#N/A</v>
      </c>
      <c r="G177" s="184" t="e">
        <f>VLOOKUP($B177,ListsReq!$AC$3:$AF$150,4,FALSE)</f>
        <v>#N/A</v>
      </c>
      <c r="H177" s="183" t="e">
        <f t="shared" si="2"/>
        <v>#N/A</v>
      </c>
      <c r="I177" s="156"/>
    </row>
    <row r="178" spans="1:9" hidden="1" x14ac:dyDescent="0.35">
      <c r="A178" s="264"/>
      <c r="B178" s="158"/>
      <c r="C178" s="187"/>
      <c r="D178" s="157"/>
      <c r="E178" s="184" t="e">
        <f>VLOOKUP($B178,ListsReq!$AC$3:$AF$150,2,FALSE)</f>
        <v>#N/A</v>
      </c>
      <c r="F178" s="185" t="e">
        <f>IF($C$115=2020, VLOOKUP($B178,ListsReq!$AC$3:$AF$150,3,FALSE), IF($C$115=2019, VLOOKUP($B178,ListsReq!$AC$153:$AF$300,3,FALSE),""))</f>
        <v>#N/A</v>
      </c>
      <c r="G178" s="184" t="e">
        <f>VLOOKUP($B178,ListsReq!$AC$3:$AF$150,4,FALSE)</f>
        <v>#N/A</v>
      </c>
      <c r="H178" s="183" t="e">
        <f t="shared" si="2"/>
        <v>#N/A</v>
      </c>
      <c r="I178" s="156"/>
    </row>
    <row r="179" spans="1:9" hidden="1" x14ac:dyDescent="0.35">
      <c r="A179" s="264"/>
      <c r="B179" s="158"/>
      <c r="C179" s="187"/>
      <c r="D179" s="157"/>
      <c r="E179" s="184" t="e">
        <f>VLOOKUP($B179,ListsReq!$AC$3:$AF$150,2,FALSE)</f>
        <v>#N/A</v>
      </c>
      <c r="F179" s="185" t="e">
        <f>IF($C$115=2020, VLOOKUP($B179,ListsReq!$AC$3:$AF$150,3,FALSE), IF($C$115=2019, VLOOKUP($B179,ListsReq!$AC$153:$AF$300,3,FALSE),""))</f>
        <v>#N/A</v>
      </c>
      <c r="G179" s="184" t="e">
        <f>VLOOKUP($B179,ListsReq!$AC$3:$AF$150,4,FALSE)</f>
        <v>#N/A</v>
      </c>
      <c r="H179" s="183" t="e">
        <f t="shared" si="2"/>
        <v>#N/A</v>
      </c>
      <c r="I179" s="156"/>
    </row>
    <row r="180" spans="1:9" hidden="1" x14ac:dyDescent="0.35">
      <c r="A180" s="264"/>
      <c r="B180" s="158"/>
      <c r="C180" s="186"/>
      <c r="D180" s="154"/>
      <c r="E180" s="184" t="e">
        <f>VLOOKUP($B180,ListsReq!$AC$3:$AF$150,2,FALSE)</f>
        <v>#N/A</v>
      </c>
      <c r="F180" s="185" t="e">
        <f>IF($C$115=2020, VLOOKUP($B180,ListsReq!$AC$3:$AF$150,3,FALSE), IF($C$115=2019, VLOOKUP($B180,ListsReq!$AC$153:$AF$300,3,FALSE),""))</f>
        <v>#N/A</v>
      </c>
      <c r="G180" s="184" t="e">
        <f>VLOOKUP($B180,ListsReq!$AC$3:$AF$150,4,FALSE)</f>
        <v>#N/A</v>
      </c>
      <c r="H180" s="183" t="e">
        <f t="shared" si="2"/>
        <v>#N/A</v>
      </c>
      <c r="I180" s="153"/>
    </row>
    <row r="181" spans="1:9" hidden="1" x14ac:dyDescent="0.35">
      <c r="A181" s="264"/>
      <c r="B181" s="158"/>
      <c r="C181" s="186"/>
      <c r="D181" s="154"/>
      <c r="E181" s="184" t="e">
        <f>VLOOKUP($B181,ListsReq!$AC$3:$AF$150,2,FALSE)</f>
        <v>#N/A</v>
      </c>
      <c r="F181" s="185" t="e">
        <f>IF($C$115=2020, VLOOKUP($B181,ListsReq!$AC$3:$AF$150,3,FALSE), IF($C$115=2019, VLOOKUP($B181,ListsReq!$AC$153:$AF$300,3,FALSE),""))</f>
        <v>#N/A</v>
      </c>
      <c r="G181" s="184" t="e">
        <f>VLOOKUP($B181,ListsReq!$AC$3:$AF$150,4,FALSE)</f>
        <v>#N/A</v>
      </c>
      <c r="H181" s="183" t="e">
        <f t="shared" si="2"/>
        <v>#N/A</v>
      </c>
      <c r="I181" s="153"/>
    </row>
    <row r="182" spans="1:9" hidden="1" x14ac:dyDescent="0.35">
      <c r="A182" s="264"/>
      <c r="B182" s="158"/>
      <c r="C182" s="186"/>
      <c r="D182" s="154"/>
      <c r="E182" s="184" t="e">
        <f>VLOOKUP($B182,ListsReq!$AC$3:$AF$150,2,FALSE)</f>
        <v>#N/A</v>
      </c>
      <c r="F182" s="185" t="e">
        <f>IF($C$115=2020, VLOOKUP($B182,ListsReq!$AC$3:$AF$150,3,FALSE), IF($C$115=2019, VLOOKUP($B182,ListsReq!$AC$153:$AF$300,3,FALSE),""))</f>
        <v>#N/A</v>
      </c>
      <c r="G182" s="184" t="e">
        <f>VLOOKUP($B182,ListsReq!$AC$3:$AF$150,4,FALSE)</f>
        <v>#N/A</v>
      </c>
      <c r="H182" s="183" t="e">
        <f t="shared" ref="H182:H207" si="3">(F182*D182)/1000</f>
        <v>#N/A</v>
      </c>
      <c r="I182" s="153"/>
    </row>
    <row r="183" spans="1:9" hidden="1" x14ac:dyDescent="0.35">
      <c r="A183" s="264"/>
      <c r="B183" s="158"/>
      <c r="C183" s="186"/>
      <c r="D183" s="154"/>
      <c r="E183" s="184" t="e">
        <f>VLOOKUP($B183,ListsReq!$AC$3:$AF$150,2,FALSE)</f>
        <v>#N/A</v>
      </c>
      <c r="F183" s="185" t="e">
        <f>IF($C$115=2020, VLOOKUP($B183,ListsReq!$AC$3:$AF$150,3,FALSE), IF($C$115=2019, VLOOKUP($B183,ListsReq!$AC$153:$AF$300,3,FALSE),""))</f>
        <v>#N/A</v>
      </c>
      <c r="G183" s="184" t="e">
        <f>VLOOKUP($B183,ListsReq!$AC$3:$AF$150,4,FALSE)</f>
        <v>#N/A</v>
      </c>
      <c r="H183" s="183" t="e">
        <f t="shared" si="3"/>
        <v>#N/A</v>
      </c>
      <c r="I183" s="153"/>
    </row>
    <row r="184" spans="1:9" hidden="1" x14ac:dyDescent="0.35">
      <c r="A184" s="264"/>
      <c r="B184" s="158"/>
      <c r="C184" s="186"/>
      <c r="D184" s="154"/>
      <c r="E184" s="184" t="e">
        <f>VLOOKUP($B184,ListsReq!$AC$3:$AF$150,2,FALSE)</f>
        <v>#N/A</v>
      </c>
      <c r="F184" s="185" t="e">
        <f>IF($C$115=2020, VLOOKUP($B184,ListsReq!$AC$3:$AF$150,3,FALSE), IF($C$115=2019, VLOOKUP($B184,ListsReq!$AC$153:$AF$300,3,FALSE),""))</f>
        <v>#N/A</v>
      </c>
      <c r="G184" s="184" t="e">
        <f>VLOOKUP($B184,ListsReq!$AC$3:$AF$150,4,FALSE)</f>
        <v>#N/A</v>
      </c>
      <c r="H184" s="183" t="e">
        <f t="shared" si="3"/>
        <v>#N/A</v>
      </c>
      <c r="I184" s="153"/>
    </row>
    <row r="185" spans="1:9" hidden="1" x14ac:dyDescent="0.35">
      <c r="A185" s="264"/>
      <c r="B185" s="158"/>
      <c r="C185" s="186"/>
      <c r="D185" s="154"/>
      <c r="E185" s="184" t="e">
        <f>VLOOKUP($B185,ListsReq!$AC$3:$AF$150,2,FALSE)</f>
        <v>#N/A</v>
      </c>
      <c r="F185" s="185" t="e">
        <f>IF($C$115=2020, VLOOKUP($B185,ListsReq!$AC$3:$AF$150,3,FALSE), IF($C$115=2019, VLOOKUP($B185,ListsReq!$AC$153:$AF$300,3,FALSE),""))</f>
        <v>#N/A</v>
      </c>
      <c r="G185" s="184" t="e">
        <f>VLOOKUP($B185,ListsReq!$AC$3:$AF$150,4,FALSE)</f>
        <v>#N/A</v>
      </c>
      <c r="H185" s="183" t="e">
        <f t="shared" si="3"/>
        <v>#N/A</v>
      </c>
      <c r="I185" s="153"/>
    </row>
    <row r="186" spans="1:9" hidden="1" x14ac:dyDescent="0.35">
      <c r="A186" s="264"/>
      <c r="B186" s="158"/>
      <c r="C186" s="186"/>
      <c r="D186" s="154"/>
      <c r="E186" s="184" t="e">
        <f>VLOOKUP($B186,ListsReq!$AC$3:$AF$150,2,FALSE)</f>
        <v>#N/A</v>
      </c>
      <c r="F186" s="185" t="e">
        <f>IF($C$115=2020, VLOOKUP($B186,ListsReq!$AC$3:$AF$150,3,FALSE), IF($C$115=2019, VLOOKUP($B186,ListsReq!$AC$153:$AF$300,3,FALSE),""))</f>
        <v>#N/A</v>
      </c>
      <c r="G186" s="184" t="e">
        <f>VLOOKUP($B186,ListsReq!$AC$3:$AF$150,4,FALSE)</f>
        <v>#N/A</v>
      </c>
      <c r="H186" s="183" t="e">
        <f t="shared" si="3"/>
        <v>#N/A</v>
      </c>
      <c r="I186" s="153"/>
    </row>
    <row r="187" spans="1:9" hidden="1" x14ac:dyDescent="0.35">
      <c r="A187" s="264"/>
      <c r="B187" s="158"/>
      <c r="C187" s="186"/>
      <c r="D187" s="154"/>
      <c r="E187" s="184" t="e">
        <f>VLOOKUP($B187,ListsReq!$AC$3:$AF$150,2,FALSE)</f>
        <v>#N/A</v>
      </c>
      <c r="F187" s="185" t="e">
        <f>IF($C$115=2020, VLOOKUP($B187,ListsReq!$AC$3:$AF$150,3,FALSE), IF($C$115=2019, VLOOKUP($B187,ListsReq!$AC$153:$AF$300,3,FALSE),""))</f>
        <v>#N/A</v>
      </c>
      <c r="G187" s="184" t="e">
        <f>VLOOKUP($B187,ListsReq!$AC$3:$AF$150,4,FALSE)</f>
        <v>#N/A</v>
      </c>
      <c r="H187" s="183" t="e">
        <f t="shared" si="3"/>
        <v>#N/A</v>
      </c>
      <c r="I187" s="153"/>
    </row>
    <row r="188" spans="1:9" hidden="1" x14ac:dyDescent="0.35">
      <c r="A188" s="264"/>
      <c r="B188" s="158"/>
      <c r="C188" s="186"/>
      <c r="D188" s="154"/>
      <c r="E188" s="184" t="e">
        <f>VLOOKUP($B188,ListsReq!$AC$3:$AF$150,2,FALSE)</f>
        <v>#N/A</v>
      </c>
      <c r="F188" s="185" t="e">
        <f>IF($C$115=2020, VLOOKUP($B188,ListsReq!$AC$3:$AF$150,3,FALSE), IF($C$115=2019, VLOOKUP($B188,ListsReq!$AC$153:$AF$300,3,FALSE),""))</f>
        <v>#N/A</v>
      </c>
      <c r="G188" s="184" t="e">
        <f>VLOOKUP($B188,ListsReq!$AC$3:$AF$150,4,FALSE)</f>
        <v>#N/A</v>
      </c>
      <c r="H188" s="183" t="e">
        <f t="shared" si="3"/>
        <v>#N/A</v>
      </c>
      <c r="I188" s="153"/>
    </row>
    <row r="189" spans="1:9" hidden="1" x14ac:dyDescent="0.35">
      <c r="A189" s="264"/>
      <c r="B189" s="158"/>
      <c r="C189" s="186"/>
      <c r="D189" s="154"/>
      <c r="E189" s="184" t="e">
        <f>VLOOKUP($B189,ListsReq!$AC$3:$AF$150,2,FALSE)</f>
        <v>#N/A</v>
      </c>
      <c r="F189" s="185" t="e">
        <f>IF($C$115=2020, VLOOKUP($B189,ListsReq!$AC$3:$AF$150,3,FALSE), IF($C$115=2019, VLOOKUP($B189,ListsReq!$AC$153:$AF$300,3,FALSE),""))</f>
        <v>#N/A</v>
      </c>
      <c r="G189" s="184" t="e">
        <f>VLOOKUP($B189,ListsReq!$AC$3:$AF$150,4,FALSE)</f>
        <v>#N/A</v>
      </c>
      <c r="H189" s="183" t="e">
        <f t="shared" si="3"/>
        <v>#N/A</v>
      </c>
      <c r="I189" s="153"/>
    </row>
    <row r="190" spans="1:9" hidden="1" x14ac:dyDescent="0.35">
      <c r="A190" s="264"/>
      <c r="B190" s="158"/>
      <c r="C190" s="186"/>
      <c r="D190" s="154"/>
      <c r="E190" s="184" t="e">
        <f>VLOOKUP($B190,ListsReq!$AC$3:$AF$150,2,FALSE)</f>
        <v>#N/A</v>
      </c>
      <c r="F190" s="185" t="e">
        <f>IF($C$115=2020, VLOOKUP($B190,ListsReq!$AC$3:$AF$150,3,FALSE), IF($C$115=2019, VLOOKUP($B190,ListsReq!$AC$153:$AF$300,3,FALSE),""))</f>
        <v>#N/A</v>
      </c>
      <c r="G190" s="184" t="e">
        <f>VLOOKUP($B190,ListsReq!$AC$3:$AF$150,4,FALSE)</f>
        <v>#N/A</v>
      </c>
      <c r="H190" s="183" t="e">
        <f t="shared" si="3"/>
        <v>#N/A</v>
      </c>
      <c r="I190" s="153"/>
    </row>
    <row r="191" spans="1:9" hidden="1" x14ac:dyDescent="0.35">
      <c r="A191" s="264"/>
      <c r="B191" s="158"/>
      <c r="C191" s="186"/>
      <c r="D191" s="154"/>
      <c r="E191" s="184" t="e">
        <f>VLOOKUP($B191,ListsReq!$AC$3:$AF$150,2,FALSE)</f>
        <v>#N/A</v>
      </c>
      <c r="F191" s="185" t="e">
        <f>IF($C$115=2020, VLOOKUP($B191,ListsReq!$AC$3:$AF$150,3,FALSE), IF($C$115=2019, VLOOKUP($B191,ListsReq!$AC$153:$AF$300,3,FALSE),""))</f>
        <v>#N/A</v>
      </c>
      <c r="G191" s="184" t="e">
        <f>VLOOKUP($B191,ListsReq!$AC$3:$AF$150,4,FALSE)</f>
        <v>#N/A</v>
      </c>
      <c r="H191" s="183" t="e">
        <f t="shared" si="3"/>
        <v>#N/A</v>
      </c>
      <c r="I191" s="153"/>
    </row>
    <row r="192" spans="1:9" hidden="1" x14ac:dyDescent="0.35">
      <c r="A192" s="264"/>
      <c r="B192" s="158"/>
      <c r="C192" s="186"/>
      <c r="D192" s="154"/>
      <c r="E192" s="184" t="e">
        <f>VLOOKUP($B192,ListsReq!$AC$3:$AF$150,2,FALSE)</f>
        <v>#N/A</v>
      </c>
      <c r="F192" s="185" t="e">
        <f>IF($C$115=2020, VLOOKUP($B192,ListsReq!$AC$3:$AF$150,3,FALSE), IF($C$115=2019, VLOOKUP($B192,ListsReq!$AC$153:$AF$300,3,FALSE),""))</f>
        <v>#N/A</v>
      </c>
      <c r="G192" s="184" t="e">
        <f>VLOOKUP($B192,ListsReq!$AC$3:$AF$150,4,FALSE)</f>
        <v>#N/A</v>
      </c>
      <c r="H192" s="183" t="e">
        <f t="shared" si="3"/>
        <v>#N/A</v>
      </c>
      <c r="I192" s="153"/>
    </row>
    <row r="193" spans="1:9" hidden="1" x14ac:dyDescent="0.35">
      <c r="A193" s="264"/>
      <c r="B193" s="158"/>
      <c r="C193" s="186"/>
      <c r="D193" s="154"/>
      <c r="E193" s="184" t="e">
        <f>VLOOKUP($B193,ListsReq!$AC$3:$AF$150,2,FALSE)</f>
        <v>#N/A</v>
      </c>
      <c r="F193" s="185" t="e">
        <f>IF($C$115=2020, VLOOKUP($B193,ListsReq!$AC$3:$AF$150,3,FALSE), IF($C$115=2019, VLOOKUP($B193,ListsReq!$AC$153:$AF$300,3,FALSE),""))</f>
        <v>#N/A</v>
      </c>
      <c r="G193" s="184" t="e">
        <f>VLOOKUP($B193,ListsReq!$AC$3:$AF$150,4,FALSE)</f>
        <v>#N/A</v>
      </c>
      <c r="H193" s="183" t="e">
        <f t="shared" si="3"/>
        <v>#N/A</v>
      </c>
      <c r="I193" s="153"/>
    </row>
    <row r="194" spans="1:9" hidden="1" x14ac:dyDescent="0.35">
      <c r="A194" s="264"/>
      <c r="B194" s="158"/>
      <c r="C194" s="186"/>
      <c r="D194" s="154"/>
      <c r="E194" s="184" t="e">
        <f>VLOOKUP($B194,ListsReq!$AC$3:$AF$150,2,FALSE)</f>
        <v>#N/A</v>
      </c>
      <c r="F194" s="185" t="e">
        <f>IF($C$115=2020, VLOOKUP($B194,ListsReq!$AC$3:$AF$150,3,FALSE), IF($C$115=2019, VLOOKUP($B194,ListsReq!$AC$153:$AF$300,3,FALSE),""))</f>
        <v>#N/A</v>
      </c>
      <c r="G194" s="184" t="e">
        <f>VLOOKUP($B194,ListsReq!$AC$3:$AF$150,4,FALSE)</f>
        <v>#N/A</v>
      </c>
      <c r="H194" s="183" t="e">
        <f t="shared" si="3"/>
        <v>#N/A</v>
      </c>
      <c r="I194" s="153"/>
    </row>
    <row r="195" spans="1:9" hidden="1" x14ac:dyDescent="0.35">
      <c r="A195" s="264"/>
      <c r="B195" s="158"/>
      <c r="C195" s="186"/>
      <c r="D195" s="154"/>
      <c r="E195" s="184" t="e">
        <f>VLOOKUP($B195,ListsReq!$AC$3:$AF$150,2,FALSE)</f>
        <v>#N/A</v>
      </c>
      <c r="F195" s="185" t="e">
        <f>IF($C$115=2020, VLOOKUP($B195,ListsReq!$AC$3:$AF$150,3,FALSE), IF($C$115=2019, VLOOKUP($B195,ListsReq!$AC$153:$AF$300,3,FALSE),""))</f>
        <v>#N/A</v>
      </c>
      <c r="G195" s="184" t="e">
        <f>VLOOKUP($B195,ListsReq!$AC$3:$AF$150,4,FALSE)</f>
        <v>#N/A</v>
      </c>
      <c r="H195" s="183" t="e">
        <f t="shared" si="3"/>
        <v>#N/A</v>
      </c>
      <c r="I195" s="153"/>
    </row>
    <row r="196" spans="1:9" hidden="1" x14ac:dyDescent="0.35">
      <c r="A196" s="264"/>
      <c r="B196" s="158"/>
      <c r="C196" s="186"/>
      <c r="D196" s="154"/>
      <c r="E196" s="184" t="e">
        <f>VLOOKUP($B196,ListsReq!$AC$3:$AF$150,2,FALSE)</f>
        <v>#N/A</v>
      </c>
      <c r="F196" s="185" t="e">
        <f>IF($C$115=2020, VLOOKUP($B196,ListsReq!$AC$3:$AF$150,3,FALSE), IF($C$115=2019, VLOOKUP($B196,ListsReq!$AC$153:$AF$300,3,FALSE),""))</f>
        <v>#N/A</v>
      </c>
      <c r="G196" s="184" t="e">
        <f>VLOOKUP($B196,ListsReq!$AC$3:$AF$150,4,FALSE)</f>
        <v>#N/A</v>
      </c>
      <c r="H196" s="183" t="e">
        <f t="shared" si="3"/>
        <v>#N/A</v>
      </c>
      <c r="I196" s="153"/>
    </row>
    <row r="197" spans="1:9" hidden="1" x14ac:dyDescent="0.35">
      <c r="A197" s="264"/>
      <c r="B197" s="158"/>
      <c r="C197" s="186"/>
      <c r="D197" s="154"/>
      <c r="E197" s="184" t="e">
        <f>VLOOKUP($B197,ListsReq!$AC$3:$AF$150,2,FALSE)</f>
        <v>#N/A</v>
      </c>
      <c r="F197" s="185" t="e">
        <f>IF($C$115=2020, VLOOKUP($B197,ListsReq!$AC$3:$AF$150,3,FALSE), IF($C$115=2019, VLOOKUP($B197,ListsReq!$AC$153:$AF$300,3,FALSE),""))</f>
        <v>#N/A</v>
      </c>
      <c r="G197" s="184" t="e">
        <f>VLOOKUP($B197,ListsReq!$AC$3:$AF$150,4,FALSE)</f>
        <v>#N/A</v>
      </c>
      <c r="H197" s="183" t="e">
        <f t="shared" si="3"/>
        <v>#N/A</v>
      </c>
      <c r="I197" s="153"/>
    </row>
    <row r="198" spans="1:9" hidden="1" x14ac:dyDescent="0.35">
      <c r="A198" s="264"/>
      <c r="B198" s="158"/>
      <c r="C198" s="186"/>
      <c r="D198" s="154"/>
      <c r="E198" s="184" t="e">
        <f>VLOOKUP($B198,ListsReq!$AC$3:$AF$150,2,FALSE)</f>
        <v>#N/A</v>
      </c>
      <c r="F198" s="185" t="e">
        <f>IF($C$115=2020, VLOOKUP($B198,ListsReq!$AC$3:$AF$150,3,FALSE), IF($C$115=2019, VLOOKUP($B198,ListsReq!$AC$153:$AF$300,3,FALSE),""))</f>
        <v>#N/A</v>
      </c>
      <c r="G198" s="184" t="e">
        <f>VLOOKUP($B198,ListsReq!$AC$3:$AF$150,4,FALSE)</f>
        <v>#N/A</v>
      </c>
      <c r="H198" s="183" t="e">
        <f t="shared" si="3"/>
        <v>#N/A</v>
      </c>
      <c r="I198" s="153"/>
    </row>
    <row r="199" spans="1:9" hidden="1" x14ac:dyDescent="0.35">
      <c r="A199" s="264"/>
      <c r="B199" s="158"/>
      <c r="C199" s="186"/>
      <c r="D199" s="154"/>
      <c r="E199" s="184" t="e">
        <f>VLOOKUP($B199,ListsReq!$AC$3:$AF$150,2,FALSE)</f>
        <v>#N/A</v>
      </c>
      <c r="F199" s="185" t="e">
        <f>IF($C$115=2020, VLOOKUP($B199,ListsReq!$AC$3:$AF$150,3,FALSE), IF($C$115=2019, VLOOKUP($B199,ListsReq!$AC$153:$AF$300,3,FALSE),""))</f>
        <v>#N/A</v>
      </c>
      <c r="G199" s="184" t="e">
        <f>VLOOKUP($B199,ListsReq!$AC$3:$AF$150,4,FALSE)</f>
        <v>#N/A</v>
      </c>
      <c r="H199" s="183" t="e">
        <f t="shared" si="3"/>
        <v>#N/A</v>
      </c>
      <c r="I199" s="153"/>
    </row>
    <row r="200" spans="1:9" hidden="1" x14ac:dyDescent="0.35">
      <c r="A200" s="264"/>
      <c r="B200" s="158"/>
      <c r="C200" s="186"/>
      <c r="D200" s="154"/>
      <c r="E200" s="184" t="e">
        <f>VLOOKUP($B200,ListsReq!$AC$3:$AF$150,2,FALSE)</f>
        <v>#N/A</v>
      </c>
      <c r="F200" s="185" t="e">
        <f>IF($C$115=2020, VLOOKUP($B200,ListsReq!$AC$3:$AF$150,3,FALSE), IF($C$115=2019, VLOOKUP($B200,ListsReq!$AC$153:$AF$300,3,FALSE),""))</f>
        <v>#N/A</v>
      </c>
      <c r="G200" s="184" t="e">
        <f>VLOOKUP($B200,ListsReq!$AC$3:$AF$150,4,FALSE)</f>
        <v>#N/A</v>
      </c>
      <c r="H200" s="183" t="e">
        <f t="shared" si="3"/>
        <v>#N/A</v>
      </c>
      <c r="I200" s="153"/>
    </row>
    <row r="201" spans="1:9" hidden="1" x14ac:dyDescent="0.35">
      <c r="A201" s="264"/>
      <c r="B201" s="158"/>
      <c r="C201" s="186"/>
      <c r="D201" s="154"/>
      <c r="E201" s="184" t="e">
        <f>VLOOKUP($B201,ListsReq!$AC$3:$AF$150,2,FALSE)</f>
        <v>#N/A</v>
      </c>
      <c r="F201" s="185" t="e">
        <f>IF($C$115=2020, VLOOKUP($B201,ListsReq!$AC$3:$AF$150,3,FALSE), IF($C$115=2019, VLOOKUP($B201,ListsReq!$AC$153:$AF$300,3,FALSE),""))</f>
        <v>#N/A</v>
      </c>
      <c r="G201" s="184" t="e">
        <f>VLOOKUP($B201,ListsReq!$AC$3:$AF$150,4,FALSE)</f>
        <v>#N/A</v>
      </c>
      <c r="H201" s="183" t="e">
        <f t="shared" si="3"/>
        <v>#N/A</v>
      </c>
      <c r="I201" s="153"/>
    </row>
    <row r="202" spans="1:9" hidden="1" x14ac:dyDescent="0.35">
      <c r="A202" s="264"/>
      <c r="B202" s="158"/>
      <c r="C202" s="186"/>
      <c r="D202" s="154"/>
      <c r="E202" s="184" t="e">
        <f>VLOOKUP($B202,ListsReq!$AC$3:$AF$150,2,FALSE)</f>
        <v>#N/A</v>
      </c>
      <c r="F202" s="185" t="e">
        <f>IF($C$115=2020, VLOOKUP($B202,ListsReq!$AC$3:$AF$150,3,FALSE), IF($C$115=2019, VLOOKUP($B202,ListsReq!$AC$153:$AF$300,3,FALSE),""))</f>
        <v>#N/A</v>
      </c>
      <c r="G202" s="184" t="e">
        <f>VLOOKUP($B202,ListsReq!$AC$3:$AF$150,4,FALSE)</f>
        <v>#N/A</v>
      </c>
      <c r="H202" s="183" t="e">
        <f t="shared" si="3"/>
        <v>#N/A</v>
      </c>
      <c r="I202" s="153"/>
    </row>
    <row r="203" spans="1:9" hidden="1" x14ac:dyDescent="0.35">
      <c r="A203" s="264"/>
      <c r="B203" s="158"/>
      <c r="C203" s="186"/>
      <c r="D203" s="154"/>
      <c r="E203" s="184" t="e">
        <f>VLOOKUP($B203,ListsReq!$AC$3:$AF$150,2,FALSE)</f>
        <v>#N/A</v>
      </c>
      <c r="F203" s="185" t="e">
        <f>IF($C$115=2020, VLOOKUP($B203,ListsReq!$AC$3:$AF$150,3,FALSE), IF($C$115=2019, VLOOKUP($B203,ListsReq!$AC$153:$AF$300,3,FALSE),""))</f>
        <v>#N/A</v>
      </c>
      <c r="G203" s="184" t="e">
        <f>VLOOKUP($B203,ListsReq!$AC$3:$AF$150,4,FALSE)</f>
        <v>#N/A</v>
      </c>
      <c r="H203" s="183" t="e">
        <f t="shared" si="3"/>
        <v>#N/A</v>
      </c>
      <c r="I203" s="153"/>
    </row>
    <row r="204" spans="1:9" hidden="1" x14ac:dyDescent="0.35">
      <c r="A204" s="264"/>
      <c r="B204" s="158"/>
      <c r="C204" s="186"/>
      <c r="D204" s="154"/>
      <c r="E204" s="184" t="e">
        <f>VLOOKUP($B204,ListsReq!$AC$3:$AF$150,2,FALSE)</f>
        <v>#N/A</v>
      </c>
      <c r="F204" s="185" t="e">
        <f>IF($C$115=2020, VLOOKUP($B204,ListsReq!$AC$3:$AF$150,3,FALSE), IF($C$115=2019, VLOOKUP($B204,ListsReq!$AC$153:$AF$300,3,FALSE),""))</f>
        <v>#N/A</v>
      </c>
      <c r="G204" s="184" t="e">
        <f>VLOOKUP($B204,ListsReq!$AC$3:$AF$150,4,FALSE)</f>
        <v>#N/A</v>
      </c>
      <c r="H204" s="183" t="e">
        <f t="shared" si="3"/>
        <v>#N/A</v>
      </c>
      <c r="I204" s="153"/>
    </row>
    <row r="205" spans="1:9" hidden="1" x14ac:dyDescent="0.35">
      <c r="A205" s="264"/>
      <c r="B205" s="158"/>
      <c r="C205" s="186"/>
      <c r="D205" s="154"/>
      <c r="E205" s="184" t="e">
        <f>VLOOKUP($B205,ListsReq!$AC$3:$AF$150,2,FALSE)</f>
        <v>#N/A</v>
      </c>
      <c r="F205" s="185" t="e">
        <f>IF($C$115=2020, VLOOKUP($B205,ListsReq!$AC$3:$AF$150,3,FALSE), IF($C$115=2019, VLOOKUP($B205,ListsReq!$AC$153:$AF$300,3,FALSE),""))</f>
        <v>#N/A</v>
      </c>
      <c r="G205" s="184" t="e">
        <f>VLOOKUP($B205,ListsReq!$AC$3:$AF$150,4,FALSE)</f>
        <v>#N/A</v>
      </c>
      <c r="H205" s="183" t="e">
        <f t="shared" si="3"/>
        <v>#N/A</v>
      </c>
      <c r="I205" s="153"/>
    </row>
    <row r="206" spans="1:9" hidden="1" x14ac:dyDescent="0.35">
      <c r="A206" s="264"/>
      <c r="B206" s="158"/>
      <c r="C206" s="186"/>
      <c r="D206" s="154"/>
      <c r="E206" s="184" t="e">
        <f>VLOOKUP($B206,ListsReq!$AC$3:$AF$150,2,FALSE)</f>
        <v>#N/A</v>
      </c>
      <c r="F206" s="185" t="e">
        <f>IF($C$115=2020, VLOOKUP($B206,ListsReq!$AC$3:$AF$150,3,FALSE), IF($C$115=2019, VLOOKUP($B206,ListsReq!$AC$153:$AF$300,3,FALSE),""))</f>
        <v>#N/A</v>
      </c>
      <c r="G206" s="184" t="e">
        <f>VLOOKUP($B206,ListsReq!$AC$3:$AF$150,4,FALSE)</f>
        <v>#N/A</v>
      </c>
      <c r="H206" s="183" t="e">
        <f t="shared" si="3"/>
        <v>#N/A</v>
      </c>
      <c r="I206" s="153"/>
    </row>
    <row r="207" spans="1:9" hidden="1" x14ac:dyDescent="0.35">
      <c r="A207" s="264"/>
      <c r="B207" s="158"/>
      <c r="C207" s="186"/>
      <c r="D207" s="154"/>
      <c r="E207" s="184" t="e">
        <f>VLOOKUP($B207,ListsReq!$AC$3:$AF$150,2,FALSE)</f>
        <v>#N/A</v>
      </c>
      <c r="F207" s="185" t="e">
        <f>IF($C$115=2020, VLOOKUP($B207,ListsReq!$AC$3:$AF$150,3,FALSE), IF($C$115=2019, VLOOKUP($B207,ListsReq!$AC$153:$AF$300,3,FALSE),""))</f>
        <v>#N/A</v>
      </c>
      <c r="G207" s="184" t="e">
        <f>VLOOKUP($B207,ListsReq!$AC$3:$AF$150,4,FALSE)</f>
        <v>#N/A</v>
      </c>
      <c r="H207" s="183" t="e">
        <f t="shared" si="3"/>
        <v>#N/A</v>
      </c>
      <c r="I207" s="153"/>
    </row>
    <row r="208" spans="1:9" ht="15" thickBot="1" x14ac:dyDescent="0.4">
      <c r="A208" s="264"/>
      <c r="B208" s="182"/>
      <c r="C208" s="181"/>
      <c r="D208" s="180"/>
      <c r="E208" s="179"/>
      <c r="F208" s="178"/>
      <c r="G208" s="184" t="e">
        <f>VLOOKUP($B208,ListsReq!$AC$3:$AF$150,4,FALSE)</f>
        <v>#N/A</v>
      </c>
      <c r="H208" s="177">
        <f>SUMIF(H118:H207,"&lt;&gt;#N/A")</f>
        <v>22924.329999999998</v>
      </c>
      <c r="I208" s="145"/>
    </row>
    <row r="209" spans="1:67" x14ac:dyDescent="0.35">
      <c r="A209" s="264"/>
      <c r="B209" s="142"/>
      <c r="C209" s="142"/>
      <c r="D209" s="142"/>
      <c r="E209" s="142"/>
      <c r="F209" s="142"/>
      <c r="G209" s="142"/>
      <c r="H209" s="142"/>
      <c r="I209" s="142"/>
    </row>
    <row r="210" spans="1:67" x14ac:dyDescent="0.35">
      <c r="A210" s="265" t="s">
        <v>167</v>
      </c>
      <c r="B210" s="220" t="s">
        <v>166</v>
      </c>
      <c r="C210" s="142"/>
      <c r="D210" s="142"/>
      <c r="E210" s="142"/>
      <c r="F210" s="142"/>
      <c r="G210" s="142"/>
      <c r="H210" s="142"/>
      <c r="I210" s="142"/>
    </row>
    <row r="211" spans="1:67" ht="26.25" customHeight="1" thickBot="1" x14ac:dyDescent="0.4">
      <c r="A211" s="265"/>
      <c r="B211" s="176" t="s">
        <v>604</v>
      </c>
      <c r="C211" s="142"/>
      <c r="D211" s="142"/>
      <c r="E211" s="142"/>
      <c r="F211" s="142"/>
      <c r="G211" s="142"/>
      <c r="H211" s="142"/>
      <c r="I211" s="142"/>
    </row>
    <row r="212" spans="1:67" ht="21.75" customHeight="1" thickBot="1" x14ac:dyDescent="0.4">
      <c r="A212" s="265"/>
      <c r="B212" s="308"/>
      <c r="C212" s="445" t="s">
        <v>649</v>
      </c>
      <c r="D212" s="446"/>
      <c r="E212" s="445" t="s">
        <v>648</v>
      </c>
      <c r="F212" s="446"/>
      <c r="G212" s="307"/>
      <c r="H212" s="142"/>
      <c r="I212" s="142"/>
    </row>
    <row r="213" spans="1:67" ht="35.25" customHeight="1" x14ac:dyDescent="0.35">
      <c r="A213" s="265"/>
      <c r="B213" s="150" t="s">
        <v>646</v>
      </c>
      <c r="C213" s="149" t="s">
        <v>647</v>
      </c>
      <c r="D213" s="175" t="s">
        <v>165</v>
      </c>
      <c r="E213" s="149" t="s">
        <v>647</v>
      </c>
      <c r="F213" s="175" t="s">
        <v>165</v>
      </c>
      <c r="G213" s="175" t="s">
        <v>8</v>
      </c>
      <c r="H213" s="142"/>
      <c r="I213" s="142"/>
    </row>
    <row r="214" spans="1:67" ht="87" x14ac:dyDescent="0.35">
      <c r="A214" s="265"/>
      <c r="B214" s="158" t="s">
        <v>818</v>
      </c>
      <c r="C214" s="157">
        <v>187984</v>
      </c>
      <c r="D214" s="402">
        <v>62491</v>
      </c>
      <c r="E214" s="157"/>
      <c r="F214" s="304">
        <v>0</v>
      </c>
      <c r="G214" s="403" t="s">
        <v>856</v>
      </c>
      <c r="H214" s="142"/>
      <c r="I214" s="142"/>
    </row>
    <row r="215" spans="1:67" x14ac:dyDescent="0.35">
      <c r="A215" s="265"/>
      <c r="B215" s="158" t="s">
        <v>343</v>
      </c>
      <c r="C215" s="157"/>
      <c r="D215" s="157"/>
      <c r="E215" s="157">
        <v>1674460</v>
      </c>
      <c r="F215" s="304"/>
      <c r="G215" s="156"/>
      <c r="H215" s="142"/>
      <c r="I215" s="142"/>
    </row>
    <row r="216" spans="1:67" x14ac:dyDescent="0.35">
      <c r="A216" s="265"/>
      <c r="B216" s="155"/>
      <c r="C216" s="154"/>
      <c r="D216" s="154"/>
      <c r="E216" s="154"/>
      <c r="F216" s="305"/>
      <c r="G216" s="153"/>
      <c r="H216" s="142"/>
      <c r="I216" s="142"/>
    </row>
    <row r="217" spans="1:67" x14ac:dyDescent="0.35">
      <c r="A217" s="265"/>
      <c r="B217" s="155"/>
      <c r="C217" s="154"/>
      <c r="D217" s="154"/>
      <c r="E217" s="154"/>
      <c r="F217" s="305"/>
      <c r="G217" s="153"/>
      <c r="H217" s="142"/>
      <c r="I217" s="142"/>
    </row>
    <row r="218" spans="1:67" ht="15" thickBot="1" x14ac:dyDescent="0.4">
      <c r="A218" s="265"/>
      <c r="B218" s="147"/>
      <c r="C218" s="146"/>
      <c r="D218" s="146"/>
      <c r="E218" s="146"/>
      <c r="F218" s="306"/>
      <c r="G218" s="145"/>
      <c r="H218" s="142"/>
      <c r="I218" s="142"/>
    </row>
    <row r="219" spans="1:67" x14ac:dyDescent="0.35">
      <c r="A219" s="265"/>
      <c r="B219" s="142"/>
      <c r="C219" s="142"/>
      <c r="D219" s="142"/>
      <c r="E219" s="142"/>
      <c r="F219" s="142"/>
      <c r="G219" s="142"/>
      <c r="H219" s="142"/>
      <c r="I219" s="142"/>
    </row>
    <row r="220" spans="1:67" ht="22.75" customHeight="1" x14ac:dyDescent="0.35">
      <c r="A220" s="262"/>
      <c r="B220" s="144" t="s">
        <v>11</v>
      </c>
      <c r="C220" s="144"/>
      <c r="D220" s="144"/>
      <c r="E220" s="144"/>
      <c r="F220" s="144"/>
      <c r="G220" s="144"/>
      <c r="H220" s="144"/>
      <c r="I220" s="144"/>
    </row>
    <row r="221" spans="1:67" ht="19" customHeight="1" x14ac:dyDescent="0.35">
      <c r="A221" s="263" t="s">
        <v>164</v>
      </c>
      <c r="B221" s="174" t="s">
        <v>163</v>
      </c>
      <c r="C221" s="162"/>
      <c r="D221" s="142"/>
      <c r="E221" s="142"/>
      <c r="F221" s="142"/>
      <c r="G221" s="142"/>
      <c r="H221" s="142"/>
      <c r="I221" s="142"/>
    </row>
    <row r="222" spans="1:67" ht="51" customHeight="1" thickBot="1" x14ac:dyDescent="0.4">
      <c r="A222" s="264"/>
      <c r="B222" s="412" t="s">
        <v>650</v>
      </c>
      <c r="C222" s="412"/>
      <c r="D222" s="412"/>
      <c r="E222" s="412"/>
      <c r="F222" s="142"/>
      <c r="G222" s="142"/>
      <c r="H222" s="142"/>
      <c r="I222" s="142"/>
    </row>
    <row r="223" spans="1:67" ht="29" x14ac:dyDescent="0.35">
      <c r="A223" s="264"/>
      <c r="B223" s="173" t="s">
        <v>162</v>
      </c>
      <c r="C223" s="172" t="s">
        <v>161</v>
      </c>
      <c r="D223" s="172" t="s">
        <v>160</v>
      </c>
      <c r="E223" s="172" t="s">
        <v>9</v>
      </c>
      <c r="F223" s="172" t="s">
        <v>159</v>
      </c>
      <c r="G223" s="172" t="s">
        <v>651</v>
      </c>
      <c r="H223" s="172" t="s">
        <v>158</v>
      </c>
      <c r="I223" s="172" t="s">
        <v>157</v>
      </c>
    </row>
    <row r="224" spans="1:67" ht="15" customHeight="1" x14ac:dyDescent="0.35">
      <c r="A224" s="264"/>
      <c r="B224" s="385" t="s">
        <v>816</v>
      </c>
      <c r="C224" s="386" t="s">
        <v>541</v>
      </c>
      <c r="D224" s="387">
        <v>46388</v>
      </c>
      <c r="E224" s="385" t="s">
        <v>495</v>
      </c>
      <c r="F224" s="385" t="s">
        <v>540</v>
      </c>
      <c r="G224" s="386" t="s">
        <v>269</v>
      </c>
      <c r="H224" s="386">
        <v>53515.01</v>
      </c>
      <c r="I224" s="386" t="s">
        <v>1</v>
      </c>
      <c r="J224" s="386"/>
      <c r="K224" s="386"/>
      <c r="L224" s="386"/>
      <c r="M224" s="387"/>
      <c r="N224" s="385"/>
      <c r="O224" s="386"/>
      <c r="P224" s="386"/>
      <c r="Q224" s="386"/>
      <c r="R224" s="386"/>
      <c r="S224" s="386"/>
      <c r="T224" s="386"/>
      <c r="U224" s="386"/>
      <c r="V224" s="387"/>
      <c r="W224" s="385"/>
      <c r="X224" s="386"/>
      <c r="Y224" s="386"/>
      <c r="Z224" s="386"/>
      <c r="AA224" s="386"/>
      <c r="AB224" s="386"/>
      <c r="AC224" s="386"/>
      <c r="AD224" s="386"/>
      <c r="AE224" s="386"/>
      <c r="AF224" s="386"/>
      <c r="AG224" s="386"/>
      <c r="AH224" s="387"/>
      <c r="AI224" s="385"/>
      <c r="AJ224" s="386"/>
      <c r="AK224" s="386"/>
      <c r="AL224" s="386"/>
      <c r="AM224" s="386"/>
      <c r="AN224" s="387"/>
      <c r="AO224" s="385"/>
      <c r="AP224" s="386"/>
      <c r="AQ224" s="387"/>
      <c r="AR224" s="385"/>
      <c r="AS224" s="387"/>
      <c r="AT224" s="385"/>
      <c r="AU224" s="386"/>
      <c r="AV224" s="386"/>
      <c r="AW224" s="386"/>
      <c r="AX224" s="387"/>
      <c r="AY224" s="385"/>
      <c r="AZ224" s="386"/>
      <c r="BA224" s="386"/>
      <c r="BB224" s="386"/>
      <c r="BC224" s="386"/>
      <c r="BD224" s="387"/>
      <c r="BE224" s="385"/>
      <c r="BF224" s="386"/>
      <c r="BG224" s="386"/>
      <c r="BH224" s="386"/>
      <c r="BI224" s="386"/>
      <c r="BJ224" s="386"/>
      <c r="BK224" s="386"/>
      <c r="BL224" s="386"/>
      <c r="BM224" s="386"/>
      <c r="BN224" s="386"/>
      <c r="BO224" s="387"/>
    </row>
    <row r="225" spans="1:9" x14ac:dyDescent="0.35">
      <c r="A225" s="264"/>
      <c r="B225" s="171"/>
      <c r="C225" s="167"/>
      <c r="D225" s="157"/>
      <c r="E225" s="167"/>
      <c r="F225" s="167"/>
      <c r="G225" s="167"/>
      <c r="H225" s="157"/>
      <c r="I225" s="167"/>
    </row>
    <row r="226" spans="1:9" x14ac:dyDescent="0.35">
      <c r="A226" s="264"/>
      <c r="B226" s="171"/>
      <c r="C226" s="167"/>
      <c r="D226" s="157"/>
      <c r="E226" s="167"/>
      <c r="F226" s="167"/>
      <c r="G226" s="167"/>
      <c r="H226" s="157"/>
      <c r="I226" s="167"/>
    </row>
    <row r="227" spans="1:9" x14ac:dyDescent="0.35">
      <c r="A227" s="264"/>
      <c r="B227" s="171"/>
      <c r="C227" s="167"/>
      <c r="D227" s="157"/>
      <c r="E227" s="167"/>
      <c r="F227" s="167"/>
      <c r="G227" s="167"/>
      <c r="H227" s="157"/>
      <c r="I227" s="167"/>
    </row>
    <row r="228" spans="1:9" x14ac:dyDescent="0.35">
      <c r="A228" s="264"/>
      <c r="B228" s="171"/>
      <c r="C228" s="167"/>
      <c r="D228" s="157"/>
      <c r="E228" s="167"/>
      <c r="F228" s="167"/>
      <c r="G228" s="167"/>
      <c r="H228" s="157"/>
      <c r="I228" s="167"/>
    </row>
    <row r="229" spans="1:9" x14ac:dyDescent="0.35">
      <c r="A229" s="264"/>
      <c r="B229" s="171"/>
      <c r="C229" s="167"/>
      <c r="D229" s="157"/>
      <c r="E229" s="167"/>
      <c r="F229" s="167"/>
      <c r="G229" s="167"/>
      <c r="H229" s="157"/>
      <c r="I229" s="167"/>
    </row>
    <row r="230" spans="1:9" x14ac:dyDescent="0.35">
      <c r="A230" s="264"/>
      <c r="B230" s="171"/>
      <c r="C230" s="167"/>
      <c r="D230" s="157"/>
      <c r="E230" s="167"/>
      <c r="F230" s="167"/>
      <c r="G230" s="167"/>
      <c r="H230" s="157"/>
      <c r="I230" s="167"/>
    </row>
    <row r="231" spans="1:9" x14ac:dyDescent="0.35">
      <c r="A231" s="264"/>
      <c r="B231" s="171"/>
      <c r="C231" s="167"/>
      <c r="D231" s="157"/>
      <c r="E231" s="167"/>
      <c r="F231" s="167"/>
      <c r="G231" s="167"/>
      <c r="H231" s="157"/>
      <c r="I231" s="167"/>
    </row>
    <row r="232" spans="1:9" ht="15" thickBot="1" x14ac:dyDescent="0.4">
      <c r="A232" s="264"/>
      <c r="B232" s="170"/>
      <c r="C232" s="165"/>
      <c r="D232" s="146"/>
      <c r="E232" s="165"/>
      <c r="F232" s="165"/>
      <c r="G232" s="165"/>
      <c r="H232" s="146"/>
      <c r="I232" s="165"/>
    </row>
    <row r="233" spans="1:9" x14ac:dyDescent="0.35">
      <c r="A233" s="265"/>
      <c r="B233" s="142"/>
      <c r="C233" s="142"/>
      <c r="D233" s="142"/>
      <c r="E233" s="142"/>
      <c r="F233" s="142"/>
      <c r="G233" s="142"/>
      <c r="H233" s="142"/>
      <c r="I233" s="142"/>
    </row>
    <row r="234" spans="1:9" ht="18.5" x14ac:dyDescent="0.35">
      <c r="A234" s="262"/>
      <c r="B234" s="144" t="s">
        <v>156</v>
      </c>
      <c r="C234" s="144"/>
      <c r="D234" s="144"/>
      <c r="E234" s="144"/>
      <c r="F234" s="144"/>
      <c r="G234" s="144"/>
      <c r="H234" s="144"/>
      <c r="I234" s="144"/>
    </row>
    <row r="235" spans="1:9" ht="19.5" customHeight="1" x14ac:dyDescent="0.35">
      <c r="A235" s="263" t="s">
        <v>155</v>
      </c>
      <c r="B235" s="413" t="s">
        <v>605</v>
      </c>
      <c r="C235" s="414"/>
      <c r="D235" s="414"/>
      <c r="E235" s="414"/>
      <c r="F235" s="142"/>
      <c r="G235" s="142"/>
      <c r="H235" s="142"/>
      <c r="I235" s="142"/>
    </row>
    <row r="236" spans="1:9" ht="56.25" customHeight="1" thickBot="1" x14ac:dyDescent="0.4">
      <c r="A236" s="265"/>
      <c r="B236" s="412" t="s">
        <v>606</v>
      </c>
      <c r="C236" s="412"/>
      <c r="D236" s="412"/>
      <c r="E236" s="412"/>
      <c r="F236" s="142"/>
      <c r="G236" s="142"/>
      <c r="H236" s="142"/>
      <c r="I236" s="142"/>
    </row>
    <row r="237" spans="1:9" ht="31.5" thickBot="1" x14ac:dyDescent="0.4">
      <c r="A237" s="265"/>
      <c r="B237" s="150" t="s">
        <v>133</v>
      </c>
      <c r="C237" s="149" t="s">
        <v>142</v>
      </c>
      <c r="D237" s="148" t="s">
        <v>8</v>
      </c>
      <c r="E237" s="221"/>
      <c r="F237" s="142"/>
      <c r="G237" s="142"/>
      <c r="H237" s="142"/>
      <c r="I237" s="142"/>
    </row>
    <row r="238" spans="1:9" ht="15" thickBot="1" x14ac:dyDescent="0.4">
      <c r="A238" s="265"/>
      <c r="B238" s="158" t="s">
        <v>141</v>
      </c>
      <c r="C238" s="404">
        <v>85</v>
      </c>
      <c r="D238" s="156" t="s">
        <v>821</v>
      </c>
      <c r="E238" s="221"/>
      <c r="F238" s="142"/>
      <c r="G238" s="142"/>
      <c r="H238" s="142"/>
      <c r="I238" s="142"/>
    </row>
    <row r="239" spans="1:9" ht="15" thickBot="1" x14ac:dyDescent="0.4">
      <c r="A239" s="265"/>
      <c r="B239" s="158" t="s">
        <v>140</v>
      </c>
      <c r="C239" s="405">
        <v>120</v>
      </c>
      <c r="D239" s="156" t="s">
        <v>820</v>
      </c>
      <c r="E239" s="221"/>
      <c r="F239" s="142"/>
      <c r="G239" s="142"/>
      <c r="H239" s="142"/>
      <c r="I239" s="142"/>
    </row>
    <row r="240" spans="1:9" ht="15" thickBot="1" x14ac:dyDescent="0.4">
      <c r="A240" s="265"/>
      <c r="B240" s="158" t="s">
        <v>139</v>
      </c>
      <c r="C240" s="405">
        <v>227</v>
      </c>
      <c r="D240" s="156" t="s">
        <v>819</v>
      </c>
      <c r="E240" s="221"/>
      <c r="F240" s="142"/>
      <c r="G240" s="142"/>
      <c r="H240" s="142"/>
      <c r="I240" s="142"/>
    </row>
    <row r="241" spans="1:9" ht="15" thickBot="1" x14ac:dyDescent="0.4">
      <c r="A241" s="265"/>
      <c r="B241" s="158" t="s">
        <v>3</v>
      </c>
      <c r="C241" s="406">
        <v>671</v>
      </c>
      <c r="D241" s="156" t="s">
        <v>825</v>
      </c>
      <c r="E241" s="221"/>
      <c r="F241" s="142"/>
      <c r="G241" s="142"/>
      <c r="H241" s="142"/>
      <c r="I241" s="142"/>
    </row>
    <row r="242" spans="1:9" ht="15" thickBot="1" x14ac:dyDescent="0.4">
      <c r="A242" s="265"/>
      <c r="B242" s="158" t="s">
        <v>827</v>
      </c>
      <c r="C242" s="407">
        <v>68</v>
      </c>
      <c r="D242" s="156" t="s">
        <v>828</v>
      </c>
      <c r="E242" s="390"/>
      <c r="F242" s="142"/>
      <c r="G242" s="142"/>
      <c r="H242" s="142"/>
      <c r="I242" s="142"/>
    </row>
    <row r="243" spans="1:9" x14ac:dyDescent="0.35">
      <c r="A243" s="265"/>
      <c r="B243" s="158" t="s">
        <v>138</v>
      </c>
      <c r="C243" s="157">
        <v>0</v>
      </c>
      <c r="D243" s="156"/>
      <c r="E243" s="221"/>
      <c r="F243" s="142"/>
      <c r="G243" s="142"/>
      <c r="H243" s="142"/>
      <c r="I243" s="142"/>
    </row>
    <row r="244" spans="1:9" x14ac:dyDescent="0.35">
      <c r="A244" s="265"/>
      <c r="B244" s="158" t="s">
        <v>137</v>
      </c>
      <c r="C244" s="157">
        <v>0</v>
      </c>
      <c r="D244" s="156"/>
      <c r="E244" s="221"/>
      <c r="F244" s="142"/>
      <c r="G244" s="142"/>
      <c r="H244" s="142"/>
      <c r="I244" s="142"/>
    </row>
    <row r="245" spans="1:9" x14ac:dyDescent="0.35">
      <c r="A245" s="265"/>
      <c r="B245" s="158" t="s">
        <v>154</v>
      </c>
      <c r="C245" s="157">
        <v>0</v>
      </c>
      <c r="D245" s="156"/>
      <c r="E245" s="221"/>
      <c r="F245" s="142"/>
      <c r="G245" s="142"/>
      <c r="H245" s="142"/>
      <c r="I245" s="142"/>
    </row>
    <row r="246" spans="1:9" x14ac:dyDescent="0.35">
      <c r="A246" s="265"/>
      <c r="B246" s="158" t="s">
        <v>127</v>
      </c>
      <c r="C246" s="157"/>
      <c r="D246" s="156"/>
      <c r="E246" s="221"/>
      <c r="F246" s="142"/>
      <c r="G246" s="142"/>
      <c r="H246" s="142"/>
      <c r="I246" s="142"/>
    </row>
    <row r="247" spans="1:9" x14ac:dyDescent="0.35">
      <c r="A247" s="265"/>
      <c r="B247" s="155" t="s">
        <v>126</v>
      </c>
      <c r="C247" s="154"/>
      <c r="D247" s="156"/>
      <c r="E247" s="221"/>
      <c r="F247" s="142"/>
      <c r="G247" s="142"/>
      <c r="H247" s="142"/>
      <c r="I247" s="142"/>
    </row>
    <row r="248" spans="1:9" x14ac:dyDescent="0.35">
      <c r="A248" s="265"/>
      <c r="B248" s="155" t="s">
        <v>125</v>
      </c>
      <c r="C248" s="154"/>
      <c r="D248" s="156"/>
      <c r="E248" s="221"/>
      <c r="F248" s="142"/>
      <c r="G248" s="142"/>
      <c r="H248" s="142"/>
      <c r="I248" s="142"/>
    </row>
    <row r="249" spans="1:9" ht="15" thickBot="1" x14ac:dyDescent="0.4">
      <c r="A249" s="265"/>
      <c r="B249" s="86" t="s">
        <v>124</v>
      </c>
      <c r="C249" s="152">
        <f>SUM(C238:C248)</f>
        <v>1171</v>
      </c>
      <c r="D249" s="151"/>
      <c r="E249" s="221"/>
      <c r="F249" s="142"/>
      <c r="G249" s="142"/>
      <c r="H249" s="142"/>
      <c r="I249" s="142"/>
    </row>
    <row r="250" spans="1:9" x14ac:dyDescent="0.35">
      <c r="A250" s="265"/>
      <c r="B250" s="142"/>
      <c r="C250" s="142"/>
      <c r="D250" s="142"/>
      <c r="E250" s="142"/>
      <c r="F250" s="142"/>
      <c r="G250" s="142"/>
      <c r="H250" s="142"/>
      <c r="I250" s="142"/>
    </row>
    <row r="251" spans="1:9" ht="16.5" customHeight="1" x14ac:dyDescent="0.35">
      <c r="A251" s="266" t="s">
        <v>153</v>
      </c>
      <c r="B251" s="443" t="s">
        <v>652</v>
      </c>
      <c r="C251" s="444"/>
      <c r="D251" s="444"/>
      <c r="E251" s="444"/>
      <c r="F251" s="142"/>
      <c r="G251" s="142"/>
      <c r="H251" s="142"/>
      <c r="I251" s="142"/>
    </row>
    <row r="252" spans="1:9" ht="24" customHeight="1" thickBot="1" x14ac:dyDescent="0.4">
      <c r="A252" s="263"/>
      <c r="B252" s="447" t="s">
        <v>653</v>
      </c>
      <c r="C252" s="448"/>
      <c r="D252" s="448"/>
      <c r="E252" s="448"/>
      <c r="F252" s="142"/>
      <c r="G252" s="142"/>
      <c r="H252" s="142"/>
      <c r="I252" s="142"/>
    </row>
    <row r="253" spans="1:9" ht="93" customHeight="1" thickBot="1" x14ac:dyDescent="0.4">
      <c r="A253" s="264"/>
      <c r="B253" s="169" t="s">
        <v>152</v>
      </c>
      <c r="C253" s="149" t="s">
        <v>151</v>
      </c>
      <c r="D253" s="149" t="s">
        <v>150</v>
      </c>
      <c r="E253" s="168" t="s">
        <v>654</v>
      </c>
      <c r="F253" s="149" t="s">
        <v>149</v>
      </c>
      <c r="G253" s="149" t="s">
        <v>148</v>
      </c>
      <c r="H253" s="149" t="s">
        <v>147</v>
      </c>
      <c r="I253" s="149" t="s">
        <v>146</v>
      </c>
    </row>
    <row r="254" spans="1:9" ht="15" thickBot="1" x14ac:dyDescent="0.4">
      <c r="A254" s="264"/>
      <c r="B254" s="398" t="s">
        <v>819</v>
      </c>
      <c r="C254" s="398" t="s">
        <v>858</v>
      </c>
      <c r="D254" s="167" t="s">
        <v>257</v>
      </c>
      <c r="E254" s="166" t="s">
        <v>510</v>
      </c>
      <c r="F254" s="157">
        <v>400000</v>
      </c>
      <c r="G254" s="167"/>
      <c r="H254" s="167">
        <v>25</v>
      </c>
      <c r="I254" s="167" t="s">
        <v>724</v>
      </c>
    </row>
    <row r="255" spans="1:9" ht="28.5" thickBot="1" x14ac:dyDescent="0.4">
      <c r="A255" s="264"/>
      <c r="B255" s="399" t="s">
        <v>820</v>
      </c>
      <c r="C255" s="399" t="s">
        <v>858</v>
      </c>
      <c r="D255" s="167"/>
      <c r="E255" s="166" t="s">
        <v>535</v>
      </c>
      <c r="F255" s="157"/>
      <c r="G255" s="167"/>
      <c r="H255" s="167"/>
      <c r="I255" s="167" t="s">
        <v>491</v>
      </c>
    </row>
    <row r="256" spans="1:9" ht="15" thickBot="1" x14ac:dyDescent="0.4">
      <c r="A256" s="264"/>
      <c r="B256" s="399" t="s">
        <v>857</v>
      </c>
      <c r="C256" s="167"/>
      <c r="D256" s="167"/>
      <c r="E256" s="166" t="s">
        <v>510</v>
      </c>
      <c r="F256" s="157"/>
      <c r="G256" s="167"/>
      <c r="H256" s="167"/>
      <c r="I256" s="167" t="s">
        <v>266</v>
      </c>
    </row>
    <row r="257" spans="1:9" x14ac:dyDescent="0.35">
      <c r="A257" s="264"/>
      <c r="B257" s="158"/>
      <c r="C257" s="167"/>
      <c r="D257" s="167"/>
      <c r="E257" s="166"/>
      <c r="F257" s="157"/>
      <c r="G257" s="167"/>
      <c r="H257" s="167"/>
      <c r="I257" s="167"/>
    </row>
    <row r="258" spans="1:9" x14ac:dyDescent="0.35">
      <c r="A258" s="264"/>
      <c r="B258" s="158"/>
      <c r="C258" s="167"/>
      <c r="D258" s="167"/>
      <c r="E258" s="166"/>
      <c r="F258" s="157"/>
      <c r="G258" s="167"/>
      <c r="H258" s="167"/>
      <c r="I258" s="167"/>
    </row>
    <row r="259" spans="1:9" x14ac:dyDescent="0.35">
      <c r="A259" s="264"/>
      <c r="B259" s="158"/>
      <c r="C259" s="167"/>
      <c r="D259" s="167"/>
      <c r="E259" s="166"/>
      <c r="F259" s="157"/>
      <c r="G259" s="167"/>
      <c r="H259" s="167"/>
      <c r="I259" s="167"/>
    </row>
    <row r="260" spans="1:9" x14ac:dyDescent="0.35">
      <c r="A260" s="264"/>
      <c r="B260" s="158"/>
      <c r="C260" s="167"/>
      <c r="D260" s="167"/>
      <c r="E260" s="166"/>
      <c r="F260" s="157"/>
      <c r="G260" s="167"/>
      <c r="H260" s="167"/>
      <c r="I260" s="167"/>
    </row>
    <row r="261" spans="1:9" x14ac:dyDescent="0.35">
      <c r="A261" s="264"/>
      <c r="B261" s="158"/>
      <c r="C261" s="167"/>
      <c r="D261" s="167"/>
      <c r="E261" s="166"/>
      <c r="F261" s="157"/>
      <c r="G261" s="167"/>
      <c r="H261" s="167"/>
      <c r="I261" s="167"/>
    </row>
    <row r="262" spans="1:9" x14ac:dyDescent="0.35">
      <c r="A262" s="264"/>
      <c r="B262" s="158"/>
      <c r="C262" s="167"/>
      <c r="D262" s="167"/>
      <c r="E262" s="166"/>
      <c r="F262" s="157"/>
      <c r="G262" s="167"/>
      <c r="H262" s="167"/>
      <c r="I262" s="167"/>
    </row>
    <row r="263" spans="1:9" ht="15" thickBot="1" x14ac:dyDescent="0.4">
      <c r="A263" s="264"/>
      <c r="B263" s="147"/>
      <c r="C263" s="165"/>
      <c r="D263" s="165"/>
      <c r="E263" s="164"/>
      <c r="F263" s="146"/>
      <c r="G263" s="165"/>
      <c r="H263" s="165"/>
      <c r="I263" s="165"/>
    </row>
    <row r="264" spans="1:9" x14ac:dyDescent="0.35">
      <c r="A264" s="263"/>
      <c r="B264" s="163"/>
      <c r="C264" s="162"/>
      <c r="D264" s="142"/>
      <c r="E264" s="142"/>
      <c r="F264" s="142"/>
      <c r="G264" s="142"/>
      <c r="H264" s="142"/>
      <c r="I264" s="142"/>
    </row>
    <row r="265" spans="1:9" x14ac:dyDescent="0.35">
      <c r="A265" s="263" t="s">
        <v>145</v>
      </c>
      <c r="B265" s="441" t="s">
        <v>655</v>
      </c>
      <c r="C265" s="442"/>
      <c r="D265" s="442"/>
      <c r="E265" s="442"/>
      <c r="F265" s="142"/>
      <c r="G265" s="142"/>
      <c r="H265" s="142"/>
      <c r="I265" s="142"/>
    </row>
    <row r="266" spans="1:9" ht="33.75" customHeight="1" thickBot="1" x14ac:dyDescent="0.4">
      <c r="A266" s="265"/>
      <c r="B266" s="411" t="s">
        <v>656</v>
      </c>
      <c r="C266" s="411"/>
      <c r="D266" s="411"/>
      <c r="E266" s="411"/>
      <c r="F266" s="142"/>
      <c r="G266" s="142"/>
      <c r="H266" s="142"/>
      <c r="I266" s="142"/>
    </row>
    <row r="267" spans="1:9" ht="31" x14ac:dyDescent="0.35">
      <c r="A267" s="265"/>
      <c r="B267" s="150" t="s">
        <v>133</v>
      </c>
      <c r="C267" s="149" t="s">
        <v>132</v>
      </c>
      <c r="D267" s="149" t="s">
        <v>131</v>
      </c>
      <c r="E267" s="148" t="s">
        <v>8</v>
      </c>
      <c r="F267" s="221"/>
      <c r="G267" s="142"/>
      <c r="H267" s="142"/>
      <c r="I267" s="142"/>
    </row>
    <row r="268" spans="1:9" x14ac:dyDescent="0.35">
      <c r="A268" s="265"/>
      <c r="B268" s="158" t="s">
        <v>130</v>
      </c>
      <c r="C268" s="157"/>
      <c r="D268" s="157"/>
      <c r="E268" s="156"/>
      <c r="F268" s="221"/>
      <c r="G268" s="142"/>
      <c r="H268" s="142"/>
      <c r="I268" s="142"/>
    </row>
    <row r="269" spans="1:9" x14ac:dyDescent="0.35">
      <c r="A269" s="265"/>
      <c r="B269" s="158" t="s">
        <v>129</v>
      </c>
      <c r="C269" s="157"/>
      <c r="D269" s="157"/>
      <c r="E269" s="156"/>
      <c r="F269" s="221"/>
      <c r="G269" s="142"/>
      <c r="H269" s="142"/>
      <c r="I269" s="142"/>
    </row>
    <row r="270" spans="1:9" x14ac:dyDescent="0.35">
      <c r="A270" s="265"/>
      <c r="B270" s="158" t="s">
        <v>128</v>
      </c>
      <c r="C270" s="157"/>
      <c r="D270" s="157"/>
      <c r="E270" s="156"/>
      <c r="F270" s="221"/>
      <c r="G270" s="142"/>
      <c r="H270" s="142"/>
      <c r="I270" s="142"/>
    </row>
    <row r="271" spans="1:9" x14ac:dyDescent="0.35">
      <c r="A271" s="265"/>
      <c r="B271" s="158" t="s">
        <v>127</v>
      </c>
      <c r="C271" s="157"/>
      <c r="D271" s="157"/>
      <c r="E271" s="156"/>
      <c r="F271" s="221"/>
      <c r="G271" s="142"/>
      <c r="H271" s="142"/>
      <c r="I271" s="142"/>
    </row>
    <row r="272" spans="1:9" x14ac:dyDescent="0.35">
      <c r="A272" s="265"/>
      <c r="B272" s="155" t="s">
        <v>126</v>
      </c>
      <c r="C272" s="154"/>
      <c r="D272" s="154"/>
      <c r="E272" s="153"/>
      <c r="F272" s="221"/>
      <c r="G272" s="142"/>
      <c r="H272" s="142"/>
      <c r="I272" s="142"/>
    </row>
    <row r="273" spans="1:9" x14ac:dyDescent="0.35">
      <c r="A273" s="265"/>
      <c r="B273" s="155" t="s">
        <v>125</v>
      </c>
      <c r="C273" s="154"/>
      <c r="D273" s="154"/>
      <c r="E273" s="153"/>
      <c r="F273" s="221"/>
      <c r="G273" s="142"/>
      <c r="H273" s="142"/>
      <c r="I273" s="142"/>
    </row>
    <row r="274" spans="1:9" ht="15" thickBot="1" x14ac:dyDescent="0.4">
      <c r="A274" s="265"/>
      <c r="B274" s="86" t="s">
        <v>124</v>
      </c>
      <c r="C274" s="152"/>
      <c r="D274" s="152">
        <f>(SUMIF(D268:D273,"Increase",C268:C273))-(SUMIF(D268:D273,"Decrease",C268:C273))</f>
        <v>0</v>
      </c>
      <c r="E274" s="151"/>
      <c r="F274" s="221"/>
      <c r="G274" s="142"/>
      <c r="H274" s="142"/>
      <c r="I274" s="142"/>
    </row>
    <row r="275" spans="1:9" x14ac:dyDescent="0.35">
      <c r="A275" s="265"/>
      <c r="B275" s="221"/>
      <c r="C275" s="221"/>
      <c r="D275" s="221"/>
      <c r="E275" s="221"/>
      <c r="F275" s="142"/>
      <c r="G275" s="142"/>
      <c r="H275" s="142"/>
      <c r="I275" s="142"/>
    </row>
    <row r="276" spans="1:9" x14ac:dyDescent="0.35">
      <c r="A276" s="265" t="s">
        <v>144</v>
      </c>
      <c r="B276" s="221" t="s">
        <v>607</v>
      </c>
      <c r="C276" s="221"/>
      <c r="D276" s="221"/>
      <c r="E276" s="221"/>
      <c r="F276" s="142"/>
      <c r="G276" s="142"/>
      <c r="H276" s="142"/>
      <c r="I276" s="142"/>
    </row>
    <row r="277" spans="1:9" ht="57.75" customHeight="1" thickBot="1" x14ac:dyDescent="0.4">
      <c r="A277" s="265"/>
      <c r="B277" s="412" t="s">
        <v>143</v>
      </c>
      <c r="C277" s="412"/>
      <c r="D277" s="412"/>
      <c r="E277" s="412"/>
      <c r="F277" s="142"/>
      <c r="G277" s="142"/>
      <c r="H277" s="142"/>
      <c r="I277" s="142"/>
    </row>
    <row r="278" spans="1:9" ht="31" x14ac:dyDescent="0.35">
      <c r="A278" s="265"/>
      <c r="B278" s="150" t="s">
        <v>133</v>
      </c>
      <c r="C278" s="149" t="s">
        <v>142</v>
      </c>
      <c r="D278" s="148" t="s">
        <v>8</v>
      </c>
      <c r="E278" s="221"/>
      <c r="F278" s="142"/>
      <c r="G278" s="142"/>
      <c r="H278" s="142"/>
      <c r="I278" s="142"/>
    </row>
    <row r="279" spans="1:9" s="159" customFormat="1" x14ac:dyDescent="0.35">
      <c r="A279" s="267"/>
      <c r="B279" s="158" t="s">
        <v>141</v>
      </c>
      <c r="C279" s="157">
        <v>386</v>
      </c>
      <c r="D279" s="156" t="s">
        <v>817</v>
      </c>
      <c r="E279" s="161"/>
      <c r="F279" s="160"/>
      <c r="G279" s="160"/>
      <c r="H279" s="160"/>
      <c r="I279" s="160"/>
    </row>
    <row r="280" spans="1:9" s="159" customFormat="1" x14ac:dyDescent="0.35">
      <c r="A280" s="267"/>
      <c r="B280" s="158" t="s">
        <v>141</v>
      </c>
      <c r="C280" s="157"/>
      <c r="D280" s="156"/>
      <c r="E280" s="161"/>
      <c r="F280" s="160"/>
      <c r="G280" s="160"/>
      <c r="H280" s="160"/>
      <c r="I280" s="160"/>
    </row>
    <row r="281" spans="1:9" s="159" customFormat="1" x14ac:dyDescent="0.35">
      <c r="A281" s="267"/>
      <c r="B281" s="158" t="s">
        <v>140</v>
      </c>
      <c r="C281" s="157"/>
      <c r="D281" s="156"/>
      <c r="E281" s="161"/>
      <c r="F281" s="160"/>
      <c r="G281" s="160"/>
      <c r="H281" s="160"/>
      <c r="I281" s="160"/>
    </row>
    <row r="282" spans="1:9" s="159" customFormat="1" x14ac:dyDescent="0.35">
      <c r="A282" s="267"/>
      <c r="B282" s="158" t="s">
        <v>139</v>
      </c>
      <c r="C282" s="157"/>
      <c r="D282" s="156"/>
      <c r="E282" s="161"/>
      <c r="F282" s="160"/>
      <c r="G282" s="160"/>
      <c r="H282" s="160"/>
      <c r="I282" s="160"/>
    </row>
    <row r="283" spans="1:9" s="159" customFormat="1" x14ac:dyDescent="0.35">
      <c r="A283" s="267"/>
      <c r="B283" s="158" t="s">
        <v>3</v>
      </c>
      <c r="C283" s="157"/>
      <c r="D283" s="156"/>
      <c r="E283" s="161"/>
      <c r="F283" s="160"/>
      <c r="G283" s="160"/>
      <c r="H283" s="160"/>
      <c r="I283" s="160"/>
    </row>
    <row r="284" spans="1:9" s="159" customFormat="1" x14ac:dyDescent="0.35">
      <c r="A284" s="267"/>
      <c r="B284" s="158" t="s">
        <v>138</v>
      </c>
      <c r="C284" s="157"/>
      <c r="D284" s="156"/>
      <c r="E284" s="161"/>
      <c r="F284" s="160"/>
      <c r="G284" s="160"/>
      <c r="H284" s="160"/>
      <c r="I284" s="160"/>
    </row>
    <row r="285" spans="1:9" s="159" customFormat="1" x14ac:dyDescent="0.35">
      <c r="A285" s="267"/>
      <c r="B285" s="158" t="s">
        <v>137</v>
      </c>
      <c r="C285" s="157"/>
      <c r="D285" s="156"/>
      <c r="E285" s="161"/>
      <c r="F285" s="160"/>
      <c r="G285" s="160"/>
      <c r="H285" s="160"/>
      <c r="I285" s="160"/>
    </row>
    <row r="286" spans="1:9" s="159" customFormat="1" x14ac:dyDescent="0.35">
      <c r="A286" s="267"/>
      <c r="B286" s="158" t="s">
        <v>136</v>
      </c>
      <c r="C286" s="157"/>
      <c r="D286" s="156"/>
      <c r="E286" s="161"/>
      <c r="F286" s="160"/>
      <c r="G286" s="160"/>
      <c r="H286" s="160"/>
      <c r="I286" s="160"/>
    </row>
    <row r="287" spans="1:9" s="159" customFormat="1" x14ac:dyDescent="0.35">
      <c r="A287" s="267"/>
      <c r="B287" s="158" t="s">
        <v>127</v>
      </c>
      <c r="C287" s="157"/>
      <c r="D287" s="156"/>
      <c r="E287" s="161"/>
      <c r="F287" s="160"/>
      <c r="G287" s="160"/>
      <c r="H287" s="160"/>
      <c r="I287" s="160"/>
    </row>
    <row r="288" spans="1:9" s="159" customFormat="1" x14ac:dyDescent="0.35">
      <c r="A288" s="267"/>
      <c r="B288" s="155" t="s">
        <v>126</v>
      </c>
      <c r="C288" s="154"/>
      <c r="D288" s="153"/>
      <c r="E288" s="161"/>
      <c r="F288" s="160"/>
      <c r="G288" s="160"/>
      <c r="H288" s="160"/>
      <c r="I288" s="160"/>
    </row>
    <row r="289" spans="1:9" s="159" customFormat="1" x14ac:dyDescent="0.35">
      <c r="A289" s="267"/>
      <c r="B289" s="155" t="s">
        <v>125</v>
      </c>
      <c r="C289" s="154"/>
      <c r="D289" s="153"/>
      <c r="E289" s="161"/>
      <c r="F289" s="160"/>
      <c r="G289" s="160"/>
      <c r="H289" s="160"/>
      <c r="I289" s="160"/>
    </row>
    <row r="290" spans="1:9" ht="15" thickBot="1" x14ac:dyDescent="0.4">
      <c r="A290" s="265"/>
      <c r="B290" s="86" t="s">
        <v>124</v>
      </c>
      <c r="C290" s="152">
        <f>SUM(C279:C289)</f>
        <v>386</v>
      </c>
      <c r="D290" s="151"/>
      <c r="E290" s="221"/>
      <c r="F290" s="142"/>
      <c r="G290" s="142"/>
      <c r="H290" s="142"/>
      <c r="I290" s="142"/>
    </row>
    <row r="291" spans="1:9" ht="14.25" customHeight="1" x14ac:dyDescent="0.35">
      <c r="A291" s="265"/>
      <c r="B291" s="221"/>
      <c r="C291" s="221"/>
      <c r="D291" s="221"/>
      <c r="E291" s="221"/>
      <c r="F291" s="142"/>
      <c r="G291" s="142"/>
      <c r="H291" s="142"/>
      <c r="I291" s="142"/>
    </row>
    <row r="292" spans="1:9" x14ac:dyDescent="0.35">
      <c r="A292" s="263" t="s">
        <v>135</v>
      </c>
      <c r="B292" s="441" t="s">
        <v>134</v>
      </c>
      <c r="C292" s="442"/>
      <c r="D292" s="442"/>
      <c r="E292" s="442"/>
      <c r="F292" s="142"/>
      <c r="G292" s="142"/>
      <c r="H292" s="142"/>
      <c r="I292" s="142"/>
    </row>
    <row r="293" spans="1:9" ht="35.25" customHeight="1" thickBot="1" x14ac:dyDescent="0.4">
      <c r="A293" s="265"/>
      <c r="B293" s="412" t="s">
        <v>608</v>
      </c>
      <c r="C293" s="412"/>
      <c r="D293" s="412"/>
      <c r="E293" s="412"/>
      <c r="F293" s="142"/>
      <c r="G293" s="142"/>
      <c r="H293" s="142"/>
      <c r="I293" s="142"/>
    </row>
    <row r="294" spans="1:9" ht="31" x14ac:dyDescent="0.35">
      <c r="A294" s="265"/>
      <c r="B294" s="150" t="s">
        <v>133</v>
      </c>
      <c r="C294" s="149" t="s">
        <v>132</v>
      </c>
      <c r="D294" s="149" t="s">
        <v>131</v>
      </c>
      <c r="E294" s="148" t="s">
        <v>8</v>
      </c>
      <c r="F294" s="221"/>
      <c r="G294" s="142"/>
      <c r="H294" s="142"/>
      <c r="I294" s="142"/>
    </row>
    <row r="295" spans="1:9" x14ac:dyDescent="0.35">
      <c r="A295" s="265"/>
      <c r="B295" s="158" t="s">
        <v>130</v>
      </c>
      <c r="C295" s="157">
        <v>84</v>
      </c>
      <c r="D295" s="157" t="s">
        <v>509</v>
      </c>
      <c r="E295" s="156" t="s">
        <v>822</v>
      </c>
      <c r="F295" s="221"/>
      <c r="G295" s="142"/>
      <c r="H295" s="142"/>
      <c r="I295" s="142"/>
    </row>
    <row r="296" spans="1:9" x14ac:dyDescent="0.35">
      <c r="A296" s="265"/>
      <c r="B296" s="158" t="s">
        <v>129</v>
      </c>
      <c r="C296" s="157" t="s">
        <v>472</v>
      </c>
      <c r="D296" s="157" t="s">
        <v>509</v>
      </c>
      <c r="E296" s="156" t="s">
        <v>823</v>
      </c>
      <c r="F296" s="221"/>
      <c r="G296" s="142"/>
      <c r="H296" s="142"/>
      <c r="I296" s="142"/>
    </row>
    <row r="297" spans="1:9" x14ac:dyDescent="0.35">
      <c r="A297" s="265"/>
      <c r="B297" s="158" t="s">
        <v>128</v>
      </c>
      <c r="C297" s="157"/>
      <c r="D297" s="157"/>
      <c r="E297" s="156"/>
      <c r="F297" s="221"/>
      <c r="G297" s="142"/>
      <c r="H297" s="142"/>
      <c r="I297" s="142"/>
    </row>
    <row r="298" spans="1:9" x14ac:dyDescent="0.35">
      <c r="A298" s="265"/>
      <c r="B298" s="158" t="s">
        <v>127</v>
      </c>
      <c r="C298" s="157"/>
      <c r="D298" s="157"/>
      <c r="E298" s="156"/>
      <c r="F298" s="221"/>
      <c r="G298" s="142"/>
      <c r="H298" s="142"/>
      <c r="I298" s="142"/>
    </row>
    <row r="299" spans="1:9" x14ac:dyDescent="0.35">
      <c r="A299" s="265"/>
      <c r="B299" s="155" t="s">
        <v>126</v>
      </c>
      <c r="C299" s="154"/>
      <c r="D299" s="154"/>
      <c r="E299" s="153"/>
      <c r="F299" s="221"/>
      <c r="G299" s="142"/>
      <c r="H299" s="142"/>
      <c r="I299" s="142"/>
    </row>
    <row r="300" spans="1:9" x14ac:dyDescent="0.35">
      <c r="A300" s="265"/>
      <c r="B300" s="155" t="s">
        <v>125</v>
      </c>
      <c r="C300" s="154"/>
      <c r="D300" s="154"/>
      <c r="E300" s="153"/>
      <c r="F300" s="221"/>
      <c r="G300" s="142"/>
      <c r="H300" s="142"/>
      <c r="I300" s="142"/>
    </row>
    <row r="301" spans="1:9" ht="15" thickBot="1" x14ac:dyDescent="0.4">
      <c r="A301" s="265"/>
      <c r="B301" s="86" t="s">
        <v>124</v>
      </c>
      <c r="C301" s="152"/>
      <c r="D301" s="152">
        <f>(SUMIF(D295:D300,"Increase",C295:C300))-(SUMIF(D295:D300,"Decrease",C295:C300))</f>
        <v>-84</v>
      </c>
      <c r="E301" s="151"/>
      <c r="F301" s="221"/>
      <c r="G301" s="142"/>
      <c r="H301" s="142"/>
      <c r="I301" s="142"/>
    </row>
    <row r="302" spans="1:9" x14ac:dyDescent="0.35">
      <c r="A302" s="265"/>
      <c r="B302" s="142"/>
      <c r="C302" s="142"/>
      <c r="D302" s="142"/>
      <c r="E302" s="142"/>
      <c r="F302" s="142"/>
      <c r="G302" s="142"/>
      <c r="H302" s="142"/>
      <c r="I302" s="142"/>
    </row>
    <row r="303" spans="1:9" x14ac:dyDescent="0.35">
      <c r="A303" s="263" t="s">
        <v>123</v>
      </c>
      <c r="B303" s="441" t="s">
        <v>670</v>
      </c>
      <c r="C303" s="442"/>
      <c r="D303" s="442"/>
      <c r="E303" s="442"/>
      <c r="F303" s="142"/>
      <c r="G303" s="142"/>
      <c r="H303" s="142"/>
      <c r="I303" s="142"/>
    </row>
    <row r="304" spans="1:9" ht="32.25" customHeight="1" thickBot="1" x14ac:dyDescent="0.4">
      <c r="A304" s="265"/>
      <c r="B304" s="412" t="s">
        <v>671</v>
      </c>
      <c r="C304" s="412"/>
      <c r="D304" s="412"/>
      <c r="E304" s="412"/>
      <c r="F304" s="142"/>
      <c r="G304" s="142"/>
      <c r="H304" s="142"/>
      <c r="I304" s="142"/>
    </row>
    <row r="305" spans="1:9" ht="31" x14ac:dyDescent="0.35">
      <c r="A305" s="265"/>
      <c r="B305" s="150" t="s">
        <v>122</v>
      </c>
      <c r="C305" s="149" t="s">
        <v>121</v>
      </c>
      <c r="D305" s="148" t="s">
        <v>8</v>
      </c>
      <c r="E305" s="221"/>
      <c r="F305" s="142"/>
      <c r="G305" s="142"/>
      <c r="H305" s="142"/>
      <c r="I305" s="142"/>
    </row>
    <row r="306" spans="1:9" ht="15" thickBot="1" x14ac:dyDescent="0.4">
      <c r="A306" s="265"/>
      <c r="B306" s="147" t="s">
        <v>120</v>
      </c>
      <c r="C306" s="146">
        <v>31818</v>
      </c>
      <c r="D306" s="145" t="s">
        <v>826</v>
      </c>
      <c r="E306" s="221"/>
      <c r="F306" s="142"/>
      <c r="G306" s="142"/>
      <c r="H306" s="142"/>
      <c r="I306" s="142"/>
    </row>
    <row r="307" spans="1:9" ht="17.25" customHeight="1" x14ac:dyDescent="0.35">
      <c r="A307" s="265"/>
      <c r="B307" s="221"/>
      <c r="C307" s="221"/>
      <c r="D307" s="221"/>
      <c r="E307" s="221"/>
      <c r="F307" s="142"/>
      <c r="G307" s="142"/>
      <c r="H307" s="142"/>
      <c r="I307" s="142"/>
    </row>
    <row r="308" spans="1:9" ht="18.5" x14ac:dyDescent="0.35">
      <c r="A308" s="262"/>
      <c r="B308" s="144" t="s">
        <v>72</v>
      </c>
      <c r="C308" s="144"/>
      <c r="D308" s="144"/>
      <c r="E308" s="144"/>
      <c r="F308" s="144"/>
      <c r="G308" s="144"/>
      <c r="H308" s="144"/>
      <c r="I308" s="144"/>
    </row>
    <row r="309" spans="1:9" x14ac:dyDescent="0.35">
      <c r="A309" s="263" t="s">
        <v>119</v>
      </c>
      <c r="B309" s="441" t="s">
        <v>70</v>
      </c>
      <c r="C309" s="442"/>
      <c r="D309" s="442"/>
      <c r="E309" s="442"/>
      <c r="F309" s="142"/>
      <c r="G309" s="142"/>
      <c r="H309" s="142"/>
      <c r="I309" s="142"/>
    </row>
    <row r="310" spans="1:9" ht="30.75" customHeight="1" thickBot="1" x14ac:dyDescent="0.4">
      <c r="A310" s="265"/>
      <c r="B310" s="412" t="s">
        <v>609</v>
      </c>
      <c r="C310" s="412"/>
      <c r="D310" s="412"/>
      <c r="E310" s="412"/>
      <c r="F310" s="142"/>
      <c r="G310" s="142"/>
      <c r="H310" s="142"/>
      <c r="I310" s="142"/>
    </row>
    <row r="311" spans="1:9" ht="63" customHeight="1" thickBot="1" x14ac:dyDescent="0.4">
      <c r="A311" s="265"/>
      <c r="B311" s="453"/>
      <c r="C311" s="454"/>
      <c r="D311" s="454"/>
      <c r="E311" s="455"/>
      <c r="F311" s="142"/>
      <c r="G311" s="142"/>
      <c r="H311" s="142"/>
      <c r="I311" s="142"/>
    </row>
    <row r="312" spans="1:9" ht="17.25" customHeight="1" x14ac:dyDescent="0.35">
      <c r="A312" s="265"/>
      <c r="B312" s="221"/>
      <c r="C312" s="221"/>
      <c r="D312" s="221"/>
      <c r="E312" s="221"/>
      <c r="F312" s="142"/>
      <c r="G312" s="142"/>
      <c r="H312" s="142"/>
      <c r="I312" s="142"/>
    </row>
    <row r="313" spans="1:9" ht="18.5" x14ac:dyDescent="0.35">
      <c r="A313" s="268" t="s">
        <v>633</v>
      </c>
      <c r="B313" s="141" t="s">
        <v>118</v>
      </c>
      <c r="C313" s="141"/>
      <c r="D313" s="141"/>
      <c r="E313" s="141"/>
      <c r="F313" s="141"/>
      <c r="G313" s="141"/>
      <c r="H313" s="141"/>
      <c r="I313" s="141"/>
    </row>
    <row r="314" spans="1:9" ht="18.5" x14ac:dyDescent="0.35">
      <c r="A314" s="269"/>
      <c r="B314" s="114" t="s">
        <v>117</v>
      </c>
      <c r="C314" s="114"/>
      <c r="D314" s="114"/>
      <c r="E314" s="114"/>
      <c r="F314" s="114"/>
      <c r="G314" s="114"/>
      <c r="H314" s="114"/>
      <c r="I314" s="114"/>
    </row>
    <row r="315" spans="1:9" ht="21.75" customHeight="1" x14ac:dyDescent="0.35">
      <c r="A315" s="270" t="s">
        <v>116</v>
      </c>
      <c r="B315" s="140" t="s">
        <v>610</v>
      </c>
      <c r="C315" s="139"/>
      <c r="D315" s="139"/>
      <c r="E315" s="139"/>
      <c r="F315" s="112"/>
      <c r="G315" s="112"/>
      <c r="H315" s="112"/>
      <c r="I315" s="112"/>
    </row>
    <row r="316" spans="1:9" ht="23.25" customHeight="1" thickBot="1" x14ac:dyDescent="0.4">
      <c r="A316" s="271"/>
      <c r="B316" s="457" t="s">
        <v>115</v>
      </c>
      <c r="C316" s="449"/>
      <c r="D316" s="449"/>
      <c r="E316" s="449"/>
      <c r="F316" s="112"/>
      <c r="G316" s="112"/>
      <c r="H316" s="112"/>
      <c r="I316" s="112"/>
    </row>
    <row r="317" spans="1:9" ht="70.5" customHeight="1" thickBot="1" x14ac:dyDescent="0.4">
      <c r="A317" s="271"/>
      <c r="B317" s="430" t="s">
        <v>859</v>
      </c>
      <c r="C317" s="431"/>
      <c r="D317" s="431"/>
      <c r="E317" s="432"/>
      <c r="F317" s="112"/>
      <c r="G317" s="112"/>
      <c r="H317" s="112"/>
      <c r="I317" s="112"/>
    </row>
    <row r="318" spans="1:9" ht="22.75" customHeight="1" x14ac:dyDescent="0.35">
      <c r="A318" s="271" t="s">
        <v>114</v>
      </c>
      <c r="B318" s="451" t="s">
        <v>611</v>
      </c>
      <c r="C318" s="452"/>
      <c r="D318" s="452"/>
      <c r="E318" s="452"/>
      <c r="F318" s="112"/>
      <c r="G318" s="112"/>
      <c r="H318" s="112"/>
      <c r="I318" s="112"/>
    </row>
    <row r="319" spans="1:9" ht="37" customHeight="1" thickBot="1" x14ac:dyDescent="0.4">
      <c r="A319" s="271"/>
      <c r="B319" s="456" t="s">
        <v>635</v>
      </c>
      <c r="C319" s="450"/>
      <c r="D319" s="450"/>
      <c r="E319" s="450"/>
      <c r="F319" s="112"/>
      <c r="G319" s="112"/>
      <c r="H319" s="112"/>
      <c r="I319" s="112"/>
    </row>
    <row r="320" spans="1:9" ht="70.5" customHeight="1" thickBot="1" x14ac:dyDescent="0.4">
      <c r="A320" s="271"/>
      <c r="B320" s="430" t="s">
        <v>860</v>
      </c>
      <c r="C320" s="431"/>
      <c r="D320" s="431"/>
      <c r="E320" s="432"/>
      <c r="F320" s="112"/>
      <c r="G320" s="112"/>
      <c r="H320" s="112"/>
      <c r="I320" s="112"/>
    </row>
    <row r="321" spans="1:9" x14ac:dyDescent="0.35">
      <c r="A321" s="272"/>
      <c r="B321" s="138"/>
      <c r="C321" s="112"/>
      <c r="D321" s="112"/>
      <c r="E321" s="112"/>
      <c r="F321" s="112"/>
      <c r="G321" s="112"/>
      <c r="H321" s="112"/>
      <c r="I321" s="112"/>
    </row>
    <row r="322" spans="1:9" ht="18.5" x14ac:dyDescent="0.35">
      <c r="A322" s="269"/>
      <c r="B322" s="114" t="s">
        <v>113</v>
      </c>
      <c r="C322" s="114"/>
      <c r="D322" s="114"/>
      <c r="E322" s="114"/>
      <c r="F322" s="114"/>
      <c r="G322" s="114"/>
      <c r="H322" s="114"/>
      <c r="I322" s="114"/>
    </row>
    <row r="323" spans="1:9" ht="22.75" customHeight="1" x14ac:dyDescent="0.35">
      <c r="A323" s="271" t="s">
        <v>112</v>
      </c>
      <c r="B323" s="137" t="s">
        <v>612</v>
      </c>
      <c r="C323" s="112"/>
      <c r="D323" s="112"/>
      <c r="E323" s="112"/>
      <c r="F323" s="112"/>
      <c r="G323" s="112"/>
      <c r="H323" s="112"/>
      <c r="I323" s="112"/>
    </row>
    <row r="324" spans="1:9" ht="33.75" customHeight="1" thickBot="1" x14ac:dyDescent="0.4">
      <c r="A324" s="273"/>
      <c r="B324" s="457" t="s">
        <v>111</v>
      </c>
      <c r="C324" s="449"/>
      <c r="D324" s="449"/>
      <c r="E324" s="449"/>
      <c r="F324" s="112"/>
      <c r="G324" s="112"/>
      <c r="H324" s="112"/>
      <c r="I324" s="112"/>
    </row>
    <row r="325" spans="1:9" ht="48.75" customHeight="1" thickBot="1" x14ac:dyDescent="0.4">
      <c r="A325" s="273"/>
      <c r="B325" s="471" t="s">
        <v>861</v>
      </c>
      <c r="C325" s="431"/>
      <c r="D325" s="431"/>
      <c r="E325" s="432"/>
      <c r="F325" s="112"/>
      <c r="G325" s="112"/>
      <c r="H325" s="112"/>
      <c r="I325" s="112"/>
    </row>
    <row r="326" spans="1:9" ht="42.75" customHeight="1" x14ac:dyDescent="0.35">
      <c r="A326" s="274" t="s">
        <v>110</v>
      </c>
      <c r="B326" s="469" t="s">
        <v>613</v>
      </c>
      <c r="C326" s="470"/>
      <c r="D326" s="470"/>
      <c r="E326" s="470"/>
      <c r="F326" s="112"/>
      <c r="G326" s="112"/>
      <c r="H326" s="112"/>
      <c r="I326" s="112"/>
    </row>
    <row r="327" spans="1:9" ht="73.5" customHeight="1" x14ac:dyDescent="0.35">
      <c r="A327" s="275"/>
      <c r="B327" s="450" t="s">
        <v>614</v>
      </c>
      <c r="C327" s="450"/>
      <c r="D327" s="450"/>
      <c r="E327" s="450"/>
      <c r="F327" s="112"/>
      <c r="G327" s="112"/>
      <c r="H327" s="112"/>
      <c r="I327" s="112"/>
    </row>
    <row r="328" spans="1:9" ht="48.75" customHeight="1" thickBot="1" x14ac:dyDescent="0.4">
      <c r="A328" s="276"/>
      <c r="B328" s="449" t="s">
        <v>636</v>
      </c>
      <c r="C328" s="449"/>
      <c r="D328" s="449"/>
      <c r="E328" s="449"/>
      <c r="F328" s="112"/>
      <c r="G328" s="112"/>
      <c r="H328" s="112"/>
      <c r="I328" s="112"/>
    </row>
    <row r="329" spans="1:9" ht="32.25" customHeight="1" x14ac:dyDescent="0.35">
      <c r="A329" s="276"/>
      <c r="B329" s="136" t="s">
        <v>109</v>
      </c>
      <c r="C329" s="134" t="s">
        <v>108</v>
      </c>
      <c r="D329" s="134" t="s">
        <v>107</v>
      </c>
      <c r="E329" s="135" t="s">
        <v>106</v>
      </c>
      <c r="F329" s="134" t="s">
        <v>105</v>
      </c>
      <c r="G329" s="133" t="s">
        <v>8</v>
      </c>
      <c r="H329" s="112"/>
      <c r="I329" s="112"/>
    </row>
    <row r="330" spans="1:9" ht="51" customHeight="1" x14ac:dyDescent="0.35">
      <c r="A330" s="276"/>
      <c r="B330" s="131" t="s">
        <v>104</v>
      </c>
      <c r="C330" s="130" t="s">
        <v>103</v>
      </c>
      <c r="D330" s="125" t="s">
        <v>98</v>
      </c>
      <c r="E330" s="130"/>
      <c r="F330" s="408" t="s">
        <v>862</v>
      </c>
      <c r="G330" s="410" t="s">
        <v>863</v>
      </c>
      <c r="H330" s="112"/>
      <c r="I330" s="112"/>
    </row>
    <row r="331" spans="1:9" ht="50.25" hidden="1" customHeight="1" x14ac:dyDescent="0.35">
      <c r="A331" s="276"/>
      <c r="B331" s="131" t="s">
        <v>104</v>
      </c>
      <c r="C331" s="130" t="s">
        <v>103</v>
      </c>
      <c r="D331" s="125" t="s">
        <v>98</v>
      </c>
      <c r="E331" s="130"/>
      <c r="F331" s="130"/>
      <c r="G331" s="132"/>
      <c r="H331" s="112"/>
      <c r="I331" s="112"/>
    </row>
    <row r="332" spans="1:9" ht="50.25" hidden="1" customHeight="1" x14ac:dyDescent="0.35">
      <c r="A332" s="276"/>
      <c r="B332" s="131" t="s">
        <v>104</v>
      </c>
      <c r="C332" s="130" t="s">
        <v>103</v>
      </c>
      <c r="D332" s="125" t="s">
        <v>98</v>
      </c>
      <c r="E332" s="130"/>
      <c r="F332" s="130"/>
      <c r="G332" s="132"/>
      <c r="H332" s="112"/>
      <c r="I332" s="112"/>
    </row>
    <row r="333" spans="1:9" ht="50.25" hidden="1" customHeight="1" x14ac:dyDescent="0.35">
      <c r="A333" s="276"/>
      <c r="B333" s="131" t="s">
        <v>104</v>
      </c>
      <c r="C333" s="130" t="s">
        <v>103</v>
      </c>
      <c r="D333" s="125" t="s">
        <v>98</v>
      </c>
      <c r="E333" s="130"/>
      <c r="F333" s="130"/>
      <c r="G333" s="132"/>
      <c r="H333" s="112"/>
      <c r="I333" s="112"/>
    </row>
    <row r="334" spans="1:9" ht="50.25" hidden="1" customHeight="1" x14ac:dyDescent="0.35">
      <c r="A334" s="276"/>
      <c r="B334" s="131" t="s">
        <v>104</v>
      </c>
      <c r="C334" s="130" t="s">
        <v>103</v>
      </c>
      <c r="D334" s="125" t="s">
        <v>98</v>
      </c>
      <c r="E334" s="130"/>
      <c r="F334" s="130"/>
      <c r="G334" s="132"/>
      <c r="H334" s="112"/>
      <c r="I334" s="112"/>
    </row>
    <row r="335" spans="1:9" ht="36" customHeight="1" x14ac:dyDescent="0.35">
      <c r="A335" s="276"/>
      <c r="B335" s="131" t="s">
        <v>102</v>
      </c>
      <c r="C335" s="130" t="s">
        <v>101</v>
      </c>
      <c r="D335" s="125" t="s">
        <v>98</v>
      </c>
      <c r="E335" s="130"/>
      <c r="F335" s="408" t="s">
        <v>864</v>
      </c>
      <c r="G335" s="410" t="s">
        <v>865</v>
      </c>
      <c r="H335" s="112"/>
      <c r="I335" s="112"/>
    </row>
    <row r="336" spans="1:9" ht="36" hidden="1" customHeight="1" x14ac:dyDescent="0.35">
      <c r="A336" s="276"/>
      <c r="B336" s="131" t="s">
        <v>102</v>
      </c>
      <c r="C336" s="130" t="s">
        <v>101</v>
      </c>
      <c r="D336" s="125" t="s">
        <v>98</v>
      </c>
      <c r="E336" s="130"/>
      <c r="F336" s="130"/>
      <c r="G336" s="132"/>
      <c r="H336" s="112"/>
      <c r="I336" s="112"/>
    </row>
    <row r="337" spans="1:9" ht="36" hidden="1" customHeight="1" x14ac:dyDescent="0.35">
      <c r="A337" s="276"/>
      <c r="B337" s="131" t="s">
        <v>102</v>
      </c>
      <c r="C337" s="130" t="s">
        <v>101</v>
      </c>
      <c r="D337" s="125" t="s">
        <v>98</v>
      </c>
      <c r="E337" s="130"/>
      <c r="F337" s="130"/>
      <c r="G337" s="132"/>
      <c r="H337" s="112"/>
      <c r="I337" s="112"/>
    </row>
    <row r="338" spans="1:9" ht="36" hidden="1" customHeight="1" x14ac:dyDescent="0.35">
      <c r="A338" s="276"/>
      <c r="B338" s="131" t="s">
        <v>102</v>
      </c>
      <c r="C338" s="130" t="s">
        <v>101</v>
      </c>
      <c r="D338" s="125" t="s">
        <v>98</v>
      </c>
      <c r="E338" s="130"/>
      <c r="F338" s="130"/>
      <c r="G338" s="132"/>
      <c r="H338" s="112"/>
      <c r="I338" s="112"/>
    </row>
    <row r="339" spans="1:9" ht="36" hidden="1" customHeight="1" x14ac:dyDescent="0.35">
      <c r="A339" s="276"/>
      <c r="B339" s="131" t="s">
        <v>102</v>
      </c>
      <c r="C339" s="130" t="s">
        <v>101</v>
      </c>
      <c r="D339" s="125" t="s">
        <v>98</v>
      </c>
      <c r="E339" s="130"/>
      <c r="F339" s="130"/>
      <c r="G339" s="132"/>
      <c r="H339" s="112"/>
      <c r="I339" s="112"/>
    </row>
    <row r="340" spans="1:9" ht="36" hidden="1" customHeight="1" x14ac:dyDescent="0.35">
      <c r="A340" s="276"/>
      <c r="B340" s="131" t="s">
        <v>102</v>
      </c>
      <c r="C340" s="130" t="s">
        <v>101</v>
      </c>
      <c r="D340" s="125" t="s">
        <v>98</v>
      </c>
      <c r="E340" s="130"/>
      <c r="F340" s="130"/>
      <c r="G340" s="132"/>
      <c r="H340" s="112"/>
      <c r="I340" s="112"/>
    </row>
    <row r="341" spans="1:9" ht="36" hidden="1" customHeight="1" x14ac:dyDescent="0.35">
      <c r="A341" s="276"/>
      <c r="B341" s="131" t="s">
        <v>102</v>
      </c>
      <c r="C341" s="130" t="s">
        <v>101</v>
      </c>
      <c r="D341" s="125" t="s">
        <v>98</v>
      </c>
      <c r="E341" s="130"/>
      <c r="F341" s="130"/>
      <c r="G341" s="132"/>
      <c r="H341" s="112"/>
      <c r="I341" s="112"/>
    </row>
    <row r="342" spans="1:9" ht="36" hidden="1" customHeight="1" x14ac:dyDescent="0.35">
      <c r="A342" s="276"/>
      <c r="B342" s="131" t="s">
        <v>102</v>
      </c>
      <c r="C342" s="130" t="s">
        <v>101</v>
      </c>
      <c r="D342" s="125" t="s">
        <v>98</v>
      </c>
      <c r="E342" s="130"/>
      <c r="F342" s="130"/>
      <c r="G342" s="132"/>
      <c r="H342" s="112"/>
      <c r="I342" s="112"/>
    </row>
    <row r="343" spans="1:9" ht="36" hidden="1" customHeight="1" x14ac:dyDescent="0.35">
      <c r="A343" s="276"/>
      <c r="B343" s="131" t="s">
        <v>102</v>
      </c>
      <c r="C343" s="130" t="s">
        <v>101</v>
      </c>
      <c r="D343" s="125" t="s">
        <v>98</v>
      </c>
      <c r="E343" s="130"/>
      <c r="F343" s="130"/>
      <c r="G343" s="132"/>
      <c r="H343" s="112"/>
      <c r="I343" s="112"/>
    </row>
    <row r="344" spans="1:9" ht="36" hidden="1" customHeight="1" x14ac:dyDescent="0.35">
      <c r="A344" s="276"/>
      <c r="B344" s="131" t="s">
        <v>102</v>
      </c>
      <c r="C344" s="130" t="s">
        <v>101</v>
      </c>
      <c r="D344" s="125" t="s">
        <v>98</v>
      </c>
      <c r="E344" s="130"/>
      <c r="F344" s="130"/>
      <c r="G344" s="132"/>
      <c r="H344" s="112"/>
      <c r="I344" s="112"/>
    </row>
    <row r="345" spans="1:9" ht="36" hidden="1" customHeight="1" x14ac:dyDescent="0.35">
      <c r="A345" s="276"/>
      <c r="B345" s="131" t="s">
        <v>102</v>
      </c>
      <c r="C345" s="130" t="s">
        <v>101</v>
      </c>
      <c r="D345" s="125" t="s">
        <v>98</v>
      </c>
      <c r="E345" s="130"/>
      <c r="F345" s="130"/>
      <c r="G345" s="132"/>
      <c r="H345" s="112"/>
      <c r="I345" s="112"/>
    </row>
    <row r="346" spans="1:9" ht="36" hidden="1" customHeight="1" x14ac:dyDescent="0.35">
      <c r="A346" s="276"/>
      <c r="B346" s="131" t="s">
        <v>102</v>
      </c>
      <c r="C346" s="130" t="s">
        <v>101</v>
      </c>
      <c r="D346" s="125" t="s">
        <v>98</v>
      </c>
      <c r="E346" s="130"/>
      <c r="F346" s="130"/>
      <c r="G346" s="132"/>
      <c r="H346" s="112"/>
      <c r="I346" s="112"/>
    </row>
    <row r="347" spans="1:9" ht="36" hidden="1" customHeight="1" x14ac:dyDescent="0.35">
      <c r="A347" s="276"/>
      <c r="B347" s="131" t="s">
        <v>102</v>
      </c>
      <c r="C347" s="130" t="s">
        <v>101</v>
      </c>
      <c r="D347" s="125" t="s">
        <v>98</v>
      </c>
      <c r="E347" s="130"/>
      <c r="F347" s="130"/>
      <c r="G347" s="132"/>
      <c r="H347" s="112"/>
      <c r="I347" s="112"/>
    </row>
    <row r="348" spans="1:9" ht="36" hidden="1" customHeight="1" x14ac:dyDescent="0.35">
      <c r="A348" s="276"/>
      <c r="B348" s="131" t="s">
        <v>102</v>
      </c>
      <c r="C348" s="130" t="s">
        <v>101</v>
      </c>
      <c r="D348" s="125" t="s">
        <v>98</v>
      </c>
      <c r="E348" s="130"/>
      <c r="F348" s="130"/>
      <c r="G348" s="132"/>
      <c r="H348" s="112"/>
      <c r="I348" s="112"/>
    </row>
    <row r="349" spans="1:9" ht="36" hidden="1" customHeight="1" x14ac:dyDescent="0.35">
      <c r="A349" s="276"/>
      <c r="B349" s="131" t="s">
        <v>102</v>
      </c>
      <c r="C349" s="130" t="s">
        <v>101</v>
      </c>
      <c r="D349" s="125" t="s">
        <v>98</v>
      </c>
      <c r="E349" s="130"/>
      <c r="F349" s="130"/>
      <c r="G349" s="132"/>
      <c r="H349" s="112"/>
      <c r="I349" s="112"/>
    </row>
    <row r="350" spans="1:9" ht="29" x14ac:dyDescent="0.35">
      <c r="A350" s="276"/>
      <c r="B350" s="131" t="s">
        <v>100</v>
      </c>
      <c r="C350" s="130" t="s">
        <v>99</v>
      </c>
      <c r="D350" s="125" t="s">
        <v>98</v>
      </c>
      <c r="E350" s="130"/>
      <c r="F350" s="130" t="s">
        <v>866</v>
      </c>
      <c r="G350" s="132" t="s">
        <v>866</v>
      </c>
      <c r="H350" s="112"/>
      <c r="I350" s="112"/>
    </row>
    <row r="351" spans="1:9" ht="29" hidden="1" x14ac:dyDescent="0.35">
      <c r="A351" s="276"/>
      <c r="B351" s="131" t="s">
        <v>100</v>
      </c>
      <c r="C351" s="130" t="s">
        <v>99</v>
      </c>
      <c r="D351" s="125" t="s">
        <v>98</v>
      </c>
      <c r="E351" s="130"/>
      <c r="F351" s="130"/>
      <c r="G351" s="132"/>
      <c r="H351" s="112"/>
      <c r="I351" s="112"/>
    </row>
    <row r="352" spans="1:9" ht="29" hidden="1" x14ac:dyDescent="0.35">
      <c r="A352" s="276"/>
      <c r="B352" s="131" t="s">
        <v>100</v>
      </c>
      <c r="C352" s="130" t="s">
        <v>99</v>
      </c>
      <c r="D352" s="125" t="s">
        <v>98</v>
      </c>
      <c r="E352" s="130"/>
      <c r="F352" s="130"/>
      <c r="G352" s="132"/>
      <c r="H352" s="112"/>
      <c r="I352" s="112"/>
    </row>
    <row r="353" spans="1:9" ht="29" hidden="1" x14ac:dyDescent="0.35">
      <c r="A353" s="276"/>
      <c r="B353" s="131" t="s">
        <v>100</v>
      </c>
      <c r="C353" s="130" t="s">
        <v>99</v>
      </c>
      <c r="D353" s="125" t="s">
        <v>98</v>
      </c>
      <c r="E353" s="130"/>
      <c r="F353" s="130"/>
      <c r="G353" s="132"/>
      <c r="H353" s="112"/>
      <c r="I353" s="112"/>
    </row>
    <row r="354" spans="1:9" ht="29" hidden="1" x14ac:dyDescent="0.35">
      <c r="A354" s="276"/>
      <c r="B354" s="131" t="s">
        <v>100</v>
      </c>
      <c r="C354" s="130" t="s">
        <v>99</v>
      </c>
      <c r="D354" s="125" t="s">
        <v>98</v>
      </c>
      <c r="E354" s="130"/>
      <c r="F354" s="130"/>
      <c r="G354" s="132"/>
      <c r="H354" s="112"/>
      <c r="I354" s="112"/>
    </row>
    <row r="355" spans="1:9" ht="409.5" x14ac:dyDescent="0.35">
      <c r="A355" s="276"/>
      <c r="B355" s="131" t="s">
        <v>97</v>
      </c>
      <c r="C355" s="130" t="s">
        <v>96</v>
      </c>
      <c r="D355" s="125" t="s">
        <v>91</v>
      </c>
      <c r="E355" s="130"/>
      <c r="F355" s="408" t="s">
        <v>867</v>
      </c>
      <c r="G355" s="409" t="s">
        <v>868</v>
      </c>
      <c r="H355" s="112"/>
      <c r="I355" s="112"/>
    </row>
    <row r="356" spans="1:9" ht="43.5" hidden="1" x14ac:dyDescent="0.35">
      <c r="A356" s="276"/>
      <c r="B356" s="131" t="s">
        <v>97</v>
      </c>
      <c r="C356" s="130" t="s">
        <v>96</v>
      </c>
      <c r="D356" s="125" t="s">
        <v>91</v>
      </c>
      <c r="E356" s="130"/>
      <c r="F356" s="130"/>
      <c r="G356" s="132"/>
      <c r="H356" s="112"/>
      <c r="I356" s="112"/>
    </row>
    <row r="357" spans="1:9" ht="43.5" hidden="1" x14ac:dyDescent="0.35">
      <c r="A357" s="276"/>
      <c r="B357" s="131" t="s">
        <v>97</v>
      </c>
      <c r="C357" s="130" t="s">
        <v>96</v>
      </c>
      <c r="D357" s="125" t="s">
        <v>91</v>
      </c>
      <c r="E357" s="130"/>
      <c r="F357" s="130"/>
      <c r="G357" s="132"/>
      <c r="H357" s="112"/>
      <c r="I357" s="112"/>
    </row>
    <row r="358" spans="1:9" ht="43.5" hidden="1" x14ac:dyDescent="0.35">
      <c r="A358" s="276"/>
      <c r="B358" s="131" t="s">
        <v>97</v>
      </c>
      <c r="C358" s="130" t="s">
        <v>96</v>
      </c>
      <c r="D358" s="125" t="s">
        <v>91</v>
      </c>
      <c r="E358" s="130"/>
      <c r="F358" s="130"/>
      <c r="G358" s="132"/>
      <c r="H358" s="112"/>
      <c r="I358" s="112"/>
    </row>
    <row r="359" spans="1:9" ht="43.5" hidden="1" x14ac:dyDescent="0.35">
      <c r="A359" s="276"/>
      <c r="B359" s="131" t="s">
        <v>97</v>
      </c>
      <c r="C359" s="130" t="s">
        <v>96</v>
      </c>
      <c r="D359" s="125" t="s">
        <v>91</v>
      </c>
      <c r="E359" s="130"/>
      <c r="F359" s="130"/>
      <c r="G359" s="132"/>
      <c r="H359" s="112"/>
      <c r="I359" s="112"/>
    </row>
    <row r="360" spans="1:9" ht="43.5" hidden="1" x14ac:dyDescent="0.35">
      <c r="A360" s="276"/>
      <c r="B360" s="131" t="s">
        <v>97</v>
      </c>
      <c r="C360" s="130" t="s">
        <v>96</v>
      </c>
      <c r="D360" s="125" t="s">
        <v>91</v>
      </c>
      <c r="E360" s="130"/>
      <c r="F360" s="130"/>
      <c r="G360" s="132"/>
      <c r="H360" s="112"/>
      <c r="I360" s="112"/>
    </row>
    <row r="361" spans="1:9" ht="43.5" hidden="1" x14ac:dyDescent="0.35">
      <c r="A361" s="276"/>
      <c r="B361" s="131" t="s">
        <v>97</v>
      </c>
      <c r="C361" s="130" t="s">
        <v>96</v>
      </c>
      <c r="D361" s="125" t="s">
        <v>91</v>
      </c>
      <c r="E361" s="130"/>
      <c r="F361" s="130"/>
      <c r="G361" s="132"/>
      <c r="H361" s="112"/>
      <c r="I361" s="112"/>
    </row>
    <row r="362" spans="1:9" ht="43.5" hidden="1" x14ac:dyDescent="0.35">
      <c r="A362" s="276"/>
      <c r="B362" s="131" t="s">
        <v>97</v>
      </c>
      <c r="C362" s="130" t="s">
        <v>96</v>
      </c>
      <c r="D362" s="125" t="s">
        <v>91</v>
      </c>
      <c r="E362" s="130"/>
      <c r="F362" s="130"/>
      <c r="G362" s="132"/>
      <c r="H362" s="112"/>
      <c r="I362" s="112"/>
    </row>
    <row r="363" spans="1:9" ht="43.5" hidden="1" x14ac:dyDescent="0.35">
      <c r="A363" s="276"/>
      <c r="B363" s="131" t="s">
        <v>97</v>
      </c>
      <c r="C363" s="130" t="s">
        <v>96</v>
      </c>
      <c r="D363" s="125" t="s">
        <v>91</v>
      </c>
      <c r="E363" s="130"/>
      <c r="F363" s="130"/>
      <c r="G363" s="132"/>
      <c r="H363" s="112"/>
      <c r="I363" s="112"/>
    </row>
    <row r="364" spans="1:9" ht="43.5" x14ac:dyDescent="0.35">
      <c r="A364" s="276"/>
      <c r="B364" s="131" t="s">
        <v>95</v>
      </c>
      <c r="C364" s="130" t="s">
        <v>94</v>
      </c>
      <c r="D364" s="125" t="s">
        <v>91</v>
      </c>
      <c r="E364" s="130"/>
      <c r="F364" s="130" t="s">
        <v>866</v>
      </c>
      <c r="G364" s="132" t="s">
        <v>866</v>
      </c>
      <c r="H364" s="112"/>
      <c r="I364" s="112"/>
    </row>
    <row r="365" spans="1:9" ht="43.5" hidden="1" x14ac:dyDescent="0.35">
      <c r="A365" s="276"/>
      <c r="B365" s="131" t="s">
        <v>95</v>
      </c>
      <c r="C365" s="130" t="s">
        <v>94</v>
      </c>
      <c r="D365" s="125" t="s">
        <v>91</v>
      </c>
      <c r="E365" s="130"/>
      <c r="F365" s="130"/>
      <c r="G365" s="132"/>
      <c r="H365" s="112"/>
      <c r="I365" s="112"/>
    </row>
    <row r="366" spans="1:9" ht="43.5" hidden="1" x14ac:dyDescent="0.35">
      <c r="A366" s="276"/>
      <c r="B366" s="131" t="s">
        <v>95</v>
      </c>
      <c r="C366" s="130" t="s">
        <v>94</v>
      </c>
      <c r="D366" s="125" t="s">
        <v>91</v>
      </c>
      <c r="E366" s="130"/>
      <c r="F366" s="130"/>
      <c r="G366" s="132"/>
      <c r="H366" s="112"/>
      <c r="I366" s="112"/>
    </row>
    <row r="367" spans="1:9" ht="43.5" hidden="1" x14ac:dyDescent="0.35">
      <c r="A367" s="276"/>
      <c r="B367" s="131" t="s">
        <v>95</v>
      </c>
      <c r="C367" s="130" t="s">
        <v>94</v>
      </c>
      <c r="D367" s="125" t="s">
        <v>91</v>
      </c>
      <c r="E367" s="130"/>
      <c r="F367" s="130"/>
      <c r="G367" s="132"/>
      <c r="H367" s="112"/>
      <c r="I367" s="112"/>
    </row>
    <row r="368" spans="1:9" ht="43.5" hidden="1" x14ac:dyDescent="0.35">
      <c r="A368" s="276"/>
      <c r="B368" s="131" t="s">
        <v>95</v>
      </c>
      <c r="C368" s="130" t="s">
        <v>94</v>
      </c>
      <c r="D368" s="125" t="s">
        <v>91</v>
      </c>
      <c r="E368" s="130"/>
      <c r="F368" s="130"/>
      <c r="G368" s="132"/>
      <c r="H368" s="112"/>
      <c r="I368" s="112"/>
    </row>
    <row r="369" spans="1:9" ht="43.5" hidden="1" x14ac:dyDescent="0.35">
      <c r="A369" s="276"/>
      <c r="B369" s="131" t="s">
        <v>95</v>
      </c>
      <c r="C369" s="130" t="s">
        <v>94</v>
      </c>
      <c r="D369" s="125" t="s">
        <v>91</v>
      </c>
      <c r="E369" s="130"/>
      <c r="F369" s="130"/>
      <c r="G369" s="132"/>
      <c r="H369" s="112"/>
      <c r="I369" s="112"/>
    </row>
    <row r="370" spans="1:9" ht="43.5" hidden="1" x14ac:dyDescent="0.35">
      <c r="A370" s="276"/>
      <c r="B370" s="131" t="s">
        <v>95</v>
      </c>
      <c r="C370" s="130" t="s">
        <v>94</v>
      </c>
      <c r="D370" s="125" t="s">
        <v>91</v>
      </c>
      <c r="E370" s="130"/>
      <c r="F370" s="130"/>
      <c r="G370" s="132"/>
      <c r="H370" s="112"/>
      <c r="I370" s="112"/>
    </row>
    <row r="371" spans="1:9" ht="43.5" hidden="1" x14ac:dyDescent="0.35">
      <c r="A371" s="276"/>
      <c r="B371" s="131" t="s">
        <v>95</v>
      </c>
      <c r="C371" s="130" t="s">
        <v>94</v>
      </c>
      <c r="D371" s="125" t="s">
        <v>91</v>
      </c>
      <c r="E371" s="130"/>
      <c r="F371" s="130"/>
      <c r="G371" s="132"/>
      <c r="H371" s="112"/>
      <c r="I371" s="112"/>
    </row>
    <row r="372" spans="1:9" ht="43.5" hidden="1" x14ac:dyDescent="0.35">
      <c r="A372" s="276"/>
      <c r="B372" s="131" t="s">
        <v>95</v>
      </c>
      <c r="C372" s="130" t="s">
        <v>94</v>
      </c>
      <c r="D372" s="125" t="s">
        <v>91</v>
      </c>
      <c r="E372" s="130"/>
      <c r="F372" s="130"/>
      <c r="G372" s="132"/>
      <c r="H372" s="112"/>
      <c r="I372" s="112"/>
    </row>
    <row r="373" spans="1:9" ht="409.5" x14ac:dyDescent="0.35">
      <c r="A373" s="276"/>
      <c r="B373" s="131" t="s">
        <v>93</v>
      </c>
      <c r="C373" s="130" t="s">
        <v>92</v>
      </c>
      <c r="D373" s="125" t="s">
        <v>91</v>
      </c>
      <c r="E373" s="130"/>
      <c r="F373" s="408" t="s">
        <v>869</v>
      </c>
      <c r="G373" s="408" t="s">
        <v>870</v>
      </c>
      <c r="H373" s="112"/>
      <c r="I373" s="112"/>
    </row>
    <row r="374" spans="1:9" ht="43.5" hidden="1" x14ac:dyDescent="0.35">
      <c r="A374" s="276"/>
      <c r="B374" s="131" t="s">
        <v>93</v>
      </c>
      <c r="C374" s="130" t="s">
        <v>92</v>
      </c>
      <c r="D374" s="125" t="s">
        <v>91</v>
      </c>
      <c r="E374" s="130"/>
      <c r="F374" s="130"/>
      <c r="G374" s="132"/>
      <c r="H374" s="112"/>
      <c r="I374" s="112"/>
    </row>
    <row r="375" spans="1:9" ht="43.5" hidden="1" x14ac:dyDescent="0.35">
      <c r="A375" s="276"/>
      <c r="B375" s="131" t="s">
        <v>93</v>
      </c>
      <c r="C375" s="130" t="s">
        <v>92</v>
      </c>
      <c r="D375" s="125" t="s">
        <v>91</v>
      </c>
      <c r="E375" s="130"/>
      <c r="F375" s="130"/>
      <c r="G375" s="132"/>
      <c r="H375" s="112"/>
      <c r="I375" s="112"/>
    </row>
    <row r="376" spans="1:9" ht="43.5" hidden="1" x14ac:dyDescent="0.35">
      <c r="A376" s="276"/>
      <c r="B376" s="131" t="s">
        <v>93</v>
      </c>
      <c r="C376" s="130" t="s">
        <v>92</v>
      </c>
      <c r="D376" s="125" t="s">
        <v>91</v>
      </c>
      <c r="E376" s="130"/>
      <c r="F376" s="130"/>
      <c r="G376" s="132"/>
      <c r="H376" s="112"/>
      <c r="I376" s="112"/>
    </row>
    <row r="377" spans="1:9" ht="43.5" x14ac:dyDescent="0.35">
      <c r="A377" s="276"/>
      <c r="B377" s="131" t="s">
        <v>90</v>
      </c>
      <c r="C377" s="130" t="s">
        <v>89</v>
      </c>
      <c r="D377" s="125" t="s">
        <v>84</v>
      </c>
      <c r="E377" s="130"/>
      <c r="F377" s="130" t="s">
        <v>866</v>
      </c>
      <c r="G377" s="132" t="s">
        <v>866</v>
      </c>
      <c r="H377" s="112"/>
      <c r="I377" s="112"/>
    </row>
    <row r="378" spans="1:9" ht="377" x14ac:dyDescent="0.35">
      <c r="A378" s="276"/>
      <c r="B378" s="131" t="s">
        <v>88</v>
      </c>
      <c r="C378" s="130" t="s">
        <v>87</v>
      </c>
      <c r="D378" s="125" t="s">
        <v>84</v>
      </c>
      <c r="E378" s="130"/>
      <c r="F378" s="408" t="s">
        <v>871</v>
      </c>
      <c r="G378" s="408" t="s">
        <v>872</v>
      </c>
      <c r="H378" s="112"/>
      <c r="I378" s="112"/>
    </row>
    <row r="379" spans="1:9" ht="43.5" hidden="1" x14ac:dyDescent="0.35">
      <c r="A379" s="276"/>
      <c r="B379" s="131" t="s">
        <v>88</v>
      </c>
      <c r="C379" s="130" t="s">
        <v>87</v>
      </c>
      <c r="D379" s="125" t="s">
        <v>84</v>
      </c>
      <c r="E379" s="130"/>
      <c r="F379" s="124"/>
      <c r="G379" s="123"/>
      <c r="H379" s="112"/>
      <c r="I379" s="112"/>
    </row>
    <row r="380" spans="1:9" ht="43.5" hidden="1" x14ac:dyDescent="0.35">
      <c r="A380" s="276"/>
      <c r="B380" s="131" t="s">
        <v>88</v>
      </c>
      <c r="C380" s="130" t="s">
        <v>87</v>
      </c>
      <c r="D380" s="125" t="s">
        <v>84</v>
      </c>
      <c r="E380" s="130"/>
      <c r="F380" s="124"/>
      <c r="G380" s="123"/>
      <c r="H380" s="112"/>
      <c r="I380" s="112"/>
    </row>
    <row r="381" spans="1:9" ht="43.5" hidden="1" x14ac:dyDescent="0.35">
      <c r="A381" s="276"/>
      <c r="B381" s="131" t="s">
        <v>88</v>
      </c>
      <c r="C381" s="130" t="s">
        <v>87</v>
      </c>
      <c r="D381" s="125" t="s">
        <v>84</v>
      </c>
      <c r="E381" s="130"/>
      <c r="F381" s="124"/>
      <c r="G381" s="123"/>
      <c r="H381" s="112"/>
      <c r="I381" s="112"/>
    </row>
    <row r="382" spans="1:9" ht="83.25" customHeight="1" thickBot="1" x14ac:dyDescent="0.4">
      <c r="A382" s="276"/>
      <c r="B382" s="122" t="s">
        <v>86</v>
      </c>
      <c r="C382" s="120" t="s">
        <v>85</v>
      </c>
      <c r="D382" s="121" t="s">
        <v>84</v>
      </c>
      <c r="E382" s="120"/>
      <c r="F382" s="130" t="s">
        <v>866</v>
      </c>
      <c r="G382" s="132" t="s">
        <v>866</v>
      </c>
      <c r="H382" s="112"/>
      <c r="I382" s="112"/>
    </row>
    <row r="383" spans="1:9" ht="75.75" hidden="1" customHeight="1" thickBot="1" x14ac:dyDescent="0.4">
      <c r="A383" s="276"/>
      <c r="B383" s="129" t="s">
        <v>86</v>
      </c>
      <c r="C383" s="127" t="s">
        <v>85</v>
      </c>
      <c r="D383" s="128" t="s">
        <v>84</v>
      </c>
      <c r="E383" s="127"/>
      <c r="F383" s="127"/>
      <c r="G383" s="126"/>
      <c r="H383" s="112"/>
      <c r="I383" s="112"/>
    </row>
    <row r="384" spans="1:9" ht="82.5" hidden="1" customHeight="1" thickBot="1" x14ac:dyDescent="0.4">
      <c r="A384" s="276"/>
      <c r="B384" s="122" t="s">
        <v>86</v>
      </c>
      <c r="C384" s="124" t="s">
        <v>85</v>
      </c>
      <c r="D384" s="125" t="s">
        <v>84</v>
      </c>
      <c r="E384" s="124"/>
      <c r="F384" s="124"/>
      <c r="G384" s="123"/>
      <c r="H384" s="112"/>
      <c r="I384" s="112"/>
    </row>
    <row r="385" spans="1:9" ht="85.75" hidden="1" customHeight="1" thickBot="1" x14ac:dyDescent="0.4">
      <c r="A385" s="276"/>
      <c r="B385" s="122" t="s">
        <v>86</v>
      </c>
      <c r="C385" s="120" t="s">
        <v>85</v>
      </c>
      <c r="D385" s="121" t="s">
        <v>84</v>
      </c>
      <c r="E385" s="120"/>
      <c r="F385" s="120"/>
      <c r="G385" s="119"/>
      <c r="H385" s="112"/>
      <c r="I385" s="112"/>
    </row>
    <row r="386" spans="1:9" x14ac:dyDescent="0.35">
      <c r="A386" s="276"/>
      <c r="B386" s="112"/>
      <c r="C386" s="112"/>
      <c r="D386" s="112"/>
      <c r="E386" s="112"/>
      <c r="F386" s="112"/>
      <c r="G386" s="112"/>
      <c r="H386" s="112"/>
      <c r="I386" s="112"/>
    </row>
    <row r="387" spans="1:9" ht="18.5" x14ac:dyDescent="0.35">
      <c r="A387" s="269"/>
      <c r="B387" s="114" t="s">
        <v>83</v>
      </c>
      <c r="C387" s="114"/>
      <c r="D387" s="114"/>
      <c r="E387" s="114"/>
      <c r="F387" s="114"/>
      <c r="G387" s="114"/>
      <c r="H387" s="114"/>
      <c r="I387" s="114"/>
    </row>
    <row r="388" spans="1:9" ht="24" customHeight="1" x14ac:dyDescent="0.35">
      <c r="A388" s="272" t="s">
        <v>82</v>
      </c>
      <c r="B388" s="117" t="s">
        <v>615</v>
      </c>
      <c r="C388" s="112"/>
      <c r="D388" s="112"/>
      <c r="E388" s="112"/>
      <c r="F388" s="112"/>
      <c r="G388" s="112"/>
      <c r="H388" s="112"/>
      <c r="I388" s="112"/>
    </row>
    <row r="389" spans="1:9" ht="64" customHeight="1" thickBot="1" x14ac:dyDescent="0.4">
      <c r="A389" s="272"/>
      <c r="B389" s="474" t="s">
        <v>637</v>
      </c>
      <c r="C389" s="475"/>
      <c r="D389" s="475"/>
      <c r="E389" s="475"/>
      <c r="F389" s="112"/>
      <c r="G389" s="112"/>
      <c r="H389" s="112"/>
      <c r="I389" s="112"/>
    </row>
    <row r="390" spans="1:9" ht="47.25" customHeight="1" thickBot="1" x14ac:dyDescent="0.4">
      <c r="A390" s="272"/>
      <c r="B390" s="430" t="s">
        <v>873</v>
      </c>
      <c r="C390" s="431"/>
      <c r="D390" s="431"/>
      <c r="E390" s="432"/>
      <c r="F390" s="112"/>
      <c r="G390" s="112"/>
      <c r="H390" s="112"/>
      <c r="I390" s="112"/>
    </row>
    <row r="391" spans="1:9" ht="24.75" customHeight="1" x14ac:dyDescent="0.35">
      <c r="A391" s="272" t="s">
        <v>81</v>
      </c>
      <c r="B391" s="116" t="s">
        <v>616</v>
      </c>
      <c r="C391" s="115"/>
      <c r="D391" s="115"/>
      <c r="E391" s="115"/>
      <c r="F391" s="112"/>
      <c r="G391" s="112"/>
      <c r="H391" s="112"/>
      <c r="I391" s="112"/>
    </row>
    <row r="392" spans="1:9" ht="34.5" customHeight="1" thickBot="1" x14ac:dyDescent="0.4">
      <c r="A392" s="272"/>
      <c r="B392" s="472" t="s">
        <v>80</v>
      </c>
      <c r="C392" s="473"/>
      <c r="D392" s="473"/>
      <c r="E392" s="473"/>
      <c r="F392" s="112"/>
      <c r="G392" s="112"/>
      <c r="H392" s="112"/>
      <c r="I392" s="112"/>
    </row>
    <row r="393" spans="1:9" ht="58.75" customHeight="1" thickBot="1" x14ac:dyDescent="0.4">
      <c r="A393" s="272"/>
      <c r="B393" s="430" t="s">
        <v>874</v>
      </c>
      <c r="C393" s="431"/>
      <c r="D393" s="431"/>
      <c r="E393" s="432"/>
      <c r="F393" s="112"/>
      <c r="G393" s="112"/>
      <c r="H393" s="112"/>
      <c r="I393" s="112"/>
    </row>
    <row r="394" spans="1:9" x14ac:dyDescent="0.35">
      <c r="A394" s="276"/>
      <c r="B394" s="112"/>
      <c r="C394" s="112"/>
      <c r="D394" s="112"/>
      <c r="E394" s="112"/>
      <c r="F394" s="112"/>
      <c r="G394" s="112"/>
      <c r="H394" s="112"/>
      <c r="I394" s="112"/>
    </row>
    <row r="395" spans="1:9" ht="18.5" x14ac:dyDescent="0.35">
      <c r="A395" s="269"/>
      <c r="B395" s="114" t="s">
        <v>79</v>
      </c>
      <c r="C395" s="114"/>
      <c r="D395" s="114"/>
      <c r="E395" s="114"/>
      <c r="F395" s="114"/>
      <c r="G395" s="114"/>
      <c r="H395" s="114"/>
      <c r="I395" s="114"/>
    </row>
    <row r="396" spans="1:9" ht="21.75" customHeight="1" x14ac:dyDescent="0.35">
      <c r="A396" s="272" t="s">
        <v>78</v>
      </c>
      <c r="B396" s="465" t="s">
        <v>617</v>
      </c>
      <c r="C396" s="466"/>
      <c r="D396" s="466"/>
      <c r="E396" s="466"/>
      <c r="F396" s="112"/>
      <c r="G396" s="112"/>
      <c r="H396" s="112"/>
      <c r="I396" s="112"/>
    </row>
    <row r="397" spans="1:9" ht="20.25" customHeight="1" thickBot="1" x14ac:dyDescent="0.4">
      <c r="A397" s="272"/>
      <c r="B397" s="467" t="s">
        <v>77</v>
      </c>
      <c r="C397" s="468"/>
      <c r="D397" s="468"/>
      <c r="E397" s="468"/>
      <c r="F397" s="112"/>
      <c r="G397" s="112"/>
      <c r="H397" s="112"/>
      <c r="I397" s="112"/>
    </row>
    <row r="398" spans="1:9" ht="61.5" customHeight="1" thickBot="1" x14ac:dyDescent="0.4">
      <c r="A398" s="272"/>
      <c r="B398" s="430" t="s">
        <v>875</v>
      </c>
      <c r="C398" s="431"/>
      <c r="D398" s="431"/>
      <c r="E398" s="432"/>
      <c r="F398" s="112"/>
      <c r="G398" s="112"/>
      <c r="H398" s="112"/>
      <c r="I398" s="112"/>
    </row>
    <row r="399" spans="1:9" ht="16.5" customHeight="1" x14ac:dyDescent="0.35">
      <c r="A399" s="276"/>
      <c r="B399" s="112"/>
      <c r="C399" s="112"/>
      <c r="D399" s="112"/>
      <c r="E399" s="112"/>
      <c r="F399" s="112"/>
      <c r="G399" s="112"/>
      <c r="H399" s="112"/>
      <c r="I399" s="112"/>
    </row>
    <row r="400" spans="1:9" ht="18.5" x14ac:dyDescent="0.35">
      <c r="A400" s="269"/>
      <c r="B400" s="114" t="s">
        <v>72</v>
      </c>
      <c r="C400" s="114"/>
      <c r="D400" s="114"/>
      <c r="E400" s="114"/>
      <c r="F400" s="114"/>
      <c r="G400" s="114"/>
      <c r="H400" s="114"/>
      <c r="I400" s="114"/>
    </row>
    <row r="401" spans="1:9" ht="24.75" customHeight="1" x14ac:dyDescent="0.35">
      <c r="A401" s="272" t="s">
        <v>76</v>
      </c>
      <c r="B401" s="465" t="s">
        <v>70</v>
      </c>
      <c r="C401" s="466"/>
      <c r="D401" s="466"/>
      <c r="E401" s="466"/>
      <c r="F401" s="112"/>
      <c r="G401" s="112"/>
      <c r="H401" s="112"/>
      <c r="I401" s="112"/>
    </row>
    <row r="402" spans="1:9" ht="33" customHeight="1" thickBot="1" x14ac:dyDescent="0.4">
      <c r="A402" s="272"/>
      <c r="B402" s="457" t="s">
        <v>618</v>
      </c>
      <c r="C402" s="449"/>
      <c r="D402" s="449"/>
      <c r="E402" s="449"/>
      <c r="F402" s="112"/>
      <c r="G402" s="112"/>
      <c r="H402" s="112"/>
      <c r="I402" s="112"/>
    </row>
    <row r="403" spans="1:9" ht="63" customHeight="1" thickBot="1" x14ac:dyDescent="0.4">
      <c r="A403" s="272"/>
      <c r="B403" s="430" t="s">
        <v>876</v>
      </c>
      <c r="C403" s="431"/>
      <c r="D403" s="431"/>
      <c r="E403" s="432"/>
      <c r="F403" s="112"/>
      <c r="G403" s="112"/>
      <c r="H403" s="112"/>
      <c r="I403" s="112"/>
    </row>
    <row r="404" spans="1:9" x14ac:dyDescent="0.35">
      <c r="A404" s="272"/>
      <c r="B404" s="113"/>
      <c r="C404" s="112"/>
      <c r="D404" s="112"/>
      <c r="E404" s="112"/>
      <c r="F404" s="112"/>
      <c r="G404" s="112"/>
      <c r="H404" s="112"/>
      <c r="I404" s="112"/>
    </row>
    <row r="405" spans="1:9" ht="18.5" x14ac:dyDescent="0.35">
      <c r="A405" s="277" t="s">
        <v>638</v>
      </c>
      <c r="B405" s="111" t="s">
        <v>7</v>
      </c>
      <c r="C405" s="111"/>
      <c r="D405" s="110"/>
      <c r="E405" s="110"/>
      <c r="F405" s="110"/>
      <c r="G405" s="110"/>
      <c r="H405" s="110"/>
      <c r="I405" s="110"/>
    </row>
    <row r="406" spans="1:9" ht="22.75" customHeight="1" x14ac:dyDescent="0.35">
      <c r="A406" s="278" t="s">
        <v>75</v>
      </c>
      <c r="B406" s="108" t="s">
        <v>639</v>
      </c>
      <c r="C406" s="105"/>
      <c r="D406" s="107"/>
      <c r="E406" s="107"/>
      <c r="F406" s="107"/>
      <c r="G406" s="107"/>
      <c r="H406" s="107"/>
      <c r="I406" s="107"/>
    </row>
    <row r="407" spans="1:9" ht="31.75" customHeight="1" thickBot="1" x14ac:dyDescent="0.4">
      <c r="A407" s="278"/>
      <c r="B407" s="480" t="s">
        <v>619</v>
      </c>
      <c r="C407" s="481"/>
      <c r="D407" s="481"/>
      <c r="E407" s="481"/>
      <c r="F407" s="107"/>
      <c r="G407" s="107"/>
      <c r="H407" s="107"/>
      <c r="I407" s="107"/>
    </row>
    <row r="408" spans="1:9" ht="57" customHeight="1" thickBot="1" x14ac:dyDescent="0.4">
      <c r="A408" s="278"/>
      <c r="B408" s="430" t="s">
        <v>877</v>
      </c>
      <c r="C408" s="431"/>
      <c r="D408" s="431"/>
      <c r="E408" s="432"/>
      <c r="F408" s="107"/>
      <c r="G408" s="107"/>
      <c r="H408" s="107"/>
      <c r="I408" s="107"/>
    </row>
    <row r="409" spans="1:9" ht="22.75" customHeight="1" x14ac:dyDescent="0.35">
      <c r="A409" s="278" t="s">
        <v>74</v>
      </c>
      <c r="B409" s="108" t="s">
        <v>73</v>
      </c>
      <c r="C409" s="105"/>
      <c r="D409" s="107"/>
      <c r="E409" s="107"/>
      <c r="F409" s="107"/>
      <c r="G409" s="107"/>
      <c r="H409" s="107"/>
      <c r="I409" s="107"/>
    </row>
    <row r="410" spans="1:9" ht="30.75" customHeight="1" thickBot="1" x14ac:dyDescent="0.4">
      <c r="A410" s="278"/>
      <c r="B410" s="480" t="s">
        <v>620</v>
      </c>
      <c r="C410" s="481"/>
      <c r="D410" s="481"/>
      <c r="E410" s="481"/>
      <c r="F410" s="107"/>
      <c r="G410" s="107"/>
      <c r="H410" s="107"/>
      <c r="I410" s="107"/>
    </row>
    <row r="411" spans="1:9" ht="57" customHeight="1" thickBot="1" x14ac:dyDescent="0.4">
      <c r="A411" s="278"/>
      <c r="B411" s="430" t="s">
        <v>878</v>
      </c>
      <c r="C411" s="431"/>
      <c r="D411" s="431"/>
      <c r="E411" s="432"/>
      <c r="F411" s="107"/>
      <c r="G411" s="107"/>
      <c r="H411" s="107"/>
      <c r="I411" s="107"/>
    </row>
    <row r="412" spans="1:9" ht="19" customHeight="1" x14ac:dyDescent="0.35">
      <c r="A412" s="279"/>
      <c r="B412" s="107"/>
      <c r="C412" s="107"/>
      <c r="D412" s="107"/>
      <c r="E412" s="107"/>
      <c r="F412" s="107"/>
      <c r="G412" s="107"/>
      <c r="H412" s="107"/>
      <c r="I412" s="107"/>
    </row>
    <row r="413" spans="1:9" ht="18.5" x14ac:dyDescent="0.35">
      <c r="A413" s="280"/>
      <c r="B413" s="109" t="s">
        <v>72</v>
      </c>
      <c r="C413" s="109"/>
      <c r="D413" s="109"/>
      <c r="E413" s="109"/>
      <c r="F413" s="109"/>
      <c r="G413" s="109"/>
      <c r="H413" s="109"/>
      <c r="I413" s="109"/>
    </row>
    <row r="414" spans="1:9" ht="24.75" customHeight="1" x14ac:dyDescent="0.35">
      <c r="A414" s="279" t="s">
        <v>71</v>
      </c>
      <c r="B414" s="108" t="s">
        <v>70</v>
      </c>
      <c r="C414" s="108"/>
      <c r="D414" s="108"/>
      <c r="E414" s="108"/>
      <c r="F414" s="107"/>
      <c r="G414" s="107"/>
      <c r="H414" s="107"/>
      <c r="I414" s="107"/>
    </row>
    <row r="415" spans="1:9" ht="33.75" customHeight="1" thickBot="1" x14ac:dyDescent="0.4">
      <c r="A415" s="279"/>
      <c r="B415" s="478" t="s">
        <v>621</v>
      </c>
      <c r="C415" s="479"/>
      <c r="D415" s="479"/>
      <c r="E415" s="479"/>
      <c r="F415" s="107"/>
      <c r="G415" s="107"/>
      <c r="H415" s="107"/>
      <c r="I415" s="107"/>
    </row>
    <row r="416" spans="1:9" ht="63" customHeight="1" thickBot="1" x14ac:dyDescent="0.4">
      <c r="A416" s="279"/>
      <c r="B416" s="430" t="s">
        <v>879</v>
      </c>
      <c r="C416" s="431"/>
      <c r="D416" s="431"/>
      <c r="E416" s="432"/>
      <c r="F416" s="107"/>
      <c r="G416" s="107"/>
      <c r="H416" s="107"/>
      <c r="I416" s="107"/>
    </row>
    <row r="417" spans="1:9" x14ac:dyDescent="0.35">
      <c r="A417" s="278"/>
      <c r="B417" s="106"/>
      <c r="C417" s="105"/>
      <c r="D417" s="105"/>
      <c r="E417" s="105"/>
      <c r="F417" s="104"/>
      <c r="G417" s="104"/>
      <c r="H417" s="104"/>
      <c r="I417" s="104"/>
    </row>
    <row r="418" spans="1:9" ht="18.5" x14ac:dyDescent="0.35">
      <c r="A418" s="281" t="s">
        <v>640</v>
      </c>
      <c r="B418" s="103" t="s">
        <v>69</v>
      </c>
      <c r="C418" s="103"/>
      <c r="D418" s="103"/>
      <c r="E418" s="103"/>
      <c r="F418" s="103"/>
      <c r="G418" s="103"/>
      <c r="H418" s="103"/>
      <c r="I418" s="103"/>
    </row>
    <row r="419" spans="1:9" ht="25.5" customHeight="1" x14ac:dyDescent="0.35">
      <c r="A419" s="249" t="s">
        <v>68</v>
      </c>
      <c r="B419" s="102" t="s">
        <v>67</v>
      </c>
      <c r="C419" s="91"/>
      <c r="D419" s="85"/>
      <c r="E419" s="85"/>
      <c r="F419" s="85"/>
      <c r="G419" s="85"/>
      <c r="H419" s="85"/>
      <c r="I419" s="85"/>
    </row>
    <row r="420" spans="1:9" ht="19" customHeight="1" thickBot="1" x14ac:dyDescent="0.4">
      <c r="A420" s="249"/>
      <c r="B420" s="101" t="s">
        <v>622</v>
      </c>
      <c r="C420" s="100"/>
      <c r="D420" s="85"/>
      <c r="E420" s="85"/>
      <c r="F420" s="85"/>
      <c r="G420" s="85"/>
      <c r="H420" s="85"/>
      <c r="I420" s="85"/>
    </row>
    <row r="421" spans="1:9" ht="33" customHeight="1" thickBot="1" x14ac:dyDescent="0.4">
      <c r="A421" s="248"/>
      <c r="B421" s="430" t="s">
        <v>880</v>
      </c>
      <c r="C421" s="431"/>
      <c r="D421" s="431"/>
      <c r="E421" s="432"/>
      <c r="F421" s="85"/>
      <c r="G421" s="85"/>
      <c r="H421" s="85"/>
      <c r="I421" s="85"/>
    </row>
    <row r="422" spans="1:9" ht="25.5" customHeight="1" x14ac:dyDescent="0.35">
      <c r="A422" s="249" t="s">
        <v>66</v>
      </c>
      <c r="B422" s="102" t="s">
        <v>65</v>
      </c>
      <c r="C422" s="91"/>
      <c r="D422" s="85"/>
      <c r="E422" s="85"/>
      <c r="F422" s="85"/>
      <c r="G422" s="85"/>
      <c r="H422" s="85"/>
      <c r="I422" s="85"/>
    </row>
    <row r="423" spans="1:9" ht="19" customHeight="1" thickBot="1" x14ac:dyDescent="0.4">
      <c r="A423" s="249"/>
      <c r="B423" s="101" t="s">
        <v>623</v>
      </c>
      <c r="C423" s="100"/>
      <c r="D423" s="85"/>
      <c r="E423" s="85"/>
      <c r="F423" s="85"/>
      <c r="G423" s="85"/>
      <c r="H423" s="85"/>
      <c r="I423" s="85"/>
    </row>
    <row r="424" spans="1:9" ht="33" customHeight="1" thickBot="1" x14ac:dyDescent="0.4">
      <c r="A424" s="248"/>
      <c r="B424" s="430" t="s">
        <v>881</v>
      </c>
      <c r="C424" s="431"/>
      <c r="D424" s="431"/>
      <c r="E424" s="432"/>
      <c r="F424" s="85"/>
      <c r="G424" s="85"/>
      <c r="H424" s="85"/>
      <c r="I424" s="85"/>
    </row>
    <row r="425" spans="1:9" ht="26.25" customHeight="1" x14ac:dyDescent="0.35">
      <c r="A425" s="249" t="s">
        <v>64</v>
      </c>
      <c r="B425" s="99" t="s">
        <v>63</v>
      </c>
      <c r="C425" s="91"/>
      <c r="D425" s="85"/>
      <c r="E425" s="85"/>
      <c r="F425" s="85"/>
      <c r="G425" s="85"/>
      <c r="H425" s="85"/>
      <c r="I425" s="85"/>
    </row>
    <row r="426" spans="1:9" ht="21.75" customHeight="1" thickBot="1" x14ac:dyDescent="0.4">
      <c r="A426" s="248"/>
      <c r="B426" s="98" t="s">
        <v>624</v>
      </c>
      <c r="C426" s="97"/>
      <c r="D426" s="85"/>
      <c r="E426" s="85"/>
      <c r="F426" s="85"/>
      <c r="G426" s="85"/>
      <c r="H426" s="85"/>
      <c r="I426" s="85"/>
    </row>
    <row r="427" spans="1:9" ht="30.75" customHeight="1" thickBot="1" x14ac:dyDescent="0.4">
      <c r="A427" s="248"/>
      <c r="B427" s="430"/>
      <c r="C427" s="431"/>
      <c r="D427" s="431"/>
      <c r="E427" s="432"/>
      <c r="F427" s="85"/>
      <c r="G427" s="85"/>
      <c r="H427" s="85"/>
      <c r="I427" s="85"/>
    </row>
    <row r="428" spans="1:9" ht="30.75" customHeight="1" x14ac:dyDescent="0.35">
      <c r="A428" s="248" t="s">
        <v>62</v>
      </c>
      <c r="B428" s="96" t="s">
        <v>61</v>
      </c>
      <c r="C428" s="85"/>
      <c r="D428" s="85"/>
      <c r="E428" s="85"/>
      <c r="F428" s="85"/>
      <c r="G428" s="85"/>
      <c r="H428" s="85"/>
      <c r="I428" s="85"/>
    </row>
    <row r="429" spans="1:9" ht="24" customHeight="1" thickBot="1" x14ac:dyDescent="0.4">
      <c r="A429" s="248"/>
      <c r="B429" s="95" t="s">
        <v>641</v>
      </c>
      <c r="C429" s="94"/>
      <c r="D429" s="94"/>
      <c r="E429" s="94"/>
      <c r="F429" s="93"/>
      <c r="G429" s="93"/>
      <c r="H429" s="93"/>
      <c r="I429" s="93"/>
    </row>
    <row r="430" spans="1:9" ht="38.25" customHeight="1" thickBot="1" x14ac:dyDescent="0.4">
      <c r="A430" s="248"/>
      <c r="B430" s="430"/>
      <c r="C430" s="431"/>
      <c r="D430" s="431"/>
      <c r="E430" s="432"/>
      <c r="F430" s="93"/>
      <c r="G430" s="93"/>
      <c r="H430" s="93"/>
      <c r="I430" s="93"/>
    </row>
    <row r="431" spans="1:9" ht="24" customHeight="1" x14ac:dyDescent="0.35">
      <c r="A431" s="249" t="s">
        <v>60</v>
      </c>
      <c r="B431" s="92" t="s">
        <v>59</v>
      </c>
      <c r="C431" s="91"/>
      <c r="D431" s="85"/>
      <c r="E431" s="85"/>
      <c r="F431" s="85"/>
      <c r="G431" s="85"/>
      <c r="H431" s="85"/>
      <c r="I431" s="85"/>
    </row>
    <row r="432" spans="1:9" ht="39.75" customHeight="1" thickBot="1" x14ac:dyDescent="0.4">
      <c r="A432" s="249"/>
      <c r="B432" s="476" t="s">
        <v>625</v>
      </c>
      <c r="C432" s="477"/>
      <c r="D432" s="477"/>
      <c r="E432" s="477"/>
      <c r="F432" s="85"/>
      <c r="G432" s="85"/>
      <c r="H432" s="85"/>
      <c r="I432" s="85"/>
    </row>
    <row r="433" spans="1:9" x14ac:dyDescent="0.35">
      <c r="A433" s="248"/>
      <c r="B433" s="90" t="s">
        <v>58</v>
      </c>
      <c r="C433" s="89" t="s">
        <v>882</v>
      </c>
      <c r="D433" s="85"/>
      <c r="E433" s="85"/>
      <c r="F433" s="85"/>
      <c r="G433" s="85"/>
      <c r="H433" s="85"/>
      <c r="I433" s="85"/>
    </row>
    <row r="434" spans="1:9" x14ac:dyDescent="0.35">
      <c r="A434" s="248"/>
      <c r="B434" s="88" t="s">
        <v>626</v>
      </c>
      <c r="C434" t="s">
        <v>883</v>
      </c>
      <c r="D434" s="85"/>
      <c r="E434" s="85"/>
      <c r="F434" s="85"/>
      <c r="G434" s="85"/>
      <c r="H434" s="85"/>
      <c r="I434" s="85"/>
    </row>
    <row r="435" spans="1:9" ht="15" thickBot="1" x14ac:dyDescent="0.4">
      <c r="A435" s="249"/>
      <c r="B435" s="86" t="s">
        <v>57</v>
      </c>
      <c r="C435" s="563">
        <v>44162</v>
      </c>
      <c r="D435" s="85"/>
      <c r="E435" s="85"/>
      <c r="F435" s="85"/>
      <c r="G435" s="85"/>
      <c r="H435" s="85"/>
      <c r="I435" s="85"/>
    </row>
    <row r="436" spans="1:9" ht="67.75" customHeight="1" thickBot="1" x14ac:dyDescent="0.4">
      <c r="A436" s="282"/>
      <c r="B436" s="283"/>
      <c r="C436" s="283"/>
      <c r="D436" s="283"/>
      <c r="E436" s="283"/>
      <c r="F436" s="283"/>
      <c r="G436" s="283"/>
      <c r="H436" s="283"/>
      <c r="I436" s="283"/>
    </row>
    <row r="437" spans="1:9" x14ac:dyDescent="0.35">
      <c r="A437" s="118"/>
      <c r="B437" s="118"/>
      <c r="C437" s="118"/>
      <c r="D437" s="118"/>
      <c r="E437" s="118"/>
      <c r="F437" s="118"/>
      <c r="G437" s="118"/>
      <c r="H437" s="118"/>
      <c r="I437" s="118"/>
    </row>
  </sheetData>
  <dataConsolidate/>
  <mergeCells count="90">
    <mergeCell ref="F54:H54"/>
    <mergeCell ref="F55:H55"/>
    <mergeCell ref="F56:H56"/>
    <mergeCell ref="B43:E43"/>
    <mergeCell ref="F50:H50"/>
    <mergeCell ref="F51:H51"/>
    <mergeCell ref="F52:H52"/>
    <mergeCell ref="F53:H53"/>
    <mergeCell ref="C55:E55"/>
    <mergeCell ref="C53:E53"/>
    <mergeCell ref="C56:E56"/>
    <mergeCell ref="B45:E45"/>
    <mergeCell ref="B44:E44"/>
    <mergeCell ref="C52:E52"/>
    <mergeCell ref="C51:E51"/>
    <mergeCell ref="C50:E50"/>
    <mergeCell ref="B432:E432"/>
    <mergeCell ref="B424:E424"/>
    <mergeCell ref="B401:E401"/>
    <mergeCell ref="B402:E402"/>
    <mergeCell ref="B403:E403"/>
    <mergeCell ref="B421:E421"/>
    <mergeCell ref="B427:E427"/>
    <mergeCell ref="B415:E415"/>
    <mergeCell ref="B416:E416"/>
    <mergeCell ref="B407:E407"/>
    <mergeCell ref="B408:E408"/>
    <mergeCell ref="B410:E410"/>
    <mergeCell ref="B411:E411"/>
    <mergeCell ref="B430:E430"/>
    <mergeCell ref="B85:E85"/>
    <mergeCell ref="B86:E86"/>
    <mergeCell ref="B57:E57"/>
    <mergeCell ref="B91:E91"/>
    <mergeCell ref="B398:E398"/>
    <mergeCell ref="B396:E396"/>
    <mergeCell ref="B304:E304"/>
    <mergeCell ref="B397:E397"/>
    <mergeCell ref="B320:E320"/>
    <mergeCell ref="B326:E326"/>
    <mergeCell ref="B325:E325"/>
    <mergeCell ref="B324:E324"/>
    <mergeCell ref="B393:E393"/>
    <mergeCell ref="B392:E392"/>
    <mergeCell ref="B390:E390"/>
    <mergeCell ref="B389:E389"/>
    <mergeCell ref="B60:E60"/>
    <mergeCell ref="B59:E59"/>
    <mergeCell ref="B58:E58"/>
    <mergeCell ref="B78:E78"/>
    <mergeCell ref="B81:E81"/>
    <mergeCell ref="B77:E77"/>
    <mergeCell ref="B277:E277"/>
    <mergeCell ref="B328:E328"/>
    <mergeCell ref="B327:E327"/>
    <mergeCell ref="B309:E309"/>
    <mergeCell ref="B318:E318"/>
    <mergeCell ref="B311:E311"/>
    <mergeCell ref="B319:E319"/>
    <mergeCell ref="B310:E310"/>
    <mergeCell ref="B292:E292"/>
    <mergeCell ref="B317:E317"/>
    <mergeCell ref="B316:E316"/>
    <mergeCell ref="B303:E303"/>
    <mergeCell ref="B293:E293"/>
    <mergeCell ref="B265:E265"/>
    <mergeCell ref="B266:E266"/>
    <mergeCell ref="B113:E113"/>
    <mergeCell ref="B251:E251"/>
    <mergeCell ref="C212:D212"/>
    <mergeCell ref="E212:F212"/>
    <mergeCell ref="B222:E222"/>
    <mergeCell ref="B252:E252"/>
    <mergeCell ref="B236:E236"/>
    <mergeCell ref="B93:E93"/>
    <mergeCell ref="B114:E114"/>
    <mergeCell ref="B235:E235"/>
    <mergeCell ref="B48:E48"/>
    <mergeCell ref="A1:I1"/>
    <mergeCell ref="B42:E42"/>
    <mergeCell ref="B35:E35"/>
    <mergeCell ref="B12:E12"/>
    <mergeCell ref="B33:E33"/>
    <mergeCell ref="B34:E34"/>
    <mergeCell ref="B38:E38"/>
    <mergeCell ref="B40:E40"/>
    <mergeCell ref="B41:E41"/>
    <mergeCell ref="B39:E39"/>
    <mergeCell ref="C54:E54"/>
    <mergeCell ref="B92:E92"/>
  </mergeCells>
  <dataValidations count="30">
    <dataValidation type="list" allowBlank="1" showInputMessage="1" showErrorMessage="1" sqref="E373:E376" xr:uid="{00000000-0002-0000-0000-000000000000}">
      <formula1>ObjectiveB3</formula1>
    </dataValidation>
    <dataValidation type="list" allowBlank="1" showInputMessage="1" showErrorMessage="1" sqref="E335:E349" xr:uid="{00000000-0002-0000-0000-000001000000}">
      <formula1>ObjectiveN2</formula1>
    </dataValidation>
    <dataValidation type="list" allowBlank="1" showInputMessage="1" showErrorMessage="1" sqref="E364:E372" xr:uid="{00000000-0002-0000-0000-000002000000}">
      <formula1>ObjectiveB2</formula1>
    </dataValidation>
    <dataValidation type="list" allowBlank="1" showInputMessage="1" showErrorMessage="1" sqref="B31" xr:uid="{00000000-0002-0000-0000-000003000000}">
      <formula1>yeartype2</formula1>
    </dataValidation>
    <dataValidation type="list" allowBlank="1" showInputMessage="1" showErrorMessage="1" sqref="B14:B22" xr:uid="{00000000-0002-0000-0000-000004000000}">
      <formula1>metric</formula1>
    </dataValidation>
    <dataValidation type="list" allowBlank="1" showInputMessage="1" showErrorMessage="1" sqref="E382:E385" xr:uid="{00000000-0002-0000-0000-000005000000}">
      <formula1>ObjectiveS3</formula1>
    </dataValidation>
    <dataValidation type="list" allowBlank="1" showInputMessage="1" showErrorMessage="1" sqref="E377" xr:uid="{00000000-0002-0000-0000-000006000000}">
      <formula1>ObjectiveS1</formula1>
    </dataValidation>
    <dataValidation type="list" allowBlank="1" showInputMessage="1" showErrorMessage="1" sqref="E355:E363" xr:uid="{00000000-0002-0000-0000-000007000000}">
      <formula1>ObjectiveB1</formula1>
    </dataValidation>
    <dataValidation type="list" allowBlank="1" showInputMessage="1" showErrorMessage="1" sqref="E350:E354" xr:uid="{00000000-0002-0000-0000-000008000000}">
      <formula1>ObjectiveN3</formula1>
    </dataValidation>
    <dataValidation type="list" allowBlank="1" showInputMessage="1" showErrorMessage="1" sqref="E330:E334" xr:uid="{00000000-0002-0000-0000-000009000000}">
      <formula1>ObjectiveN1</formula1>
    </dataValidation>
    <dataValidation type="list" allowBlank="1" showInputMessage="1" showErrorMessage="1" sqref="D268:D273 D295:D300" xr:uid="{00000000-0002-0000-0000-00000A000000}">
      <formula1>direction</formula1>
    </dataValidation>
    <dataValidation type="list" allowBlank="1" showInputMessage="1" showErrorMessage="1" sqref="C118:C208" xr:uid="{00000000-0002-0000-0000-00000B000000}">
      <formula1>Scope</formula1>
    </dataValidation>
    <dataValidation type="decimal" allowBlank="1" showInputMessage="1" showErrorMessage="1" sqref="C209:C211 D129:D208" xr:uid="{00000000-0002-0000-0000-00000C000000}">
      <formula1>0</formula1>
      <formula2>100000000000</formula2>
    </dataValidation>
    <dataValidation type="list" allowBlank="1" showInputMessage="1" showErrorMessage="1" sqref="D95:D110" xr:uid="{00000000-0002-0000-0000-00000D000000}">
      <formula1>yeartype</formula1>
    </dataValidation>
    <dataValidation type="decimal" allowBlank="1" showInputMessage="1" showErrorMessage="1" sqref="H118:H207" xr:uid="{00000000-0002-0000-0000-00000E000000}">
      <formula1>0.001</formula1>
      <formula2>1000000000</formula2>
    </dataValidation>
    <dataValidation type="date" allowBlank="1" showInputMessage="1" showErrorMessage="1" sqref="C435" xr:uid="{00000000-0002-0000-0000-00000F000000}">
      <formula1>1</formula1>
      <formula2>73051</formula2>
    </dataValidation>
    <dataValidation type="list" allowBlank="1" showInputMessage="1" showErrorMessage="1" sqref="F224:F232" xr:uid="{00000000-0002-0000-0000-000010000000}">
      <formula1>targetboundary</formula1>
    </dataValidation>
    <dataValidation type="list" allowBlank="1" showInputMessage="1" showErrorMessage="1" sqref="C224:C232" xr:uid="{00000000-0002-0000-0000-000011000000}">
      <formula1>targettype</formula1>
    </dataValidation>
    <dataValidation type="list" allowBlank="1" showInputMessage="1" showErrorMessage="1" sqref="E224:E232" xr:uid="{00000000-0002-0000-0000-000012000000}">
      <formula1>unitCO2C</formula1>
    </dataValidation>
    <dataValidation type="decimal" allowBlank="1" showInputMessage="1" showErrorMessage="1" sqref="D224:D232 F254:H263" xr:uid="{00000000-0002-0000-0000-000013000000}">
      <formula1>0.1</formula1>
      <formula2>100000000</formula2>
    </dataValidation>
    <dataValidation type="decimal" allowBlank="1" showInputMessage="1" showErrorMessage="1" sqref="H224:H232" xr:uid="{00000000-0002-0000-0000-000014000000}">
      <formula1>0</formula1>
      <formula2>10000000000000</formula2>
    </dataValidation>
    <dataValidation type="list" allowBlank="1" showInputMessage="1" showErrorMessage="1" sqref="I224:I232" xr:uid="{00000000-0002-0000-0000-000015000000}">
      <formula1>unitCO2D</formula1>
    </dataValidation>
    <dataValidation type="decimal" allowBlank="1" showInputMessage="1" showErrorMessage="1" sqref="E210:E211" xr:uid="{00000000-0002-0000-0000-000016000000}">
      <formula1>0.000000001</formula1>
      <formula2>1000000000</formula2>
    </dataValidation>
    <dataValidation type="list" allowBlank="1" showInputMessage="1" showErrorMessage="1" sqref="F210:F211" xr:uid="{00000000-0002-0000-0000-000017000000}">
      <formula1>unitCO2E</formula1>
    </dataValidation>
    <dataValidation type="whole" allowBlank="1" showInputMessage="1" showErrorMessage="1" sqref="H95:H110" xr:uid="{00000000-0002-0000-0000-000018000000}">
      <formula1>0</formula1>
      <formula2>100000000000</formula2>
    </dataValidation>
    <dataValidation type="list" allowBlank="1" showInputMessage="1" showErrorMessage="1" sqref="C95 D254:D263 G224:G232" xr:uid="{00000000-0002-0000-0000-000019000000}">
      <formula1>year</formula1>
    </dataValidation>
    <dataValidation type="whole" allowBlank="1" showInputMessage="1" showErrorMessage="1" sqref="B87 B391 B394 B417 B388 B386 B404 B264 B27:C27 B35 C31" xr:uid="{00000000-0002-0000-0000-00001A000000}">
      <formula1>0</formula1>
      <formula2>100000000000000</formula2>
    </dataValidation>
    <dataValidation type="list" allowBlank="1" showInputMessage="1" showErrorMessage="1" sqref="B8" xr:uid="{00000000-0002-0000-0000-00001C000000}">
      <formula1>typeorganisation</formula1>
    </dataValidation>
    <dataValidation type="list" allowBlank="1" showInputMessage="1" showErrorMessage="1" sqref="E254:E263" xr:uid="{00000000-0002-0000-0000-00001D000000}">
      <formula1>Estimated</formula1>
    </dataValidation>
    <dataValidation type="list" allowBlank="1" showInputMessage="1" showErrorMessage="1" sqref="C115" xr:uid="{00000000-0002-0000-0000-00001E000000}">
      <formula1>$D$115:$E$115</formula1>
    </dataValidation>
  </dataValidations>
  <hyperlinks>
    <hyperlink ref="F53" r:id="rId1" xr:uid="{986F1CA6-DFB8-443B-B1EE-2A9AA4DF195B}"/>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1F000000}">
          <x14:formula1>
            <xm:f>ListsReq!$AC$3:$AC$150</xm:f>
          </x14:formula1>
          <xm:sqref>B118:B207</xm:sqref>
        </x14:dataValidation>
        <x14:dataValidation type="list" allowBlank="1" showInputMessage="1" showErrorMessage="1" xr:uid="{00000000-0002-0000-0000-000020000000}">
          <x14:formula1>
            <xm:f>ListsReq!$AC$3:$AC$64</xm:f>
          </x14:formula1>
          <xm:sqref>I254:I263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300"/>
  <sheetViews>
    <sheetView topLeftCell="AC1" zoomScale="80" zoomScaleNormal="80" workbookViewId="0">
      <selection activeCell="AG15" sqref="AG15"/>
    </sheetView>
  </sheetViews>
  <sheetFormatPr defaultRowHeight="14.5" x14ac:dyDescent="0.35"/>
  <cols>
    <col min="1" max="1" width="0" hidden="1" customWidth="1"/>
    <col min="2" max="2" width="14.7265625" hidden="1" customWidth="1"/>
    <col min="3" max="19" width="0" hidden="1" customWidth="1"/>
    <col min="20" max="20" width="24" hidden="1" customWidth="1"/>
    <col min="21" max="21" width="14" hidden="1" customWidth="1"/>
    <col min="22" max="28" width="0" hidden="1" customWidth="1"/>
    <col min="29" max="29" width="55.54296875" customWidth="1"/>
    <col min="30" max="30" width="13.7265625" customWidth="1"/>
    <col min="31" max="31" width="16.7265625" customWidth="1"/>
    <col min="32" max="32" width="16.26953125" customWidth="1"/>
    <col min="33" max="33" width="35.1796875" customWidth="1"/>
    <col min="34" max="34" width="18.26953125" customWidth="1"/>
    <col min="35" max="35" width="20.7265625" customWidth="1"/>
    <col min="36" max="36" width="20.26953125" customWidth="1"/>
    <col min="37" max="37" width="8.7265625" customWidth="1"/>
    <col min="38" max="38" width="7" customWidth="1"/>
    <col min="39" max="39" width="8.7265625" customWidth="1"/>
    <col min="40" max="40" width="24.453125" customWidth="1"/>
    <col min="41" max="41" width="14.26953125" customWidth="1"/>
    <col min="42" max="44" width="8.7265625" customWidth="1"/>
    <col min="45" max="45" width="12.54296875" customWidth="1"/>
    <col min="46" max="46" width="13.26953125" customWidth="1"/>
    <col min="47" max="47" width="16.26953125" customWidth="1"/>
    <col min="48" max="48" width="13.453125" customWidth="1"/>
    <col min="49" max="49" width="13.7265625" customWidth="1"/>
    <col min="50" max="50" width="14.26953125" customWidth="1"/>
    <col min="51" max="51" width="15.7265625" customWidth="1"/>
    <col min="52" max="52" width="14" customWidth="1"/>
    <col min="53" max="53" width="12.7265625" customWidth="1"/>
    <col min="54" max="54" width="18.453125" customWidth="1"/>
    <col min="55" max="55" width="28.26953125" customWidth="1"/>
    <col min="56" max="64" width="8.7265625" customWidth="1"/>
  </cols>
  <sheetData>
    <row r="1" spans="1:56" x14ac:dyDescent="0.35">
      <c r="AC1" s="24">
        <v>2020</v>
      </c>
    </row>
    <row r="2" spans="1:56" x14ac:dyDescent="0.35">
      <c r="A2" s="24"/>
      <c r="B2" s="24" t="s">
        <v>571</v>
      </c>
      <c r="C2" s="24" t="s">
        <v>0</v>
      </c>
      <c r="D2" s="24"/>
      <c r="E2" s="24"/>
      <c r="F2" s="24"/>
      <c r="G2" s="24"/>
      <c r="H2" s="24"/>
      <c r="I2" s="24"/>
      <c r="J2" s="24"/>
      <c r="K2" s="24"/>
      <c r="L2" s="24"/>
      <c r="M2" s="24"/>
      <c r="N2" s="24"/>
      <c r="O2" s="24"/>
      <c r="P2" s="24"/>
      <c r="Q2" s="24"/>
      <c r="R2" s="24"/>
      <c r="S2" s="24" t="s">
        <v>570</v>
      </c>
      <c r="T2" s="24"/>
      <c r="U2" s="24" t="s">
        <v>569</v>
      </c>
      <c r="V2" s="24" t="s">
        <v>568</v>
      </c>
      <c r="W2" s="24" t="s">
        <v>567</v>
      </c>
      <c r="X2" s="24"/>
      <c r="Y2" s="24" t="s">
        <v>566</v>
      </c>
      <c r="Z2" s="24"/>
      <c r="AA2" s="24" t="s">
        <v>565</v>
      </c>
      <c r="AB2" s="24"/>
      <c r="AC2" s="330" t="s">
        <v>564</v>
      </c>
      <c r="AD2" s="330" t="s">
        <v>9</v>
      </c>
      <c r="AE2" s="330" t="s">
        <v>169</v>
      </c>
      <c r="AF2" s="330" t="s">
        <v>9</v>
      </c>
      <c r="AG2" s="24" t="s">
        <v>563</v>
      </c>
      <c r="AH2" s="24" t="s">
        <v>562</v>
      </c>
      <c r="AI2" s="24" t="s">
        <v>561</v>
      </c>
      <c r="AJ2" s="24" t="s">
        <v>560</v>
      </c>
      <c r="AK2" s="24"/>
      <c r="AL2" s="24" t="s">
        <v>559</v>
      </c>
      <c r="AM2" s="24"/>
      <c r="AN2" s="24" t="s">
        <v>558</v>
      </c>
      <c r="AO2" s="24" t="s">
        <v>535</v>
      </c>
      <c r="AP2" s="24" t="s">
        <v>557</v>
      </c>
      <c r="AQ2" s="24" t="s">
        <v>171</v>
      </c>
      <c r="AR2" s="24" t="s">
        <v>556</v>
      </c>
      <c r="AS2" s="24" t="s">
        <v>555</v>
      </c>
      <c r="AT2" s="24" t="s">
        <v>554</v>
      </c>
      <c r="AU2" s="24" t="s">
        <v>553</v>
      </c>
      <c r="AV2" s="24" t="s">
        <v>552</v>
      </c>
      <c r="AW2" s="24" t="s">
        <v>551</v>
      </c>
      <c r="AX2" s="24" t="s">
        <v>550</v>
      </c>
      <c r="AY2" s="24" t="s">
        <v>549</v>
      </c>
      <c r="AZ2" s="24" t="s">
        <v>548</v>
      </c>
      <c r="BA2" s="24" t="s">
        <v>547</v>
      </c>
      <c r="BB2" s="24" t="s">
        <v>546</v>
      </c>
      <c r="BC2" s="24" t="s">
        <v>545</v>
      </c>
      <c r="BD2" s="24" t="s">
        <v>544</v>
      </c>
    </row>
    <row r="3" spans="1:56" ht="16.5" x14ac:dyDescent="0.3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543</v>
      </c>
      <c r="U3" t="s">
        <v>1</v>
      </c>
      <c r="V3" t="s">
        <v>542</v>
      </c>
      <c r="W3" t="s">
        <v>541</v>
      </c>
      <c r="Y3" t="s">
        <v>540</v>
      </c>
      <c r="AA3" t="s">
        <v>539</v>
      </c>
      <c r="AC3" s="187" t="s">
        <v>538</v>
      </c>
      <c r="AD3" s="167" t="s">
        <v>268</v>
      </c>
      <c r="AE3" s="331">
        <v>0.23313999999999999</v>
      </c>
      <c r="AF3" s="322" t="s">
        <v>234</v>
      </c>
      <c r="AG3" t="s">
        <v>537</v>
      </c>
      <c r="AH3" t="s">
        <v>268</v>
      </c>
      <c r="AI3" t="s">
        <v>282</v>
      </c>
      <c r="AJ3" t="s">
        <v>718</v>
      </c>
      <c r="AL3" t="s">
        <v>536</v>
      </c>
      <c r="AN3" t="s">
        <v>534</v>
      </c>
      <c r="AO3" t="s">
        <v>535</v>
      </c>
      <c r="AP3" t="s">
        <v>534</v>
      </c>
      <c r="AQ3" t="s">
        <v>193</v>
      </c>
      <c r="AR3" t="s">
        <v>533</v>
      </c>
      <c r="AS3" t="s">
        <v>532</v>
      </c>
      <c r="AT3" t="s">
        <v>531</v>
      </c>
      <c r="AU3" t="s">
        <v>530</v>
      </c>
      <c r="AV3" t="s">
        <v>529</v>
      </c>
      <c r="AW3" t="s">
        <v>528</v>
      </c>
      <c r="AX3" t="s">
        <v>527</v>
      </c>
      <c r="AY3" t="s">
        <v>526</v>
      </c>
      <c r="AZ3" t="s">
        <v>525</v>
      </c>
      <c r="BA3" t="s">
        <v>524</v>
      </c>
      <c r="BB3" t="s">
        <v>523</v>
      </c>
      <c r="BC3" t="s">
        <v>522</v>
      </c>
      <c r="BD3" t="s">
        <v>521</v>
      </c>
    </row>
    <row r="4" spans="1:56" x14ac:dyDescent="0.3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520</v>
      </c>
      <c r="U4" t="s">
        <v>341</v>
      </c>
      <c r="V4" t="s">
        <v>519</v>
      </c>
      <c r="W4" t="s">
        <v>518</v>
      </c>
      <c r="Y4" t="s">
        <v>517</v>
      </c>
      <c r="AA4" t="s">
        <v>516</v>
      </c>
      <c r="AC4" s="187" t="s">
        <v>515</v>
      </c>
      <c r="AD4" s="167" t="s">
        <v>268</v>
      </c>
      <c r="AE4" s="332">
        <v>2.0049999999999998E-2</v>
      </c>
      <c r="AF4" s="322" t="s">
        <v>234</v>
      </c>
      <c r="AG4" t="s">
        <v>140</v>
      </c>
      <c r="AH4" t="s">
        <v>514</v>
      </c>
      <c r="AI4" t="s">
        <v>513</v>
      </c>
      <c r="AJ4" t="s">
        <v>719</v>
      </c>
      <c r="AL4" t="s">
        <v>512</v>
      </c>
      <c r="AN4" t="s">
        <v>511</v>
      </c>
      <c r="AO4" t="s">
        <v>510</v>
      </c>
      <c r="AP4" t="s">
        <v>12</v>
      </c>
      <c r="AQ4" t="s">
        <v>192</v>
      </c>
      <c r="AR4" t="s">
        <v>509</v>
      </c>
      <c r="AS4" t="s">
        <v>508</v>
      </c>
      <c r="AT4" t="s">
        <v>507</v>
      </c>
      <c r="AU4" t="s">
        <v>506</v>
      </c>
      <c r="AV4" t="s">
        <v>505</v>
      </c>
      <c r="AW4" t="s">
        <v>504</v>
      </c>
      <c r="AX4" t="s">
        <v>503</v>
      </c>
      <c r="AY4" t="s">
        <v>502</v>
      </c>
      <c r="AZ4" t="s">
        <v>501</v>
      </c>
      <c r="BA4" t="s">
        <v>500</v>
      </c>
      <c r="BB4" t="s">
        <v>499</v>
      </c>
      <c r="BC4" t="s">
        <v>442</v>
      </c>
      <c r="BD4" t="s">
        <v>498</v>
      </c>
    </row>
    <row r="5" spans="1:56" x14ac:dyDescent="0.3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497</v>
      </c>
      <c r="U5" t="s">
        <v>496</v>
      </c>
      <c r="V5" t="s">
        <v>495</v>
      </c>
      <c r="W5" t="s">
        <v>494</v>
      </c>
      <c r="Y5" t="s">
        <v>493</v>
      </c>
      <c r="AA5" t="s">
        <v>492</v>
      </c>
      <c r="AC5" s="187" t="s">
        <v>491</v>
      </c>
      <c r="AD5" s="167" t="s">
        <v>268</v>
      </c>
      <c r="AE5" s="333">
        <v>0.18387000000000001</v>
      </c>
      <c r="AF5" s="187" t="s">
        <v>234</v>
      </c>
      <c r="AG5" t="s">
        <v>490</v>
      </c>
      <c r="AH5" t="s">
        <v>489</v>
      </c>
      <c r="AI5" t="s">
        <v>488</v>
      </c>
      <c r="AJ5" t="s">
        <v>720</v>
      </c>
      <c r="AL5" t="s">
        <v>487</v>
      </c>
      <c r="AN5" t="s">
        <v>486</v>
      </c>
      <c r="AP5" t="s">
        <v>485</v>
      </c>
      <c r="AQ5" t="s">
        <v>191</v>
      </c>
      <c r="AS5" t="s">
        <v>484</v>
      </c>
      <c r="AT5" t="s">
        <v>483</v>
      </c>
      <c r="AU5" t="s">
        <v>482</v>
      </c>
      <c r="AV5" t="s">
        <v>481</v>
      </c>
      <c r="AW5" t="s">
        <v>480</v>
      </c>
      <c r="AX5" t="s">
        <v>479</v>
      </c>
      <c r="AY5" t="s">
        <v>478</v>
      </c>
      <c r="AZ5" t="s">
        <v>477</v>
      </c>
      <c r="BA5" t="s">
        <v>476</v>
      </c>
      <c r="BB5" t="s">
        <v>475</v>
      </c>
      <c r="BC5" t="s">
        <v>429</v>
      </c>
      <c r="BD5" t="s">
        <v>474</v>
      </c>
    </row>
    <row r="6" spans="1:56" x14ac:dyDescent="0.3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398</v>
      </c>
      <c r="V6" t="s">
        <v>473</v>
      </c>
      <c r="Y6" t="s">
        <v>353</v>
      </c>
      <c r="AA6" t="s">
        <v>472</v>
      </c>
      <c r="AC6" s="320" t="s">
        <v>724</v>
      </c>
      <c r="AD6" s="167" t="s">
        <v>312</v>
      </c>
      <c r="AE6" s="333">
        <v>2.7577600000000002</v>
      </c>
      <c r="AF6" s="187" t="s">
        <v>311</v>
      </c>
      <c r="AG6" t="s">
        <v>471</v>
      </c>
      <c r="AH6" t="s">
        <v>470</v>
      </c>
      <c r="AI6" t="s">
        <v>249</v>
      </c>
      <c r="AJ6" t="s">
        <v>721</v>
      </c>
      <c r="AL6" t="s">
        <v>469</v>
      </c>
      <c r="AN6" t="s">
        <v>468</v>
      </c>
      <c r="AS6" t="s">
        <v>467</v>
      </c>
      <c r="AT6" t="s">
        <v>466</v>
      </c>
      <c r="AU6" t="s">
        <v>465</v>
      </c>
      <c r="AV6" t="s">
        <v>464</v>
      </c>
      <c r="AW6" t="s">
        <v>463</v>
      </c>
      <c r="AX6" t="s">
        <v>462</v>
      </c>
      <c r="AY6" t="s">
        <v>461</v>
      </c>
      <c r="AZ6" t="s">
        <v>460</v>
      </c>
      <c r="BA6" t="s">
        <v>459</v>
      </c>
      <c r="BB6" t="s">
        <v>458</v>
      </c>
      <c r="BC6" t="s">
        <v>369</v>
      </c>
      <c r="BD6" t="s">
        <v>457</v>
      </c>
    </row>
    <row r="7" spans="1:56" x14ac:dyDescent="0.3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456</v>
      </c>
      <c r="Y7" t="s">
        <v>2</v>
      </c>
      <c r="AC7" s="320" t="s">
        <v>725</v>
      </c>
      <c r="AD7" s="167" t="s">
        <v>268</v>
      </c>
      <c r="AE7" s="333">
        <v>0.25672</v>
      </c>
      <c r="AF7" s="187" t="s">
        <v>234</v>
      </c>
      <c r="AG7" t="s">
        <v>455</v>
      </c>
      <c r="AH7" t="s">
        <v>247</v>
      </c>
      <c r="AI7" t="s">
        <v>454</v>
      </c>
      <c r="AJ7" t="s">
        <v>722</v>
      </c>
      <c r="AL7" t="s">
        <v>453</v>
      </c>
      <c r="AS7" t="s">
        <v>452</v>
      </c>
      <c r="AT7" t="s">
        <v>451</v>
      </c>
      <c r="AU7" t="s">
        <v>450</v>
      </c>
      <c r="AV7" t="s">
        <v>449</v>
      </c>
      <c r="AW7" t="s">
        <v>448</v>
      </c>
      <c r="AX7" t="s">
        <v>447</v>
      </c>
      <c r="AY7" t="s">
        <v>446</v>
      </c>
      <c r="AZ7" t="s">
        <v>445</v>
      </c>
      <c r="BA7" t="s">
        <v>444</v>
      </c>
      <c r="BB7" t="s">
        <v>443</v>
      </c>
      <c r="BC7" t="s">
        <v>442</v>
      </c>
      <c r="BD7" t="s">
        <v>441</v>
      </c>
    </row>
    <row r="8" spans="1:56" x14ac:dyDescent="0.3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440</v>
      </c>
      <c r="Y8" t="s">
        <v>3</v>
      </c>
      <c r="AC8" s="320" t="s">
        <v>726</v>
      </c>
      <c r="AD8" s="167" t="s">
        <v>247</v>
      </c>
      <c r="AE8" s="334">
        <v>3221.37</v>
      </c>
      <c r="AF8" s="187" t="s">
        <v>249</v>
      </c>
      <c r="AG8" t="s">
        <v>343</v>
      </c>
      <c r="AH8" t="s">
        <v>312</v>
      </c>
      <c r="AI8" t="s">
        <v>240</v>
      </c>
      <c r="AJ8" t="s">
        <v>723</v>
      </c>
      <c r="AS8" t="s">
        <v>439</v>
      </c>
      <c r="AT8" t="s">
        <v>438</v>
      </c>
      <c r="AU8" t="s">
        <v>437</v>
      </c>
      <c r="AV8" t="s">
        <v>436</v>
      </c>
      <c r="AW8" t="s">
        <v>435</v>
      </c>
      <c r="AX8" t="s">
        <v>434</v>
      </c>
      <c r="AY8" t="s">
        <v>433</v>
      </c>
      <c r="AZ8" t="s">
        <v>432</v>
      </c>
      <c r="BA8" t="s">
        <v>431</v>
      </c>
      <c r="BB8" t="s">
        <v>430</v>
      </c>
      <c r="BC8" t="s">
        <v>429</v>
      </c>
      <c r="BD8" t="s">
        <v>428</v>
      </c>
    </row>
    <row r="9" spans="1:56" x14ac:dyDescent="0.3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427</v>
      </c>
      <c r="Y9" t="s">
        <v>138</v>
      </c>
      <c r="AC9" s="320" t="s">
        <v>727</v>
      </c>
      <c r="AD9" s="167" t="s">
        <v>268</v>
      </c>
      <c r="AE9" s="333">
        <v>0.26774999999999999</v>
      </c>
      <c r="AF9" s="187" t="s">
        <v>234</v>
      </c>
      <c r="AG9" t="s">
        <v>4</v>
      </c>
      <c r="AH9" t="s">
        <v>426</v>
      </c>
      <c r="AI9" t="s">
        <v>425</v>
      </c>
      <c r="AS9" t="s">
        <v>424</v>
      </c>
      <c r="AT9" t="s">
        <v>423</v>
      </c>
      <c r="AU9" t="s">
        <v>422</v>
      </c>
      <c r="AV9" t="s">
        <v>421</v>
      </c>
      <c r="AW9" t="s">
        <v>420</v>
      </c>
      <c r="AX9" t="s">
        <v>419</v>
      </c>
      <c r="AY9" t="s">
        <v>418</v>
      </c>
      <c r="AZ9" t="s">
        <v>417</v>
      </c>
      <c r="BA9" t="s">
        <v>416</v>
      </c>
      <c r="BB9" t="s">
        <v>415</v>
      </c>
      <c r="BC9" t="s">
        <v>369</v>
      </c>
      <c r="BD9" t="s">
        <v>414</v>
      </c>
    </row>
    <row r="10" spans="1:56" x14ac:dyDescent="0.3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413</v>
      </c>
      <c r="Y10" t="s">
        <v>412</v>
      </c>
      <c r="AC10" s="335" t="s">
        <v>728</v>
      </c>
      <c r="AD10" s="336" t="s">
        <v>247</v>
      </c>
      <c r="AE10" s="334">
        <v>3249.99</v>
      </c>
      <c r="AF10" s="187" t="s">
        <v>249</v>
      </c>
      <c r="AG10" t="s">
        <v>366</v>
      </c>
      <c r="AH10" t="s">
        <v>241</v>
      </c>
      <c r="AI10" t="s">
        <v>411</v>
      </c>
      <c r="AS10" t="s">
        <v>410</v>
      </c>
      <c r="AT10" t="s">
        <v>409</v>
      </c>
      <c r="AU10" t="s">
        <v>408</v>
      </c>
      <c r="AV10" t="s">
        <v>407</v>
      </c>
      <c r="AW10" t="s">
        <v>406</v>
      </c>
      <c r="AX10" t="s">
        <v>405</v>
      </c>
      <c r="AZ10" t="s">
        <v>404</v>
      </c>
      <c r="BA10" t="s">
        <v>403</v>
      </c>
      <c r="BB10" t="s">
        <v>402</v>
      </c>
      <c r="BC10" t="s">
        <v>401</v>
      </c>
      <c r="BD10" t="s">
        <v>400</v>
      </c>
    </row>
    <row r="11" spans="1:56" x14ac:dyDescent="0.35">
      <c r="C11">
        <v>2013</v>
      </c>
      <c r="D11">
        <f t="shared" ref="D11:J11" si="7">E10</f>
        <v>2014</v>
      </c>
      <c r="E11">
        <f t="shared" si="7"/>
        <v>2015</v>
      </c>
      <c r="F11">
        <f t="shared" si="7"/>
        <v>2016</v>
      </c>
      <c r="G11">
        <f t="shared" si="7"/>
        <v>2017</v>
      </c>
      <c r="H11">
        <f t="shared" si="7"/>
        <v>2018</v>
      </c>
      <c r="I11">
        <f t="shared" si="7"/>
        <v>2019</v>
      </c>
      <c r="J11">
        <f t="shared" si="7"/>
        <v>2020</v>
      </c>
      <c r="V11" t="s">
        <v>399</v>
      </c>
      <c r="Y11" t="s">
        <v>398</v>
      </c>
      <c r="AC11" s="335" t="s">
        <v>729</v>
      </c>
      <c r="AD11" s="336" t="s">
        <v>312</v>
      </c>
      <c r="AE11" s="333">
        <v>2.7753999999999999</v>
      </c>
      <c r="AF11" s="187" t="s">
        <v>311</v>
      </c>
      <c r="AG11" t="s">
        <v>354</v>
      </c>
      <c r="AH11" t="s">
        <v>396</v>
      </c>
      <c r="AI11" t="s">
        <v>395</v>
      </c>
      <c r="AS11" t="s">
        <v>394</v>
      </c>
      <c r="AT11" t="s">
        <v>393</v>
      </c>
      <c r="AU11" t="s">
        <v>392</v>
      </c>
      <c r="AV11" t="s">
        <v>391</v>
      </c>
      <c r="AW11" t="s">
        <v>390</v>
      </c>
      <c r="AX11" t="s">
        <v>389</v>
      </c>
      <c r="AZ11" t="s">
        <v>388</v>
      </c>
      <c r="BA11" t="s">
        <v>387</v>
      </c>
      <c r="BB11" t="s">
        <v>386</v>
      </c>
      <c r="BC11" t="s">
        <v>385</v>
      </c>
      <c r="BD11" t="s">
        <v>384</v>
      </c>
    </row>
    <row r="12" spans="1:56" x14ac:dyDescent="0.35">
      <c r="C12">
        <v>2014</v>
      </c>
      <c r="D12">
        <f t="shared" ref="D12:I12" si="8">E11</f>
        <v>2015</v>
      </c>
      <c r="E12">
        <f t="shared" si="8"/>
        <v>2016</v>
      </c>
      <c r="F12">
        <f t="shared" si="8"/>
        <v>2017</v>
      </c>
      <c r="G12">
        <f t="shared" si="8"/>
        <v>2018</v>
      </c>
      <c r="H12">
        <f t="shared" si="8"/>
        <v>2019</v>
      </c>
      <c r="I12">
        <f t="shared" si="8"/>
        <v>2020</v>
      </c>
      <c r="V12" t="s">
        <v>383</v>
      </c>
      <c r="AC12" s="335" t="s">
        <v>730</v>
      </c>
      <c r="AD12" s="336" t="s">
        <v>268</v>
      </c>
      <c r="AE12" s="333">
        <v>0.25835999999999998</v>
      </c>
      <c r="AF12" s="187" t="s">
        <v>234</v>
      </c>
      <c r="AG12" t="s">
        <v>379</v>
      </c>
      <c r="AH12" t="s">
        <v>236</v>
      </c>
      <c r="AS12" t="s">
        <v>378</v>
      </c>
      <c r="AT12" t="s">
        <v>377</v>
      </c>
      <c r="AU12" t="s">
        <v>376</v>
      </c>
      <c r="AV12" t="s">
        <v>375</v>
      </c>
      <c r="AW12" t="s">
        <v>374</v>
      </c>
      <c r="AX12" t="s">
        <v>373</v>
      </c>
      <c r="AZ12" t="s">
        <v>372</v>
      </c>
      <c r="BA12" t="s">
        <v>371</v>
      </c>
      <c r="BB12" t="s">
        <v>370</v>
      </c>
      <c r="BC12" t="s">
        <v>369</v>
      </c>
      <c r="BD12" t="s">
        <v>368</v>
      </c>
    </row>
    <row r="13" spans="1:56" x14ac:dyDescent="0.35">
      <c r="C13">
        <v>2015</v>
      </c>
      <c r="D13">
        <f>E12</f>
        <v>2016</v>
      </c>
      <c r="E13">
        <f>F12</f>
        <v>2017</v>
      </c>
      <c r="F13">
        <f>G12</f>
        <v>2018</v>
      </c>
      <c r="G13">
        <f>H12</f>
        <v>2019</v>
      </c>
      <c r="H13">
        <f>I12</f>
        <v>2020</v>
      </c>
      <c r="V13" t="s">
        <v>367</v>
      </c>
      <c r="AC13" s="335" t="s">
        <v>731</v>
      </c>
      <c r="AD13" s="336" t="s">
        <v>247</v>
      </c>
      <c r="AE13" s="334">
        <v>3159.5</v>
      </c>
      <c r="AF13" s="187" t="s">
        <v>249</v>
      </c>
      <c r="AG13" t="s">
        <v>365</v>
      </c>
      <c r="AH13" t="s">
        <v>364</v>
      </c>
      <c r="AS13" t="s">
        <v>363</v>
      </c>
      <c r="AT13" t="s">
        <v>362</v>
      </c>
      <c r="AU13" t="s">
        <v>361</v>
      </c>
      <c r="AV13" t="s">
        <v>360</v>
      </c>
      <c r="AW13" t="s">
        <v>359</v>
      </c>
      <c r="AX13" t="s">
        <v>358</v>
      </c>
      <c r="AZ13" t="s">
        <v>357</v>
      </c>
      <c r="BA13" t="s">
        <v>356</v>
      </c>
      <c r="BD13" t="s">
        <v>355</v>
      </c>
    </row>
    <row r="14" spans="1:56" x14ac:dyDescent="0.35">
      <c r="C14">
        <v>2016</v>
      </c>
      <c r="D14">
        <f>E13</f>
        <v>2017</v>
      </c>
      <c r="E14">
        <f>F13</f>
        <v>2018</v>
      </c>
      <c r="F14">
        <f>G13</f>
        <v>2019</v>
      </c>
      <c r="G14">
        <f>H13</f>
        <v>2020</v>
      </c>
      <c r="V14" t="s">
        <v>226</v>
      </c>
      <c r="AC14" s="335" t="s">
        <v>732</v>
      </c>
      <c r="AD14" s="336" t="s">
        <v>312</v>
      </c>
      <c r="AE14" s="333">
        <v>3.1220400000000001</v>
      </c>
      <c r="AF14" s="187" t="s">
        <v>311</v>
      </c>
      <c r="AG14" t="s">
        <v>353</v>
      </c>
      <c r="AH14" t="s">
        <v>1</v>
      </c>
      <c r="AS14" t="s">
        <v>352</v>
      </c>
      <c r="AT14" t="s">
        <v>351</v>
      </c>
      <c r="AU14" t="s">
        <v>350</v>
      </c>
      <c r="AV14" t="s">
        <v>349</v>
      </c>
      <c r="AW14" t="s">
        <v>348</v>
      </c>
      <c r="AX14" t="s">
        <v>347</v>
      </c>
      <c r="AZ14" t="s">
        <v>346</v>
      </c>
      <c r="BA14" t="s">
        <v>345</v>
      </c>
      <c r="BD14" t="s">
        <v>344</v>
      </c>
    </row>
    <row r="15" spans="1:56" x14ac:dyDescent="0.35">
      <c r="C15">
        <v>2017</v>
      </c>
      <c r="D15">
        <f>E14</f>
        <v>2018</v>
      </c>
      <c r="E15">
        <f>F14</f>
        <v>2019</v>
      </c>
      <c r="F15">
        <f>G14</f>
        <v>2020</v>
      </c>
      <c r="AC15" s="335" t="s">
        <v>733</v>
      </c>
      <c r="AD15" s="336" t="s">
        <v>268</v>
      </c>
      <c r="AE15" s="333">
        <v>0.26261000000000001</v>
      </c>
      <c r="AF15" s="187" t="s">
        <v>234</v>
      </c>
      <c r="AG15" t="s">
        <v>342</v>
      </c>
      <c r="AH15" t="s">
        <v>341</v>
      </c>
      <c r="AS15" t="s">
        <v>340</v>
      </c>
      <c r="AT15" t="s">
        <v>339</v>
      </c>
      <c r="AU15" t="s">
        <v>338</v>
      </c>
      <c r="AV15" t="s">
        <v>337</v>
      </c>
      <c r="AW15" t="s">
        <v>336</v>
      </c>
      <c r="AX15" t="s">
        <v>335</v>
      </c>
      <c r="AZ15" t="s">
        <v>334</v>
      </c>
      <c r="BA15" t="s">
        <v>333</v>
      </c>
      <c r="BD15" t="s">
        <v>332</v>
      </c>
    </row>
    <row r="16" spans="1:56" x14ac:dyDescent="0.35">
      <c r="C16">
        <v>2018</v>
      </c>
      <c r="D16">
        <f>E15</f>
        <v>2019</v>
      </c>
      <c r="E16">
        <f>F15</f>
        <v>2020</v>
      </c>
      <c r="AC16" s="320" t="s">
        <v>734</v>
      </c>
      <c r="AD16" s="167" t="s">
        <v>312</v>
      </c>
      <c r="AE16" s="333">
        <v>2.5403899999999999</v>
      </c>
      <c r="AF16" s="187" t="s">
        <v>311</v>
      </c>
      <c r="AG16" t="s">
        <v>331</v>
      </c>
      <c r="AH16" t="s">
        <v>330</v>
      </c>
      <c r="AS16" t="s">
        <v>329</v>
      </c>
      <c r="AT16" t="s">
        <v>328</v>
      </c>
      <c r="AU16" t="s">
        <v>327</v>
      </c>
      <c r="AV16" t="s">
        <v>326</v>
      </c>
      <c r="AW16" t="s">
        <v>325</v>
      </c>
      <c r="AX16" t="s">
        <v>324</v>
      </c>
      <c r="AZ16" t="s">
        <v>323</v>
      </c>
      <c r="BA16" t="s">
        <v>322</v>
      </c>
      <c r="BD16" t="s">
        <v>321</v>
      </c>
    </row>
    <row r="17" spans="3:56" x14ac:dyDescent="0.35">
      <c r="C17">
        <v>2019</v>
      </c>
      <c r="D17">
        <f>E16</f>
        <v>2020</v>
      </c>
      <c r="AC17" s="320" t="s">
        <v>735</v>
      </c>
      <c r="AD17" s="167" t="s">
        <v>268</v>
      </c>
      <c r="AE17" s="333">
        <v>0.24665999999999999</v>
      </c>
      <c r="AF17" s="187" t="s">
        <v>234</v>
      </c>
      <c r="AG17" t="s">
        <v>5</v>
      </c>
      <c r="AH17" t="s">
        <v>226</v>
      </c>
      <c r="AT17" t="s">
        <v>320</v>
      </c>
      <c r="AU17" t="s">
        <v>319</v>
      </c>
      <c r="AV17" t="s">
        <v>318</v>
      </c>
      <c r="AW17" t="s">
        <v>317</v>
      </c>
      <c r="AX17" t="s">
        <v>316</v>
      </c>
      <c r="AZ17" t="s">
        <v>315</v>
      </c>
      <c r="BA17" t="s">
        <v>314</v>
      </c>
      <c r="BD17" t="s">
        <v>313</v>
      </c>
    </row>
    <row r="18" spans="3:56" x14ac:dyDescent="0.35">
      <c r="C18">
        <v>2020</v>
      </c>
      <c r="AC18" s="320" t="s">
        <v>736</v>
      </c>
      <c r="AD18" s="167" t="s">
        <v>268</v>
      </c>
      <c r="AE18" s="333">
        <v>0.32040000000000002</v>
      </c>
      <c r="AF18" s="187" t="s">
        <v>234</v>
      </c>
      <c r="AT18" t="s">
        <v>310</v>
      </c>
      <c r="AU18" t="s">
        <v>309</v>
      </c>
      <c r="AV18" t="s">
        <v>308</v>
      </c>
      <c r="AW18" t="s">
        <v>307</v>
      </c>
      <c r="AX18" t="s">
        <v>306</v>
      </c>
      <c r="AZ18" t="s">
        <v>305</v>
      </c>
      <c r="BD18" t="s">
        <v>304</v>
      </c>
    </row>
    <row r="19" spans="3:56" x14ac:dyDescent="0.35">
      <c r="C19" t="s">
        <v>303</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295</v>
      </c>
      <c r="AC19" s="320" t="s">
        <v>737</v>
      </c>
      <c r="AD19" s="167" t="s">
        <v>247</v>
      </c>
      <c r="AE19" s="334">
        <v>2380.0100000000002</v>
      </c>
      <c r="AF19" s="187" t="s">
        <v>249</v>
      </c>
      <c r="AT19" t="s">
        <v>301</v>
      </c>
      <c r="AU19" t="s">
        <v>300</v>
      </c>
      <c r="AV19" t="s">
        <v>299</v>
      </c>
      <c r="AW19" t="s">
        <v>298</v>
      </c>
      <c r="BD19" t="s">
        <v>297</v>
      </c>
    </row>
    <row r="20" spans="3:56" x14ac:dyDescent="0.35">
      <c r="C20" t="s">
        <v>296</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295</v>
      </c>
      <c r="AC20" s="337" t="s">
        <v>738</v>
      </c>
      <c r="AD20" s="167" t="s">
        <v>312</v>
      </c>
      <c r="AE20" s="333">
        <v>2.2908200000000001</v>
      </c>
      <c r="AF20" s="187" t="s">
        <v>311</v>
      </c>
      <c r="AT20" t="s">
        <v>294</v>
      </c>
      <c r="AV20" t="s">
        <v>293</v>
      </c>
      <c r="AW20" t="s">
        <v>292</v>
      </c>
      <c r="BD20" t="s">
        <v>291</v>
      </c>
    </row>
    <row r="21" spans="3:56" x14ac:dyDescent="0.35">
      <c r="C21" t="s">
        <v>290</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337" t="s">
        <v>739</v>
      </c>
      <c r="AD21" s="167" t="s">
        <v>268</v>
      </c>
      <c r="AE21" s="333">
        <v>0.24514</v>
      </c>
      <c r="AF21" s="187" t="s">
        <v>234</v>
      </c>
      <c r="AT21" t="s">
        <v>288</v>
      </c>
      <c r="AV21" t="s">
        <v>287</v>
      </c>
      <c r="AW21" t="s">
        <v>286</v>
      </c>
      <c r="BD21" t="s">
        <v>285</v>
      </c>
    </row>
    <row r="22" spans="3:56" x14ac:dyDescent="0.35">
      <c r="C22" t="s">
        <v>284</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337" t="s">
        <v>740</v>
      </c>
      <c r="AD22" s="167" t="s">
        <v>312</v>
      </c>
      <c r="AE22" s="333">
        <v>2.5430999999999999</v>
      </c>
      <c r="AF22" s="187" t="s">
        <v>311</v>
      </c>
      <c r="AT22" t="s">
        <v>281</v>
      </c>
      <c r="AW22" t="s">
        <v>280</v>
      </c>
      <c r="BD22" t="s">
        <v>279</v>
      </c>
    </row>
    <row r="23" spans="3:56" x14ac:dyDescent="0.35">
      <c r="C23" t="s">
        <v>278</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337" t="s">
        <v>741</v>
      </c>
      <c r="AD23" s="167" t="s">
        <v>268</v>
      </c>
      <c r="AE23" s="333">
        <v>0.24782000000000001</v>
      </c>
      <c r="AF23" s="187" t="s">
        <v>234</v>
      </c>
      <c r="AT23" t="s">
        <v>277</v>
      </c>
      <c r="AW23" t="s">
        <v>276</v>
      </c>
      <c r="BD23" t="s">
        <v>275</v>
      </c>
    </row>
    <row r="24" spans="3:56" x14ac:dyDescent="0.35">
      <c r="C24" t="s">
        <v>274</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187" t="s">
        <v>397</v>
      </c>
      <c r="AD24" s="167" t="s">
        <v>381</v>
      </c>
      <c r="AE24" s="338">
        <v>0.34399999999999997</v>
      </c>
      <c r="AF24" s="187" t="s">
        <v>380</v>
      </c>
      <c r="AT24" t="s">
        <v>273</v>
      </c>
      <c r="AW24" t="s">
        <v>272</v>
      </c>
    </row>
    <row r="25" spans="3:56" x14ac:dyDescent="0.35">
      <c r="C25" t="s">
        <v>271</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187" t="s">
        <v>382</v>
      </c>
      <c r="AD25" s="167" t="s">
        <v>381</v>
      </c>
      <c r="AE25" s="339">
        <v>0.70799999999999996</v>
      </c>
      <c r="AF25" s="322" t="s">
        <v>380</v>
      </c>
      <c r="AT25" t="s">
        <v>270</v>
      </c>
    </row>
    <row r="26" spans="3:56" x14ac:dyDescent="0.35">
      <c r="C26" t="s">
        <v>269</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187" t="s">
        <v>673</v>
      </c>
      <c r="AD26" s="167" t="s">
        <v>312</v>
      </c>
      <c r="AE26" s="333">
        <v>2.54603</v>
      </c>
      <c r="AF26" s="187" t="s">
        <v>311</v>
      </c>
    </row>
    <row r="27" spans="3:56" x14ac:dyDescent="0.35">
      <c r="C27" t="s">
        <v>267</v>
      </c>
      <c r="D27" t="str">
        <f t="shared" ref="D27:I27" si="16">E26</f>
        <v>2014/15</v>
      </c>
      <c r="E27" t="str">
        <f t="shared" si="16"/>
        <v>2015/16</v>
      </c>
      <c r="F27" t="str">
        <f t="shared" si="16"/>
        <v>2016/17</v>
      </c>
      <c r="G27" t="str">
        <f t="shared" si="16"/>
        <v>2017/18</v>
      </c>
      <c r="H27" t="str">
        <f t="shared" si="16"/>
        <v>2018/19</v>
      </c>
      <c r="I27" t="str">
        <f t="shared" si="16"/>
        <v>2019/20</v>
      </c>
      <c r="AC27" s="187" t="s">
        <v>674</v>
      </c>
      <c r="AD27" s="167" t="s">
        <v>312</v>
      </c>
      <c r="AE27" s="333">
        <v>2.6878700000000002</v>
      </c>
      <c r="AF27" s="187" t="s">
        <v>311</v>
      </c>
    </row>
    <row r="28" spans="3:56" x14ac:dyDescent="0.35">
      <c r="C28" t="s">
        <v>265</v>
      </c>
      <c r="D28" t="str">
        <f>E27</f>
        <v>2015/16</v>
      </c>
      <c r="E28" t="str">
        <f>F27</f>
        <v>2016/17</v>
      </c>
      <c r="F28" t="str">
        <f>G27</f>
        <v>2017/18</v>
      </c>
      <c r="G28" t="str">
        <f>H27</f>
        <v>2018/19</v>
      </c>
      <c r="H28" t="str">
        <f>I27</f>
        <v>2019/20</v>
      </c>
      <c r="AC28" s="187" t="s">
        <v>675</v>
      </c>
      <c r="AD28" s="167" t="s">
        <v>312</v>
      </c>
      <c r="AE28" s="333">
        <v>2.1680199999999998</v>
      </c>
      <c r="AF28" s="187" t="s">
        <v>311</v>
      </c>
    </row>
    <row r="29" spans="3:56" x14ac:dyDescent="0.35">
      <c r="C29" t="s">
        <v>263</v>
      </c>
      <c r="D29" t="str">
        <f>E28</f>
        <v>2016/17</v>
      </c>
      <c r="E29" t="str">
        <f>F28</f>
        <v>2017/18</v>
      </c>
      <c r="F29" t="str">
        <f>G28</f>
        <v>2018/19</v>
      </c>
      <c r="G29" t="str">
        <f>H28</f>
        <v>2019/20</v>
      </c>
      <c r="AC29" s="186" t="s">
        <v>676</v>
      </c>
      <c r="AD29" s="167" t="s">
        <v>470</v>
      </c>
      <c r="AE29" s="340">
        <v>1430</v>
      </c>
      <c r="AF29" s="187" t="s">
        <v>710</v>
      </c>
    </row>
    <row r="30" spans="3:56" ht="16.5" x14ac:dyDescent="0.45">
      <c r="C30" t="s">
        <v>261</v>
      </c>
      <c r="D30" t="str">
        <f>E29</f>
        <v>2017/18</v>
      </c>
      <c r="E30" t="str">
        <f>F29</f>
        <v>2018/19</v>
      </c>
      <c r="F30" t="str">
        <f>G29</f>
        <v>2019/20</v>
      </c>
      <c r="AC30" s="186" t="s">
        <v>677</v>
      </c>
      <c r="AD30" s="167" t="s">
        <v>470</v>
      </c>
      <c r="AE30" s="341">
        <v>2088</v>
      </c>
      <c r="AF30" s="323" t="s">
        <v>711</v>
      </c>
    </row>
    <row r="31" spans="3:56" ht="16.5" x14ac:dyDescent="0.45">
      <c r="C31" t="s">
        <v>259</v>
      </c>
      <c r="D31" t="str">
        <f>E30</f>
        <v>2018/19</v>
      </c>
      <c r="E31" t="str">
        <f>F30</f>
        <v>2019/20</v>
      </c>
      <c r="AC31" s="186" t="s">
        <v>678</v>
      </c>
      <c r="AD31" s="167" t="s">
        <v>470</v>
      </c>
      <c r="AE31" s="340">
        <v>1774</v>
      </c>
      <c r="AF31" s="323" t="s">
        <v>711</v>
      </c>
    </row>
    <row r="32" spans="3:56" x14ac:dyDescent="0.35">
      <c r="C32" t="s">
        <v>257</v>
      </c>
      <c r="D32" t="str">
        <f>E31</f>
        <v>2019/20</v>
      </c>
      <c r="AC32" s="342" t="s">
        <v>679</v>
      </c>
      <c r="AD32" s="167" t="s">
        <v>470</v>
      </c>
      <c r="AE32" s="340">
        <v>3922</v>
      </c>
      <c r="AF32" s="187" t="s">
        <v>710</v>
      </c>
    </row>
    <row r="33" spans="3:32" x14ac:dyDescent="0.35">
      <c r="C33" t="s">
        <v>255</v>
      </c>
      <c r="AC33" s="320" t="s">
        <v>795</v>
      </c>
      <c r="AD33" s="167" t="s">
        <v>268</v>
      </c>
      <c r="AE33" s="343">
        <v>1.545E-2</v>
      </c>
      <c r="AF33" s="187" t="s">
        <v>234</v>
      </c>
    </row>
    <row r="34" spans="3:32" x14ac:dyDescent="0.35">
      <c r="AC34" s="320" t="s">
        <v>796</v>
      </c>
      <c r="AD34" s="167" t="s">
        <v>247</v>
      </c>
      <c r="AE34" s="343">
        <v>58.352719999999998</v>
      </c>
      <c r="AF34" s="187" t="s">
        <v>246</v>
      </c>
    </row>
    <row r="35" spans="3:32" x14ac:dyDescent="0.35">
      <c r="AC35" s="320" t="s">
        <v>797</v>
      </c>
      <c r="AD35" s="167" t="s">
        <v>247</v>
      </c>
      <c r="AE35" s="343">
        <v>72.297309999999996</v>
      </c>
      <c r="AF35" s="187" t="s">
        <v>246</v>
      </c>
    </row>
    <row r="36" spans="3:32" x14ac:dyDescent="0.35">
      <c r="AC36" s="320" t="s">
        <v>798</v>
      </c>
      <c r="AD36" s="167" t="s">
        <v>268</v>
      </c>
      <c r="AE36" s="343">
        <v>1.545E-2</v>
      </c>
      <c r="AF36" s="187" t="s">
        <v>234</v>
      </c>
    </row>
    <row r="37" spans="3:32" x14ac:dyDescent="0.35">
      <c r="AC37" s="320" t="s">
        <v>799</v>
      </c>
      <c r="AD37" s="167" t="s">
        <v>268</v>
      </c>
      <c r="AE37" s="343">
        <v>2.1000000000000001E-4</v>
      </c>
      <c r="AF37" s="187" t="s">
        <v>234</v>
      </c>
    </row>
    <row r="38" spans="3:32" x14ac:dyDescent="0.35">
      <c r="AC38" s="320" t="s">
        <v>800</v>
      </c>
      <c r="AD38" s="167" t="s">
        <v>247</v>
      </c>
      <c r="AE38" s="343">
        <v>1.1911499999999999</v>
      </c>
      <c r="AF38" s="187" t="s">
        <v>246</v>
      </c>
    </row>
    <row r="39" spans="3:32" x14ac:dyDescent="0.35">
      <c r="AC39" s="320" t="s">
        <v>801</v>
      </c>
      <c r="AD39" s="167" t="s">
        <v>247</v>
      </c>
      <c r="AE39" s="343">
        <v>0.68691000000000002</v>
      </c>
      <c r="AF39" s="187" t="s">
        <v>246</v>
      </c>
    </row>
    <row r="40" spans="3:32" x14ac:dyDescent="0.35">
      <c r="AC40" s="320" t="s">
        <v>802</v>
      </c>
      <c r="AD40" s="167" t="s">
        <v>268</v>
      </c>
      <c r="AE40" s="343">
        <v>2.0000000000000001E-4</v>
      </c>
      <c r="AF40" s="187" t="s">
        <v>234</v>
      </c>
    </row>
    <row r="41" spans="3:32" x14ac:dyDescent="0.35">
      <c r="AC41" s="320" t="s">
        <v>803</v>
      </c>
      <c r="AD41" s="167" t="s">
        <v>268</v>
      </c>
      <c r="AE41" s="333">
        <v>0.21448</v>
      </c>
      <c r="AF41" s="187" t="s">
        <v>234</v>
      </c>
    </row>
    <row r="42" spans="3:32" x14ac:dyDescent="0.35">
      <c r="AC42" s="320" t="s">
        <v>804</v>
      </c>
      <c r="AD42" s="167" t="s">
        <v>312</v>
      </c>
      <c r="AE42" s="333">
        <v>1.5553699999999999</v>
      </c>
      <c r="AF42" s="322" t="s">
        <v>311</v>
      </c>
    </row>
    <row r="43" spans="3:32" x14ac:dyDescent="0.35">
      <c r="AC43" s="187" t="s">
        <v>302</v>
      </c>
      <c r="AD43" s="167" t="s">
        <v>268</v>
      </c>
      <c r="AE43" s="344">
        <v>0.17261000000000001</v>
      </c>
      <c r="AF43" s="322" t="s">
        <v>234</v>
      </c>
    </row>
    <row r="44" spans="3:32" x14ac:dyDescent="0.35">
      <c r="AC44" s="187" t="s">
        <v>289</v>
      </c>
      <c r="AD44" s="167" t="s">
        <v>268</v>
      </c>
      <c r="AE44" s="345">
        <v>0</v>
      </c>
      <c r="AF44" s="187" t="s">
        <v>234</v>
      </c>
    </row>
    <row r="45" spans="3:32" x14ac:dyDescent="0.35">
      <c r="AC45" s="187" t="s">
        <v>283</v>
      </c>
      <c r="AD45" s="167" t="s">
        <v>268</v>
      </c>
      <c r="AE45" s="345">
        <v>0</v>
      </c>
      <c r="AF45" s="187" t="s">
        <v>282</v>
      </c>
    </row>
    <row r="46" spans="3:32" x14ac:dyDescent="0.35">
      <c r="AC46" s="187" t="s">
        <v>680</v>
      </c>
      <c r="AD46" s="167" t="s">
        <v>247</v>
      </c>
      <c r="AE46" s="346">
        <v>21.317</v>
      </c>
      <c r="AF46" s="187" t="s">
        <v>246</v>
      </c>
    </row>
    <row r="47" spans="3:32" x14ac:dyDescent="0.35">
      <c r="AC47" s="187" t="s">
        <v>266</v>
      </c>
      <c r="AD47" s="167" t="s">
        <v>247</v>
      </c>
      <c r="AE47" s="347">
        <v>437.37200000000001</v>
      </c>
      <c r="AF47" s="187" t="s">
        <v>249</v>
      </c>
    </row>
    <row r="48" spans="3:32" x14ac:dyDescent="0.35">
      <c r="AC48" s="187" t="s">
        <v>264</v>
      </c>
      <c r="AD48" s="167" t="s">
        <v>247</v>
      </c>
      <c r="AE48" s="347">
        <v>458.17599999999999</v>
      </c>
      <c r="AF48" s="187" t="s">
        <v>249</v>
      </c>
    </row>
    <row r="49" spans="29:32" x14ac:dyDescent="0.35">
      <c r="AC49" s="187" t="s">
        <v>262</v>
      </c>
      <c r="AD49" s="167" t="s">
        <v>247</v>
      </c>
      <c r="AE49" s="346">
        <v>10.204000000000001</v>
      </c>
      <c r="AF49" s="187" t="s">
        <v>249</v>
      </c>
    </row>
    <row r="50" spans="29:32" x14ac:dyDescent="0.35">
      <c r="AC50" s="187" t="s">
        <v>681</v>
      </c>
      <c r="AD50" s="167" t="s">
        <v>247</v>
      </c>
      <c r="AE50" s="346">
        <v>21.317</v>
      </c>
      <c r="AF50" s="187" t="s">
        <v>249</v>
      </c>
    </row>
    <row r="51" spans="29:32" x14ac:dyDescent="0.35">
      <c r="AC51" s="187" t="s">
        <v>260</v>
      </c>
      <c r="AD51" s="167" t="s">
        <v>247</v>
      </c>
      <c r="AE51" s="347">
        <v>10.204000000000001</v>
      </c>
      <c r="AF51" s="187" t="s">
        <v>249</v>
      </c>
    </row>
    <row r="52" spans="29:32" x14ac:dyDescent="0.35">
      <c r="AC52" s="187" t="s">
        <v>258</v>
      </c>
      <c r="AD52" s="167" t="s">
        <v>247</v>
      </c>
      <c r="AE52" s="346">
        <v>10.204000000000001</v>
      </c>
      <c r="AF52" s="187" t="s">
        <v>249</v>
      </c>
    </row>
    <row r="53" spans="29:32" x14ac:dyDescent="0.35">
      <c r="AC53" s="187" t="s">
        <v>256</v>
      </c>
      <c r="AD53" s="167" t="s">
        <v>247</v>
      </c>
      <c r="AE53" s="346">
        <v>21.317</v>
      </c>
      <c r="AF53" s="187" t="s">
        <v>249</v>
      </c>
    </row>
    <row r="54" spans="29:32" x14ac:dyDescent="0.35">
      <c r="AC54" s="187" t="s">
        <v>254</v>
      </c>
      <c r="AD54" s="167" t="s">
        <v>247</v>
      </c>
      <c r="AE54" s="346">
        <v>21.317</v>
      </c>
      <c r="AF54" s="187" t="s">
        <v>249</v>
      </c>
    </row>
    <row r="55" spans="29:32" x14ac:dyDescent="0.35">
      <c r="AC55" s="187" t="s">
        <v>253</v>
      </c>
      <c r="AD55" s="167" t="s">
        <v>247</v>
      </c>
      <c r="AE55" s="347">
        <v>21.317</v>
      </c>
      <c r="AF55" s="187" t="s">
        <v>249</v>
      </c>
    </row>
    <row r="56" spans="29:32" x14ac:dyDescent="0.35">
      <c r="AC56" s="187" t="s">
        <v>252</v>
      </c>
      <c r="AD56" s="167" t="s">
        <v>247</v>
      </c>
      <c r="AE56" s="346">
        <v>21.317</v>
      </c>
      <c r="AF56" s="187" t="s">
        <v>249</v>
      </c>
    </row>
    <row r="57" spans="29:32" x14ac:dyDescent="0.35">
      <c r="AC57" s="187" t="s">
        <v>251</v>
      </c>
      <c r="AD57" s="167" t="s">
        <v>247</v>
      </c>
      <c r="AE57" s="346">
        <v>21.317</v>
      </c>
      <c r="AF57" s="187" t="s">
        <v>249</v>
      </c>
    </row>
    <row r="58" spans="29:32" x14ac:dyDescent="0.35">
      <c r="AC58" s="187" t="s">
        <v>682</v>
      </c>
      <c r="AD58" s="167" t="s">
        <v>247</v>
      </c>
      <c r="AE58" s="346">
        <v>21.317</v>
      </c>
      <c r="AF58" s="187" t="s">
        <v>249</v>
      </c>
    </row>
    <row r="59" spans="29:32" x14ac:dyDescent="0.35">
      <c r="AC59" s="187" t="s">
        <v>250</v>
      </c>
      <c r="AD59" s="167" t="s">
        <v>247</v>
      </c>
      <c r="AE59" s="346">
        <v>1.0089999999999999</v>
      </c>
      <c r="AF59" s="187" t="s">
        <v>249</v>
      </c>
    </row>
    <row r="60" spans="29:32" x14ac:dyDescent="0.35">
      <c r="AC60" s="187" t="s">
        <v>248</v>
      </c>
      <c r="AD60" s="167" t="s">
        <v>247</v>
      </c>
      <c r="AE60" s="348">
        <v>21.317</v>
      </c>
      <c r="AF60" s="187" t="s">
        <v>246</v>
      </c>
    </row>
    <row r="61" spans="29:32" x14ac:dyDescent="0.35">
      <c r="AC61" s="187" t="s">
        <v>683</v>
      </c>
      <c r="AD61" s="167" t="s">
        <v>247</v>
      </c>
      <c r="AE61" s="349">
        <v>853.57</v>
      </c>
      <c r="AF61" s="187" t="s">
        <v>246</v>
      </c>
    </row>
    <row r="62" spans="29:32" x14ac:dyDescent="0.35">
      <c r="AC62" s="187" t="s">
        <v>684</v>
      </c>
      <c r="AD62" s="167" t="s">
        <v>247</v>
      </c>
      <c r="AE62" s="347">
        <v>21.317</v>
      </c>
      <c r="AF62" s="187" t="s">
        <v>246</v>
      </c>
    </row>
    <row r="63" spans="29:32" x14ac:dyDescent="0.35">
      <c r="AC63" s="187" t="s">
        <v>685</v>
      </c>
      <c r="AD63" s="167" t="s">
        <v>247</v>
      </c>
      <c r="AE63" s="347">
        <v>21.317</v>
      </c>
      <c r="AF63" s="187" t="s">
        <v>246</v>
      </c>
    </row>
    <row r="64" spans="29:32" x14ac:dyDescent="0.35">
      <c r="AC64" s="187" t="s">
        <v>686</v>
      </c>
      <c r="AD64" s="167" t="s">
        <v>247</v>
      </c>
      <c r="AE64" s="347">
        <v>444.976</v>
      </c>
      <c r="AF64" s="187" t="s">
        <v>246</v>
      </c>
    </row>
    <row r="65" spans="29:32" x14ac:dyDescent="0.35">
      <c r="AC65" s="187" t="s">
        <v>687</v>
      </c>
      <c r="AD65" s="167" t="s">
        <v>247</v>
      </c>
      <c r="AE65" s="350"/>
      <c r="AF65" s="187" t="s">
        <v>712</v>
      </c>
    </row>
    <row r="66" spans="29:32" x14ac:dyDescent="0.35">
      <c r="AC66" s="187" t="s">
        <v>688</v>
      </c>
      <c r="AD66" s="167" t="s">
        <v>247</v>
      </c>
      <c r="AE66" s="350"/>
      <c r="AF66" s="187" t="s">
        <v>713</v>
      </c>
    </row>
    <row r="67" spans="29:32" x14ac:dyDescent="0.35">
      <c r="AC67" s="187" t="s">
        <v>689</v>
      </c>
      <c r="AD67" s="167" t="s">
        <v>247</v>
      </c>
      <c r="AE67" s="350"/>
      <c r="AF67" s="187" t="s">
        <v>713</v>
      </c>
    </row>
    <row r="68" spans="29:32" x14ac:dyDescent="0.35">
      <c r="AC68" s="187" t="s">
        <v>690</v>
      </c>
      <c r="AD68" s="167" t="s">
        <v>247</v>
      </c>
      <c r="AE68" s="350"/>
      <c r="AF68" s="187" t="s">
        <v>712</v>
      </c>
    </row>
    <row r="69" spans="29:32" x14ac:dyDescent="0.35">
      <c r="AC69" s="187" t="s">
        <v>245</v>
      </c>
      <c r="AD69" s="167" t="s">
        <v>236</v>
      </c>
      <c r="AE69" s="338">
        <v>0.24429999999999999</v>
      </c>
      <c r="AF69" s="187" t="s">
        <v>235</v>
      </c>
    </row>
    <row r="70" spans="29:32" x14ac:dyDescent="0.35">
      <c r="AC70" s="187" t="s">
        <v>244</v>
      </c>
      <c r="AD70" s="167" t="s">
        <v>236</v>
      </c>
      <c r="AE70" s="338">
        <v>0.15529999999999999</v>
      </c>
      <c r="AF70" s="187" t="s">
        <v>235</v>
      </c>
    </row>
    <row r="71" spans="29:32" x14ac:dyDescent="0.35">
      <c r="AC71" s="187" t="s">
        <v>691</v>
      </c>
      <c r="AD71" s="167" t="s">
        <v>236</v>
      </c>
      <c r="AE71" s="338">
        <v>0.15298</v>
      </c>
      <c r="AF71" s="187" t="s">
        <v>235</v>
      </c>
    </row>
    <row r="72" spans="29:32" x14ac:dyDescent="0.35">
      <c r="AC72" s="187" t="s">
        <v>692</v>
      </c>
      <c r="AD72" s="167" t="s">
        <v>236</v>
      </c>
      <c r="AE72" s="338">
        <v>0.22947000000000001</v>
      </c>
      <c r="AF72" s="187" t="s">
        <v>235</v>
      </c>
    </row>
    <row r="73" spans="29:32" x14ac:dyDescent="0.35">
      <c r="AC73" s="187" t="s">
        <v>243</v>
      </c>
      <c r="AD73" s="167" t="s">
        <v>236</v>
      </c>
      <c r="AE73" s="338">
        <v>0.19084999999999999</v>
      </c>
      <c r="AF73" s="187" t="s">
        <v>235</v>
      </c>
    </row>
    <row r="74" spans="29:32" x14ac:dyDescent="0.35">
      <c r="AC74" s="187" t="s">
        <v>693</v>
      </c>
      <c r="AD74" s="167" t="s">
        <v>236</v>
      </c>
      <c r="AE74" s="338">
        <v>0.14615</v>
      </c>
      <c r="AF74" s="187" t="s">
        <v>235</v>
      </c>
    </row>
    <row r="75" spans="29:32" x14ac:dyDescent="0.35">
      <c r="AC75" s="187" t="s">
        <v>694</v>
      </c>
      <c r="AD75" s="167" t="s">
        <v>236</v>
      </c>
      <c r="AE75" s="338">
        <v>0.23385</v>
      </c>
      <c r="AF75" s="187" t="s">
        <v>235</v>
      </c>
    </row>
    <row r="76" spans="29:32" x14ac:dyDescent="0.35">
      <c r="AC76" s="187" t="s">
        <v>695</v>
      </c>
      <c r="AD76" s="167" t="s">
        <v>236</v>
      </c>
      <c r="AE76" s="338">
        <v>0.42385</v>
      </c>
      <c r="AF76" s="187" t="s">
        <v>235</v>
      </c>
    </row>
    <row r="77" spans="29:32" x14ac:dyDescent="0.35">
      <c r="AC77" s="186" t="s">
        <v>696</v>
      </c>
      <c r="AD77" s="202" t="s">
        <v>236</v>
      </c>
      <c r="AE77" s="338">
        <v>0.58462000000000003</v>
      </c>
      <c r="AF77" s="186" t="s">
        <v>235</v>
      </c>
    </row>
    <row r="78" spans="29:32" x14ac:dyDescent="0.35">
      <c r="AC78" s="187" t="s">
        <v>697</v>
      </c>
      <c r="AD78" s="167" t="s">
        <v>236</v>
      </c>
      <c r="AE78" s="338">
        <v>0.18181</v>
      </c>
      <c r="AF78" s="187" t="s">
        <v>235</v>
      </c>
    </row>
    <row r="79" spans="29:32" x14ac:dyDescent="0.35">
      <c r="AC79" s="187" t="s">
        <v>698</v>
      </c>
      <c r="AD79" s="167" t="s">
        <v>236</v>
      </c>
      <c r="AE79" s="338">
        <v>0.13924500000000001</v>
      </c>
      <c r="AF79" s="187" t="s">
        <v>235</v>
      </c>
    </row>
    <row r="80" spans="29:32" x14ac:dyDescent="0.35">
      <c r="AC80" s="187" t="s">
        <v>699</v>
      </c>
      <c r="AD80" s="167" t="s">
        <v>236</v>
      </c>
      <c r="AE80" s="338">
        <v>0.22278000000000001</v>
      </c>
      <c r="AF80" s="187" t="s">
        <v>235</v>
      </c>
    </row>
    <row r="81" spans="29:32" x14ac:dyDescent="0.35">
      <c r="AC81" s="187" t="s">
        <v>700</v>
      </c>
      <c r="AD81" s="167" t="s">
        <v>236</v>
      </c>
      <c r="AE81" s="338">
        <v>0.40378999999999998</v>
      </c>
      <c r="AF81" s="187" t="s">
        <v>235</v>
      </c>
    </row>
    <row r="82" spans="29:32" x14ac:dyDescent="0.35">
      <c r="AC82" s="321" t="s">
        <v>701</v>
      </c>
      <c r="AD82" s="167" t="s">
        <v>236</v>
      </c>
      <c r="AE82" s="338">
        <v>0.55694999999999995</v>
      </c>
      <c r="AF82" s="187" t="s">
        <v>235</v>
      </c>
    </row>
    <row r="83" spans="29:32" x14ac:dyDescent="0.35">
      <c r="AC83" s="351" t="s">
        <v>242</v>
      </c>
      <c r="AD83" s="352" t="s">
        <v>236</v>
      </c>
      <c r="AE83" s="353">
        <v>3.6940000000000001E-2</v>
      </c>
      <c r="AF83" s="351" t="s">
        <v>235</v>
      </c>
    </row>
    <row r="84" spans="29:32" x14ac:dyDescent="0.35">
      <c r="AC84" s="186" t="s">
        <v>702</v>
      </c>
      <c r="AD84" s="167" t="s">
        <v>236</v>
      </c>
      <c r="AE84" s="353">
        <v>4.9699999999999996E-3</v>
      </c>
      <c r="AF84" s="187" t="s">
        <v>235</v>
      </c>
    </row>
    <row r="85" spans="29:32" x14ac:dyDescent="0.35">
      <c r="AC85" s="186" t="s">
        <v>703</v>
      </c>
      <c r="AD85" s="167" t="s">
        <v>236</v>
      </c>
      <c r="AE85" s="353">
        <v>2.9909999999999999E-2</v>
      </c>
      <c r="AF85" s="187" t="s">
        <v>235</v>
      </c>
    </row>
    <row r="86" spans="29:32" x14ac:dyDescent="0.35">
      <c r="AC86" s="186" t="s">
        <v>704</v>
      </c>
      <c r="AD86" s="167" t="s">
        <v>236</v>
      </c>
      <c r="AE86" s="353">
        <v>2.75E-2</v>
      </c>
      <c r="AF86" s="187" t="s">
        <v>235</v>
      </c>
    </row>
    <row r="87" spans="29:32" x14ac:dyDescent="0.35">
      <c r="AC87" s="320" t="s">
        <v>705</v>
      </c>
      <c r="AD87" s="167" t="s">
        <v>241</v>
      </c>
      <c r="AE87" s="332">
        <v>0.1714</v>
      </c>
      <c r="AF87" s="187" t="s">
        <v>714</v>
      </c>
    </row>
    <row r="88" spans="29:32" x14ac:dyDescent="0.35">
      <c r="AC88" s="320" t="s">
        <v>705</v>
      </c>
      <c r="AD88" s="167" t="s">
        <v>396</v>
      </c>
      <c r="AE88" s="332">
        <v>0.27583999999999997</v>
      </c>
      <c r="AF88" s="187" t="s">
        <v>715</v>
      </c>
    </row>
    <row r="89" spans="29:32" x14ac:dyDescent="0.35">
      <c r="AC89" s="320" t="s">
        <v>742</v>
      </c>
      <c r="AD89" s="167" t="s">
        <v>241</v>
      </c>
      <c r="AE89" s="353">
        <v>0.16844000000000001</v>
      </c>
      <c r="AF89" s="187" t="s">
        <v>714</v>
      </c>
    </row>
    <row r="90" spans="29:32" x14ac:dyDescent="0.35">
      <c r="AC90" s="320" t="s">
        <v>743</v>
      </c>
      <c r="AD90" s="167" t="s">
        <v>396</v>
      </c>
      <c r="AE90" s="353">
        <v>0.27107999999999999</v>
      </c>
      <c r="AF90" s="187" t="s">
        <v>715</v>
      </c>
    </row>
    <row r="91" spans="29:32" x14ac:dyDescent="0.35">
      <c r="AC91" s="320" t="s">
        <v>744</v>
      </c>
      <c r="AD91" s="167" t="s">
        <v>241</v>
      </c>
      <c r="AE91" s="353">
        <v>0.13721</v>
      </c>
      <c r="AF91" s="187" t="s">
        <v>714</v>
      </c>
    </row>
    <row r="92" spans="29:32" x14ac:dyDescent="0.35">
      <c r="AC92" s="320" t="s">
        <v>745</v>
      </c>
      <c r="AD92" s="167" t="s">
        <v>396</v>
      </c>
      <c r="AE92" s="353">
        <v>0.22081999999999999</v>
      </c>
      <c r="AF92" s="187" t="s">
        <v>715</v>
      </c>
    </row>
    <row r="93" spans="29:32" x14ac:dyDescent="0.35">
      <c r="AC93" s="320" t="s">
        <v>746</v>
      </c>
      <c r="AD93" s="167" t="s">
        <v>241</v>
      </c>
      <c r="AE93" s="353">
        <v>0.16636999999999999</v>
      </c>
      <c r="AF93" s="187" t="s">
        <v>714</v>
      </c>
    </row>
    <row r="94" spans="29:32" x14ac:dyDescent="0.35">
      <c r="AC94" s="320" t="s">
        <v>747</v>
      </c>
      <c r="AD94" s="167" t="s">
        <v>396</v>
      </c>
      <c r="AE94" s="353">
        <v>0.26774999999999999</v>
      </c>
      <c r="AF94" s="187" t="s">
        <v>715</v>
      </c>
    </row>
    <row r="95" spans="29:32" x14ac:dyDescent="0.35">
      <c r="AC95" s="320" t="s">
        <v>748</v>
      </c>
      <c r="AD95" s="167" t="s">
        <v>241</v>
      </c>
      <c r="AE95" s="353">
        <v>0.20419000000000001</v>
      </c>
      <c r="AF95" s="187" t="s">
        <v>714</v>
      </c>
    </row>
    <row r="96" spans="29:32" x14ac:dyDescent="0.35">
      <c r="AC96" s="320" t="s">
        <v>749</v>
      </c>
      <c r="AD96" s="167" t="s">
        <v>396</v>
      </c>
      <c r="AE96" s="353">
        <v>0.32862999999999998</v>
      </c>
      <c r="AF96" s="187" t="s">
        <v>715</v>
      </c>
    </row>
    <row r="97" spans="29:32" x14ac:dyDescent="0.35">
      <c r="AC97" s="320" t="s">
        <v>750</v>
      </c>
      <c r="AD97" s="167" t="s">
        <v>241</v>
      </c>
      <c r="AE97" s="353">
        <v>0.17430000000000001</v>
      </c>
      <c r="AF97" s="187" t="s">
        <v>716</v>
      </c>
    </row>
    <row r="98" spans="29:32" x14ac:dyDescent="0.35">
      <c r="AC98" s="320" t="s">
        <v>751</v>
      </c>
      <c r="AD98" s="167" t="s">
        <v>396</v>
      </c>
      <c r="AE98" s="353">
        <v>0.28051999999999999</v>
      </c>
      <c r="AF98" s="187" t="s">
        <v>715</v>
      </c>
    </row>
    <row r="99" spans="29:32" x14ac:dyDescent="0.35">
      <c r="AC99" s="320" t="s">
        <v>752</v>
      </c>
      <c r="AD99" s="167" t="s">
        <v>241</v>
      </c>
      <c r="AE99" s="353">
        <v>0.14835999999999999</v>
      </c>
      <c r="AF99" s="187" t="s">
        <v>714</v>
      </c>
    </row>
    <row r="100" spans="29:32" x14ac:dyDescent="0.35">
      <c r="AC100" s="320" t="s">
        <v>753</v>
      </c>
      <c r="AD100" s="167" t="s">
        <v>396</v>
      </c>
      <c r="AE100" s="353">
        <v>0.23877000000000001</v>
      </c>
      <c r="AF100" s="187" t="s">
        <v>715</v>
      </c>
    </row>
    <row r="101" spans="29:32" x14ac:dyDescent="0.35">
      <c r="AC101" s="320" t="s">
        <v>754</v>
      </c>
      <c r="AD101" s="167" t="s">
        <v>241</v>
      </c>
      <c r="AE101" s="353">
        <v>0.18659000000000001</v>
      </c>
      <c r="AF101" s="187" t="s">
        <v>714</v>
      </c>
    </row>
    <row r="102" spans="29:32" x14ac:dyDescent="0.35">
      <c r="AC102" s="320" t="s">
        <v>755</v>
      </c>
      <c r="AD102" s="167" t="s">
        <v>396</v>
      </c>
      <c r="AE102" s="353">
        <v>0.30029</v>
      </c>
      <c r="AF102" s="187" t="s">
        <v>715</v>
      </c>
    </row>
    <row r="103" spans="29:32" x14ac:dyDescent="0.35">
      <c r="AC103" s="320" t="s">
        <v>756</v>
      </c>
      <c r="AD103" s="167" t="s">
        <v>241</v>
      </c>
      <c r="AE103" s="353">
        <v>0.27806999999999998</v>
      </c>
      <c r="AF103" s="187" t="s">
        <v>714</v>
      </c>
    </row>
    <row r="104" spans="29:32" x14ac:dyDescent="0.35">
      <c r="AC104" s="320" t="s">
        <v>757</v>
      </c>
      <c r="AD104" s="167" t="s">
        <v>396</v>
      </c>
      <c r="AE104" s="353">
        <v>0.44751999999999997</v>
      </c>
      <c r="AF104" s="187" t="s">
        <v>715</v>
      </c>
    </row>
    <row r="105" spans="29:32" x14ac:dyDescent="0.35">
      <c r="AC105" s="320" t="s">
        <v>758</v>
      </c>
      <c r="AD105" s="167" t="s">
        <v>241</v>
      </c>
      <c r="AE105" s="353">
        <v>0.10274999999999999</v>
      </c>
      <c r="AF105" s="187" t="s">
        <v>714</v>
      </c>
    </row>
    <row r="106" spans="29:32" x14ac:dyDescent="0.35">
      <c r="AC106" s="320" t="s">
        <v>759</v>
      </c>
      <c r="AD106" s="167" t="s">
        <v>396</v>
      </c>
      <c r="AE106" s="353">
        <v>0.16538</v>
      </c>
      <c r="AF106" s="187" t="s">
        <v>715</v>
      </c>
    </row>
    <row r="107" spans="29:32" x14ac:dyDescent="0.35">
      <c r="AC107" s="320" t="s">
        <v>760</v>
      </c>
      <c r="AD107" s="167" t="s">
        <v>241</v>
      </c>
      <c r="AE107" s="353">
        <v>0.10698000000000001</v>
      </c>
      <c r="AF107" s="187" t="s">
        <v>714</v>
      </c>
    </row>
    <row r="108" spans="29:32" x14ac:dyDescent="0.35">
      <c r="AC108" s="320" t="s">
        <v>761</v>
      </c>
      <c r="AD108" s="167" t="s">
        <v>396</v>
      </c>
      <c r="AE108" s="353">
        <v>0.17216000000000001</v>
      </c>
      <c r="AF108" s="187" t="s">
        <v>715</v>
      </c>
    </row>
    <row r="109" spans="29:32" x14ac:dyDescent="0.35">
      <c r="AC109" s="320" t="s">
        <v>762</v>
      </c>
      <c r="AD109" s="167" t="s">
        <v>241</v>
      </c>
      <c r="AE109" s="353">
        <v>0.14480000000000001</v>
      </c>
      <c r="AF109" s="187" t="s">
        <v>714</v>
      </c>
    </row>
    <row r="110" spans="29:32" x14ac:dyDescent="0.35">
      <c r="AC110" s="320" t="s">
        <v>763</v>
      </c>
      <c r="AD110" s="167" t="s">
        <v>396</v>
      </c>
      <c r="AE110" s="353">
        <v>0.23304</v>
      </c>
      <c r="AF110" s="187" t="s">
        <v>715</v>
      </c>
    </row>
    <row r="111" spans="29:32" x14ac:dyDescent="0.35">
      <c r="AC111" s="320" t="s">
        <v>764</v>
      </c>
      <c r="AD111" s="167" t="s">
        <v>241</v>
      </c>
      <c r="AE111" s="353">
        <v>0.11558</v>
      </c>
      <c r="AF111" s="187" t="s">
        <v>714</v>
      </c>
    </row>
    <row r="112" spans="29:32" x14ac:dyDescent="0.35">
      <c r="AC112" s="321" t="s">
        <v>765</v>
      </c>
      <c r="AD112" s="167" t="s">
        <v>396</v>
      </c>
      <c r="AE112" s="353">
        <v>0.18601000000000001</v>
      </c>
      <c r="AF112" s="187" t="s">
        <v>717</v>
      </c>
    </row>
    <row r="113" spans="29:32" x14ac:dyDescent="0.35">
      <c r="AC113" s="320" t="s">
        <v>766</v>
      </c>
      <c r="AD113" s="167" t="s">
        <v>396</v>
      </c>
      <c r="AE113" s="332">
        <v>0.31790000000000002</v>
      </c>
      <c r="AF113" s="187" t="s">
        <v>717</v>
      </c>
    </row>
    <row r="114" spans="29:32" x14ac:dyDescent="0.35">
      <c r="AC114" s="320" t="s">
        <v>767</v>
      </c>
      <c r="AD114" s="167" t="s">
        <v>241</v>
      </c>
      <c r="AE114" s="332">
        <v>0.19753999999999999</v>
      </c>
      <c r="AF114" s="187" t="s">
        <v>716</v>
      </c>
    </row>
    <row r="115" spans="29:32" x14ac:dyDescent="0.35">
      <c r="AC115" s="320" t="s">
        <v>768</v>
      </c>
      <c r="AD115" s="167" t="s">
        <v>241</v>
      </c>
      <c r="AE115" s="354">
        <v>0.14853</v>
      </c>
      <c r="AF115" s="322" t="s">
        <v>240</v>
      </c>
    </row>
    <row r="116" spans="29:32" x14ac:dyDescent="0.35">
      <c r="AC116" s="320" t="s">
        <v>769</v>
      </c>
      <c r="AD116" s="167" t="s">
        <v>396</v>
      </c>
      <c r="AE116" s="354">
        <v>0.23904</v>
      </c>
      <c r="AF116" s="187" t="s">
        <v>717</v>
      </c>
    </row>
    <row r="117" spans="29:32" x14ac:dyDescent="0.35">
      <c r="AC117" s="320" t="s">
        <v>770</v>
      </c>
      <c r="AD117" s="167" t="s">
        <v>241</v>
      </c>
      <c r="AE117" s="354">
        <v>0.189</v>
      </c>
      <c r="AF117" s="322" t="s">
        <v>240</v>
      </c>
    </row>
    <row r="118" spans="29:32" x14ac:dyDescent="0.35">
      <c r="AC118" s="320" t="s">
        <v>771</v>
      </c>
      <c r="AD118" s="167" t="s">
        <v>396</v>
      </c>
      <c r="AE118" s="354">
        <v>0.30415999999999999</v>
      </c>
      <c r="AF118" s="187" t="s">
        <v>717</v>
      </c>
    </row>
    <row r="119" spans="29:32" x14ac:dyDescent="0.35">
      <c r="AC119" s="320" t="s">
        <v>772</v>
      </c>
      <c r="AD119" s="167" t="s">
        <v>241</v>
      </c>
      <c r="AE119" s="354">
        <v>0.27171000000000001</v>
      </c>
      <c r="AF119" s="322" t="s">
        <v>240</v>
      </c>
    </row>
    <row r="120" spans="29:32" x14ac:dyDescent="0.35">
      <c r="AC120" s="320" t="s">
        <v>773</v>
      </c>
      <c r="AD120" s="167" t="s">
        <v>396</v>
      </c>
      <c r="AE120" s="354">
        <v>0.43726999999999999</v>
      </c>
      <c r="AF120" s="322" t="s">
        <v>717</v>
      </c>
    </row>
    <row r="121" spans="29:32" x14ac:dyDescent="0.35">
      <c r="AC121" s="320" t="s">
        <v>774</v>
      </c>
      <c r="AD121" s="167" t="s">
        <v>241</v>
      </c>
      <c r="AE121" s="354">
        <v>0.24709999999999999</v>
      </c>
      <c r="AF121" s="322" t="s">
        <v>240</v>
      </c>
    </row>
    <row r="122" spans="29:32" x14ac:dyDescent="0.35">
      <c r="AC122" s="320" t="s">
        <v>775</v>
      </c>
      <c r="AD122" s="167" t="s">
        <v>396</v>
      </c>
      <c r="AE122" s="354">
        <v>0.39767000000000002</v>
      </c>
      <c r="AF122" s="322" t="s">
        <v>717</v>
      </c>
    </row>
    <row r="123" spans="29:32" x14ac:dyDescent="0.35">
      <c r="AC123" s="320" t="s">
        <v>776</v>
      </c>
      <c r="AD123" s="167" t="s">
        <v>241</v>
      </c>
      <c r="AE123" s="344">
        <v>0.21079000000000001</v>
      </c>
      <c r="AF123" s="322" t="s">
        <v>240</v>
      </c>
    </row>
    <row r="124" spans="29:32" x14ac:dyDescent="0.35">
      <c r="AC124" s="321" t="s">
        <v>777</v>
      </c>
      <c r="AD124" s="167" t="s">
        <v>396</v>
      </c>
      <c r="AE124" s="344">
        <v>0.33922999999999998</v>
      </c>
      <c r="AF124" s="322" t="s">
        <v>717</v>
      </c>
    </row>
    <row r="125" spans="29:32" x14ac:dyDescent="0.35">
      <c r="AC125" s="320" t="s">
        <v>778</v>
      </c>
      <c r="AD125" s="167" t="s">
        <v>241</v>
      </c>
      <c r="AE125" s="344">
        <v>0.20791999999999999</v>
      </c>
      <c r="AF125" s="322" t="s">
        <v>240</v>
      </c>
    </row>
    <row r="126" spans="29:32" x14ac:dyDescent="0.35">
      <c r="AC126" s="320" t="s">
        <v>777</v>
      </c>
      <c r="AD126" s="167" t="s">
        <v>396</v>
      </c>
      <c r="AE126" s="344">
        <v>0.33461000000000002</v>
      </c>
      <c r="AF126" s="322" t="s">
        <v>717</v>
      </c>
    </row>
    <row r="127" spans="29:32" x14ac:dyDescent="0.35">
      <c r="AC127" s="320" t="s">
        <v>779</v>
      </c>
      <c r="AD127" s="167" t="s">
        <v>241</v>
      </c>
      <c r="AE127" s="344">
        <v>0.33276</v>
      </c>
      <c r="AF127" s="322" t="s">
        <v>240</v>
      </c>
    </row>
    <row r="128" spans="29:32" x14ac:dyDescent="0.35">
      <c r="AC128" s="320" t="s">
        <v>780</v>
      </c>
      <c r="AD128" s="167" t="s">
        <v>396</v>
      </c>
      <c r="AE128" s="344">
        <v>0.53552</v>
      </c>
      <c r="AF128" s="322" t="s">
        <v>717</v>
      </c>
    </row>
    <row r="129" spans="29:32" x14ac:dyDescent="0.35">
      <c r="AC129" s="320" t="s">
        <v>781</v>
      </c>
      <c r="AD129" s="167" t="s">
        <v>241</v>
      </c>
      <c r="AE129" s="344">
        <v>0.21962000000000001</v>
      </c>
      <c r="AF129" s="322" t="s">
        <v>240</v>
      </c>
    </row>
    <row r="130" spans="29:32" x14ac:dyDescent="0.35">
      <c r="AC130" s="320" t="s">
        <v>782</v>
      </c>
      <c r="AD130" s="167" t="s">
        <v>396</v>
      </c>
      <c r="AE130" s="344">
        <v>0.35344999999999999</v>
      </c>
      <c r="AF130" s="322" t="s">
        <v>717</v>
      </c>
    </row>
    <row r="131" spans="29:32" x14ac:dyDescent="0.35">
      <c r="AC131" s="320" t="s">
        <v>783</v>
      </c>
      <c r="AD131" s="167" t="s">
        <v>241</v>
      </c>
      <c r="AE131" s="354">
        <v>0.27174999999999999</v>
      </c>
      <c r="AF131" s="322" t="s">
        <v>240</v>
      </c>
    </row>
    <row r="132" spans="29:32" x14ac:dyDescent="0.35">
      <c r="AC132" s="320" t="s">
        <v>784</v>
      </c>
      <c r="AD132" s="167" t="s">
        <v>396</v>
      </c>
      <c r="AE132" s="354">
        <v>0.43734000000000001</v>
      </c>
      <c r="AF132" s="322" t="s">
        <v>717</v>
      </c>
    </row>
    <row r="133" spans="29:32" x14ac:dyDescent="0.35">
      <c r="AC133" s="320" t="s">
        <v>785</v>
      </c>
      <c r="AD133" s="167" t="s">
        <v>241</v>
      </c>
      <c r="AE133" s="354">
        <v>0.24621000000000001</v>
      </c>
      <c r="AF133" s="322" t="s">
        <v>240</v>
      </c>
    </row>
    <row r="134" spans="29:32" x14ac:dyDescent="0.35">
      <c r="AC134" s="320" t="s">
        <v>786</v>
      </c>
      <c r="AD134" s="167" t="s">
        <v>396</v>
      </c>
      <c r="AE134" s="354">
        <v>0.39623000000000003</v>
      </c>
      <c r="AF134" s="322" t="s">
        <v>717</v>
      </c>
    </row>
    <row r="135" spans="29:32" x14ac:dyDescent="0.35">
      <c r="AC135" s="320" t="s">
        <v>787</v>
      </c>
      <c r="AD135" s="167" t="s">
        <v>241</v>
      </c>
      <c r="AE135" s="353">
        <v>0.11337</v>
      </c>
      <c r="AF135" s="322" t="s">
        <v>240</v>
      </c>
    </row>
    <row r="136" spans="29:32" x14ac:dyDescent="0.35">
      <c r="AC136" s="320" t="s">
        <v>788</v>
      </c>
      <c r="AD136" s="167" t="s">
        <v>396</v>
      </c>
      <c r="AE136" s="353">
        <v>0.18245</v>
      </c>
      <c r="AF136" s="322" t="s">
        <v>717</v>
      </c>
    </row>
    <row r="137" spans="29:32" x14ac:dyDescent="0.35">
      <c r="AC137" s="320" t="s">
        <v>789</v>
      </c>
      <c r="AD137" s="167" t="s">
        <v>241</v>
      </c>
      <c r="AE137" s="344">
        <v>0.79076999999999997</v>
      </c>
      <c r="AF137" s="322" t="s">
        <v>240</v>
      </c>
    </row>
    <row r="138" spans="29:32" x14ac:dyDescent="0.35">
      <c r="AC138" s="320" t="s">
        <v>790</v>
      </c>
      <c r="AD138" s="167" t="s">
        <v>396</v>
      </c>
      <c r="AE138" s="344">
        <v>1.2726200000000001</v>
      </c>
      <c r="AF138" s="187" t="s">
        <v>717</v>
      </c>
    </row>
    <row r="139" spans="29:32" x14ac:dyDescent="0.35">
      <c r="AC139" s="320" t="s">
        <v>791</v>
      </c>
      <c r="AD139" s="167" t="s">
        <v>241</v>
      </c>
      <c r="AE139" s="344">
        <v>0.86104999999999998</v>
      </c>
      <c r="AF139" s="322" t="s">
        <v>240</v>
      </c>
    </row>
    <row r="140" spans="29:32" x14ac:dyDescent="0.35">
      <c r="AC140" s="320" t="s">
        <v>792</v>
      </c>
      <c r="AD140" s="167" t="s">
        <v>396</v>
      </c>
      <c r="AE140" s="344">
        <v>1.3857299999999999</v>
      </c>
      <c r="AF140" s="187" t="s">
        <v>717</v>
      </c>
    </row>
    <row r="141" spans="29:32" x14ac:dyDescent="0.35">
      <c r="AC141" s="320" t="s">
        <v>793</v>
      </c>
      <c r="AD141" s="167" t="s">
        <v>241</v>
      </c>
      <c r="AE141" s="344">
        <v>0.83020000000000005</v>
      </c>
      <c r="AF141" s="322" t="s">
        <v>240</v>
      </c>
    </row>
    <row r="142" spans="29:32" x14ac:dyDescent="0.35">
      <c r="AC142" s="320" t="s">
        <v>794</v>
      </c>
      <c r="AD142" s="167" t="s">
        <v>396</v>
      </c>
      <c r="AE142" s="344">
        <v>1.3360799999999999</v>
      </c>
      <c r="AF142" s="322" t="s">
        <v>717</v>
      </c>
    </row>
    <row r="143" spans="29:32" x14ac:dyDescent="0.35">
      <c r="AC143" s="187" t="s">
        <v>239</v>
      </c>
      <c r="AD143" s="167" t="s">
        <v>236</v>
      </c>
      <c r="AE143" s="355">
        <v>0.1195</v>
      </c>
      <c r="AF143" s="187" t="s">
        <v>235</v>
      </c>
    </row>
    <row r="144" spans="29:32" x14ac:dyDescent="0.35">
      <c r="AC144" s="187" t="s">
        <v>706</v>
      </c>
      <c r="AD144" s="167" t="s">
        <v>236</v>
      </c>
      <c r="AE144" s="355">
        <v>2.7320000000000001E-2</v>
      </c>
      <c r="AF144" s="187" t="s">
        <v>235</v>
      </c>
    </row>
    <row r="145" spans="29:32" x14ac:dyDescent="0.35">
      <c r="AC145" s="187" t="s">
        <v>238</v>
      </c>
      <c r="AD145" s="167" t="s">
        <v>236</v>
      </c>
      <c r="AE145" s="331">
        <v>0.20793</v>
      </c>
      <c r="AF145" s="187" t="s">
        <v>235</v>
      </c>
    </row>
    <row r="146" spans="29:32" x14ac:dyDescent="0.35">
      <c r="AC146" s="187" t="s">
        <v>238</v>
      </c>
      <c r="AD146" s="167" t="s">
        <v>241</v>
      </c>
      <c r="AE146" s="331">
        <v>0.31191000000000002</v>
      </c>
      <c r="AF146" s="187" t="s">
        <v>714</v>
      </c>
    </row>
    <row r="147" spans="29:32" x14ac:dyDescent="0.35">
      <c r="AC147" s="187" t="s">
        <v>237</v>
      </c>
      <c r="AD147" s="167" t="s">
        <v>236</v>
      </c>
      <c r="AE147" s="331">
        <v>0.14549000000000001</v>
      </c>
      <c r="AF147" s="187" t="s">
        <v>235</v>
      </c>
    </row>
    <row r="148" spans="29:32" x14ac:dyDescent="0.35">
      <c r="AC148" s="187" t="s">
        <v>707</v>
      </c>
      <c r="AD148" s="167" t="s">
        <v>236</v>
      </c>
      <c r="AE148" s="354">
        <v>2.1829999999999999E-2</v>
      </c>
      <c r="AF148" s="187" t="s">
        <v>235</v>
      </c>
    </row>
    <row r="149" spans="29:32" x14ac:dyDescent="0.35">
      <c r="AC149" s="322" t="s">
        <v>708</v>
      </c>
      <c r="AD149" s="167" t="s">
        <v>236</v>
      </c>
      <c r="AE149" s="354">
        <v>3.62E-3</v>
      </c>
      <c r="AF149" s="187" t="s">
        <v>235</v>
      </c>
    </row>
    <row r="150" spans="29:32" x14ac:dyDescent="0.35">
      <c r="AC150" s="322" t="s">
        <v>709</v>
      </c>
      <c r="AD150" s="167" t="s">
        <v>236</v>
      </c>
      <c r="AE150" s="354">
        <v>2.5049999999999999E-2</v>
      </c>
      <c r="AF150" s="187" t="s">
        <v>235</v>
      </c>
    </row>
    <row r="152" spans="29:32" x14ac:dyDescent="0.35">
      <c r="AC152" s="24">
        <v>2019</v>
      </c>
    </row>
    <row r="153" spans="29:32" x14ac:dyDescent="0.35">
      <c r="AC153" s="187" t="s">
        <v>538</v>
      </c>
      <c r="AD153" s="167" t="s">
        <v>268</v>
      </c>
      <c r="AE153" s="357">
        <v>0.25559999999999999</v>
      </c>
      <c r="AF153" s="322" t="s">
        <v>234</v>
      </c>
    </row>
    <row r="154" spans="29:32" x14ac:dyDescent="0.35">
      <c r="AC154" s="187" t="s">
        <v>515</v>
      </c>
      <c r="AD154" s="167" t="s">
        <v>268</v>
      </c>
      <c r="AE154" s="358">
        <v>2.1700000000000001E-2</v>
      </c>
      <c r="AF154" s="322" t="s">
        <v>234</v>
      </c>
    </row>
    <row r="155" spans="29:32" x14ac:dyDescent="0.35">
      <c r="AC155" s="187" t="s">
        <v>491</v>
      </c>
      <c r="AD155" s="167" t="s">
        <v>268</v>
      </c>
      <c r="AE155" s="359">
        <v>0.18385000000000001</v>
      </c>
      <c r="AF155" s="187" t="s">
        <v>234</v>
      </c>
    </row>
    <row r="156" spans="29:32" x14ac:dyDescent="0.35">
      <c r="AC156" s="320" t="s">
        <v>724</v>
      </c>
      <c r="AD156" s="167" t="s">
        <v>312</v>
      </c>
      <c r="AE156" s="359">
        <v>2.7582100000000001</v>
      </c>
      <c r="AF156" s="187" t="s">
        <v>311</v>
      </c>
    </row>
    <row r="157" spans="29:32" x14ac:dyDescent="0.35">
      <c r="AC157" s="320" t="s">
        <v>725</v>
      </c>
      <c r="AD157" s="167" t="s">
        <v>268</v>
      </c>
      <c r="AE157" s="359">
        <v>0.25675999999999999</v>
      </c>
      <c r="AF157" s="187" t="s">
        <v>234</v>
      </c>
    </row>
    <row r="158" spans="29:32" x14ac:dyDescent="0.35">
      <c r="AC158" s="320" t="s">
        <v>726</v>
      </c>
      <c r="AD158" s="167" t="s">
        <v>247</v>
      </c>
      <c r="AE158" s="360">
        <v>3217.82</v>
      </c>
      <c r="AF158" s="187" t="s">
        <v>249</v>
      </c>
    </row>
    <row r="159" spans="29:32" x14ac:dyDescent="0.35">
      <c r="AC159" s="320" t="s">
        <v>727</v>
      </c>
      <c r="AD159" s="167" t="s">
        <v>268</v>
      </c>
      <c r="AE159" s="359">
        <v>0.26782</v>
      </c>
      <c r="AF159" s="187" t="s">
        <v>234</v>
      </c>
    </row>
    <row r="160" spans="29:32" x14ac:dyDescent="0.35">
      <c r="AC160" s="335" t="s">
        <v>728</v>
      </c>
      <c r="AD160" s="336" t="s">
        <v>247</v>
      </c>
      <c r="AE160" s="360">
        <v>3250.08</v>
      </c>
      <c r="AF160" s="187" t="s">
        <v>249</v>
      </c>
    </row>
    <row r="161" spans="29:32" x14ac:dyDescent="0.35">
      <c r="AC161" s="335" t="s">
        <v>729</v>
      </c>
      <c r="AD161" s="336" t="s">
        <v>312</v>
      </c>
      <c r="AE161" s="359">
        <v>2.7754699999999999</v>
      </c>
      <c r="AF161" s="187" t="s">
        <v>311</v>
      </c>
    </row>
    <row r="162" spans="29:32" x14ac:dyDescent="0.35">
      <c r="AC162" s="335" t="s">
        <v>730</v>
      </c>
      <c r="AD162" s="336" t="s">
        <v>268</v>
      </c>
      <c r="AE162" s="359">
        <v>0.25835999999999998</v>
      </c>
      <c r="AF162" s="187" t="s">
        <v>234</v>
      </c>
    </row>
    <row r="163" spans="29:32" x14ac:dyDescent="0.35">
      <c r="AC163" s="335" t="s">
        <v>731</v>
      </c>
      <c r="AD163" s="336" t="s">
        <v>247</v>
      </c>
      <c r="AE163" s="360">
        <v>3159.55</v>
      </c>
      <c r="AF163" s="187" t="s">
        <v>249</v>
      </c>
    </row>
    <row r="164" spans="29:32" x14ac:dyDescent="0.35">
      <c r="AC164" s="335" t="s">
        <v>732</v>
      </c>
      <c r="AD164" s="336" t="s">
        <v>312</v>
      </c>
      <c r="AE164" s="359">
        <v>3.12209</v>
      </c>
      <c r="AF164" s="187" t="s">
        <v>311</v>
      </c>
    </row>
    <row r="165" spans="29:32" x14ac:dyDescent="0.35">
      <c r="AC165" s="335" t="s">
        <v>733</v>
      </c>
      <c r="AD165" s="336" t="s">
        <v>268</v>
      </c>
      <c r="AE165" s="359">
        <v>0.26297999999999999</v>
      </c>
      <c r="AF165" s="187" t="s">
        <v>234</v>
      </c>
    </row>
    <row r="166" spans="29:32" x14ac:dyDescent="0.35">
      <c r="AC166" s="320" t="s">
        <v>734</v>
      </c>
      <c r="AD166" s="167" t="s">
        <v>312</v>
      </c>
      <c r="AE166" s="359">
        <v>2.5404200000000001</v>
      </c>
      <c r="AF166" s="187" t="s">
        <v>311</v>
      </c>
    </row>
    <row r="167" spans="29:32" x14ac:dyDescent="0.35">
      <c r="AC167" s="320" t="s">
        <v>735</v>
      </c>
      <c r="AD167" s="167" t="s">
        <v>268</v>
      </c>
      <c r="AE167" s="359">
        <v>0.24675</v>
      </c>
      <c r="AF167" s="187" t="s">
        <v>234</v>
      </c>
    </row>
    <row r="168" spans="29:32" x14ac:dyDescent="0.35">
      <c r="AC168" s="320" t="s">
        <v>736</v>
      </c>
      <c r="AD168" s="167" t="s">
        <v>268</v>
      </c>
      <c r="AE168" s="359">
        <v>0.33183000000000001</v>
      </c>
      <c r="AF168" s="187" t="s">
        <v>234</v>
      </c>
    </row>
    <row r="169" spans="29:32" x14ac:dyDescent="0.35">
      <c r="AC169" s="320" t="s">
        <v>737</v>
      </c>
      <c r="AD169" s="167" t="s">
        <v>247</v>
      </c>
      <c r="AE169" s="360">
        <v>2464.9499999999998</v>
      </c>
      <c r="AF169" s="187" t="s">
        <v>249</v>
      </c>
    </row>
    <row r="170" spans="29:32" x14ac:dyDescent="0.35">
      <c r="AC170" s="337" t="s">
        <v>738</v>
      </c>
      <c r="AD170" s="167" t="s">
        <v>312</v>
      </c>
      <c r="AE170" s="359">
        <v>2.2910499999999998</v>
      </c>
      <c r="AF170" s="187" t="s">
        <v>311</v>
      </c>
    </row>
    <row r="171" spans="29:32" x14ac:dyDescent="0.35">
      <c r="AC171" s="337" t="s">
        <v>739</v>
      </c>
      <c r="AD171" s="167" t="s">
        <v>268</v>
      </c>
      <c r="AE171" s="359">
        <v>0.24454999999999999</v>
      </c>
      <c r="AF171" s="187" t="s">
        <v>234</v>
      </c>
    </row>
    <row r="172" spans="29:32" x14ac:dyDescent="0.35">
      <c r="AC172" s="337" t="s">
        <v>740</v>
      </c>
      <c r="AD172" s="167" t="s">
        <v>312</v>
      </c>
      <c r="AE172" s="359">
        <v>2.5430600000000001</v>
      </c>
      <c r="AF172" s="187" t="s">
        <v>311</v>
      </c>
    </row>
    <row r="173" spans="29:32" x14ac:dyDescent="0.35">
      <c r="AC173" s="337" t="s">
        <v>741</v>
      </c>
      <c r="AD173" s="167" t="s">
        <v>268</v>
      </c>
      <c r="AE173" s="359">
        <v>0.24776000000000001</v>
      </c>
      <c r="AF173" s="187" t="s">
        <v>234</v>
      </c>
    </row>
    <row r="174" spans="29:32" x14ac:dyDescent="0.35">
      <c r="AC174" s="187" t="s">
        <v>397</v>
      </c>
      <c r="AD174" s="167" t="s">
        <v>381</v>
      </c>
      <c r="AE174" s="361">
        <v>0.34399999999999997</v>
      </c>
      <c r="AF174" s="187" t="s">
        <v>380</v>
      </c>
    </row>
    <row r="175" spans="29:32" x14ac:dyDescent="0.35">
      <c r="AC175" s="187" t="s">
        <v>382</v>
      </c>
      <c r="AD175" s="167" t="s">
        <v>381</v>
      </c>
      <c r="AE175" s="362">
        <v>0.70799999999999996</v>
      </c>
      <c r="AF175" s="322" t="s">
        <v>380</v>
      </c>
    </row>
    <row r="176" spans="29:32" x14ac:dyDescent="0.35">
      <c r="AC176" s="187" t="s">
        <v>673</v>
      </c>
      <c r="AD176" s="167" t="s">
        <v>312</v>
      </c>
      <c r="AE176" s="359">
        <v>2.5941100000000001</v>
      </c>
      <c r="AF176" s="187" t="s">
        <v>311</v>
      </c>
    </row>
    <row r="177" spans="29:32" x14ac:dyDescent="0.35">
      <c r="AC177" s="187" t="s">
        <v>674</v>
      </c>
      <c r="AD177" s="167" t="s">
        <v>312</v>
      </c>
      <c r="AE177" s="359">
        <v>2.6869700000000001</v>
      </c>
      <c r="AF177" s="187" t="s">
        <v>311</v>
      </c>
    </row>
    <row r="178" spans="29:32" x14ac:dyDescent="0.35">
      <c r="AC178" s="187" t="s">
        <v>675</v>
      </c>
      <c r="AD178" s="167" t="s">
        <v>312</v>
      </c>
      <c r="AE178" s="359">
        <v>2.2090399999999999</v>
      </c>
      <c r="AF178" s="187" t="s">
        <v>311</v>
      </c>
    </row>
    <row r="179" spans="29:32" x14ac:dyDescent="0.35">
      <c r="AC179" s="186" t="s">
        <v>676</v>
      </c>
      <c r="AD179" s="167" t="s">
        <v>470</v>
      </c>
      <c r="AE179" s="363">
        <v>1430</v>
      </c>
      <c r="AF179" s="187" t="s">
        <v>710</v>
      </c>
    </row>
    <row r="180" spans="29:32" ht="16.5" x14ac:dyDescent="0.45">
      <c r="AC180" s="186" t="s">
        <v>677</v>
      </c>
      <c r="AD180" s="167" t="s">
        <v>470</v>
      </c>
      <c r="AE180" s="364">
        <v>2088</v>
      </c>
      <c r="AF180" s="323" t="s">
        <v>711</v>
      </c>
    </row>
    <row r="181" spans="29:32" ht="16.5" x14ac:dyDescent="0.45">
      <c r="AC181" s="186" t="s">
        <v>678</v>
      </c>
      <c r="AD181" s="167" t="s">
        <v>470</v>
      </c>
      <c r="AE181" s="363">
        <v>1774</v>
      </c>
      <c r="AF181" s="323" t="s">
        <v>711</v>
      </c>
    </row>
    <row r="182" spans="29:32" x14ac:dyDescent="0.35">
      <c r="AC182" s="342" t="s">
        <v>679</v>
      </c>
      <c r="AD182" s="167" t="s">
        <v>470</v>
      </c>
      <c r="AE182" s="363">
        <v>3922</v>
      </c>
      <c r="AF182" s="187" t="s">
        <v>710</v>
      </c>
    </row>
    <row r="183" spans="29:32" x14ac:dyDescent="0.35">
      <c r="AC183" s="320" t="s">
        <v>795</v>
      </c>
      <c r="AD183" s="167" t="s">
        <v>268</v>
      </c>
      <c r="AE183" s="365">
        <v>1.5630000000000002E-2</v>
      </c>
      <c r="AF183" s="187" t="s">
        <v>234</v>
      </c>
    </row>
    <row r="184" spans="29:32" x14ac:dyDescent="0.35">
      <c r="AC184" s="320" t="s">
        <v>796</v>
      </c>
      <c r="AD184" s="167" t="s">
        <v>247</v>
      </c>
      <c r="AE184" s="365">
        <v>59.029020000000003</v>
      </c>
      <c r="AF184" s="187" t="s">
        <v>246</v>
      </c>
    </row>
    <row r="185" spans="29:32" x14ac:dyDescent="0.35">
      <c r="AC185" s="320" t="s">
        <v>797</v>
      </c>
      <c r="AD185" s="167" t="s">
        <v>247</v>
      </c>
      <c r="AE185" s="365">
        <v>73.135230000000007</v>
      </c>
      <c r="AF185" s="187" t="s">
        <v>246</v>
      </c>
    </row>
    <row r="186" spans="29:32" x14ac:dyDescent="0.35">
      <c r="AC186" s="320" t="s">
        <v>798</v>
      </c>
      <c r="AD186" s="167" t="s">
        <v>268</v>
      </c>
      <c r="AE186" s="365">
        <v>1.5630000000000002E-2</v>
      </c>
      <c r="AF186" s="187" t="s">
        <v>234</v>
      </c>
    </row>
    <row r="187" spans="29:32" x14ac:dyDescent="0.35">
      <c r="AC187" s="320" t="s">
        <v>799</v>
      </c>
      <c r="AD187" s="167" t="s">
        <v>268</v>
      </c>
      <c r="AE187" s="365">
        <v>2.1000000000000001E-4</v>
      </c>
      <c r="AF187" s="187" t="s">
        <v>234</v>
      </c>
    </row>
    <row r="188" spans="29:32" x14ac:dyDescent="0.35">
      <c r="AC188" s="320" t="s">
        <v>800</v>
      </c>
      <c r="AD188" s="167" t="s">
        <v>247</v>
      </c>
      <c r="AE188" s="365">
        <v>1.1483699999999999</v>
      </c>
      <c r="AF188" s="187" t="s">
        <v>246</v>
      </c>
    </row>
    <row r="189" spans="29:32" x14ac:dyDescent="0.35">
      <c r="AC189" s="320" t="s">
        <v>801</v>
      </c>
      <c r="AD189" s="167" t="s">
        <v>247</v>
      </c>
      <c r="AE189" s="365">
        <v>0.69342999999999999</v>
      </c>
      <c r="AF189" s="187" t="s">
        <v>246</v>
      </c>
    </row>
    <row r="190" spans="29:32" x14ac:dyDescent="0.35">
      <c r="AC190" s="320" t="s">
        <v>802</v>
      </c>
      <c r="AD190" s="167" t="s">
        <v>268</v>
      </c>
      <c r="AE190" s="365">
        <v>2.0000000000000001E-4</v>
      </c>
      <c r="AF190" s="187" t="s">
        <v>234</v>
      </c>
    </row>
    <row r="191" spans="29:32" x14ac:dyDescent="0.35">
      <c r="AC191" s="320" t="s">
        <v>803</v>
      </c>
      <c r="AD191" s="167" t="s">
        <v>268</v>
      </c>
      <c r="AE191" s="359">
        <v>0.21446999999999999</v>
      </c>
      <c r="AF191" s="187" t="s">
        <v>234</v>
      </c>
    </row>
    <row r="192" spans="29:32" x14ac:dyDescent="0.35">
      <c r="AC192" s="320" t="s">
        <v>804</v>
      </c>
      <c r="AD192" s="167" t="s">
        <v>312</v>
      </c>
      <c r="AE192" s="359">
        <v>1.5226</v>
      </c>
      <c r="AF192" s="322" t="s">
        <v>311</v>
      </c>
    </row>
    <row r="193" spans="29:32" x14ac:dyDescent="0.35">
      <c r="AC193" s="187" t="s">
        <v>302</v>
      </c>
      <c r="AD193" s="167" t="s">
        <v>268</v>
      </c>
      <c r="AE193" s="366">
        <v>0.17605999999999999</v>
      </c>
      <c r="AF193" s="322" t="s">
        <v>234</v>
      </c>
    </row>
    <row r="194" spans="29:32" x14ac:dyDescent="0.35">
      <c r="AC194" s="187" t="s">
        <v>289</v>
      </c>
      <c r="AD194" s="167" t="s">
        <v>268</v>
      </c>
      <c r="AE194" s="367">
        <v>0</v>
      </c>
      <c r="AF194" s="187" t="s">
        <v>234</v>
      </c>
    </row>
    <row r="195" spans="29:32" x14ac:dyDescent="0.35">
      <c r="AC195" s="187" t="s">
        <v>283</v>
      </c>
      <c r="AD195" s="167" t="s">
        <v>268</v>
      </c>
      <c r="AE195" s="367">
        <v>0</v>
      </c>
      <c r="AF195" s="187" t="s">
        <v>282</v>
      </c>
    </row>
    <row r="196" spans="29:32" x14ac:dyDescent="0.35">
      <c r="AC196" s="187" t="s">
        <v>680</v>
      </c>
      <c r="AD196" s="167" t="s">
        <v>247</v>
      </c>
      <c r="AE196" s="368">
        <v>64.636499999999998</v>
      </c>
      <c r="AF196" s="187" t="s">
        <v>246</v>
      </c>
    </row>
    <row r="197" spans="29:32" x14ac:dyDescent="0.35">
      <c r="AC197" s="187" t="s">
        <v>266</v>
      </c>
      <c r="AD197" s="167" t="s">
        <v>247</v>
      </c>
      <c r="AE197" s="369">
        <v>586.51379999999995</v>
      </c>
      <c r="AF197" s="187" t="s">
        <v>249</v>
      </c>
    </row>
    <row r="198" spans="29:32" x14ac:dyDescent="0.35">
      <c r="AC198" s="187" t="s">
        <v>264</v>
      </c>
      <c r="AD198" s="167" t="s">
        <v>247</v>
      </c>
      <c r="AE198" s="369">
        <v>99.759200000000007</v>
      </c>
      <c r="AF198" s="187" t="s">
        <v>249</v>
      </c>
    </row>
    <row r="199" spans="29:32" x14ac:dyDescent="0.35">
      <c r="AC199" s="187" t="s">
        <v>262</v>
      </c>
      <c r="AD199" s="167" t="s">
        <v>247</v>
      </c>
      <c r="AE199" s="368">
        <v>10.203900000000001</v>
      </c>
      <c r="AF199" s="187" t="s">
        <v>249</v>
      </c>
    </row>
    <row r="200" spans="29:32" x14ac:dyDescent="0.35">
      <c r="AC200" s="187" t="s">
        <v>681</v>
      </c>
      <c r="AD200" s="167" t="s">
        <v>247</v>
      </c>
      <c r="AE200" s="368">
        <v>21.3538</v>
      </c>
      <c r="AF200" s="187" t="s">
        <v>249</v>
      </c>
    </row>
    <row r="201" spans="29:32" x14ac:dyDescent="0.35">
      <c r="AC201" s="187" t="s">
        <v>260</v>
      </c>
      <c r="AD201" s="167" t="s">
        <v>247</v>
      </c>
      <c r="AE201" s="369">
        <v>10.203900000000001</v>
      </c>
      <c r="AF201" s="187" t="s">
        <v>249</v>
      </c>
    </row>
    <row r="202" spans="29:32" x14ac:dyDescent="0.35">
      <c r="AC202" s="187" t="s">
        <v>258</v>
      </c>
      <c r="AD202" s="167" t="s">
        <v>247</v>
      </c>
      <c r="AE202" s="368">
        <v>10.203900000000001</v>
      </c>
      <c r="AF202" s="187" t="s">
        <v>249</v>
      </c>
    </row>
    <row r="203" spans="29:32" x14ac:dyDescent="0.35">
      <c r="AC203" s="187" t="s">
        <v>256</v>
      </c>
      <c r="AD203" s="167" t="s">
        <v>247</v>
      </c>
      <c r="AE203" s="368">
        <v>21.3538</v>
      </c>
      <c r="AF203" s="187" t="s">
        <v>249</v>
      </c>
    </row>
    <row r="204" spans="29:32" x14ac:dyDescent="0.35">
      <c r="AC204" s="187" t="s">
        <v>254</v>
      </c>
      <c r="AD204" s="167" t="s">
        <v>247</v>
      </c>
      <c r="AE204" s="368">
        <v>21.3538</v>
      </c>
      <c r="AF204" s="187" t="s">
        <v>249</v>
      </c>
    </row>
    <row r="205" spans="29:32" x14ac:dyDescent="0.35">
      <c r="AC205" s="187" t="s">
        <v>253</v>
      </c>
      <c r="AD205" s="167" t="s">
        <v>247</v>
      </c>
      <c r="AE205" s="369">
        <v>21.3538</v>
      </c>
      <c r="AF205" s="187" t="s">
        <v>249</v>
      </c>
    </row>
    <row r="206" spans="29:32" x14ac:dyDescent="0.35">
      <c r="AC206" s="187" t="s">
        <v>252</v>
      </c>
      <c r="AD206" s="167" t="s">
        <v>247</v>
      </c>
      <c r="AE206" s="368">
        <v>21.3538</v>
      </c>
      <c r="AF206" s="187" t="s">
        <v>249</v>
      </c>
    </row>
    <row r="207" spans="29:32" x14ac:dyDescent="0.35">
      <c r="AC207" s="187" t="s">
        <v>251</v>
      </c>
      <c r="AD207" s="167" t="s">
        <v>247</v>
      </c>
      <c r="AE207" s="368">
        <v>21.3538</v>
      </c>
      <c r="AF207" s="187" t="s">
        <v>249</v>
      </c>
    </row>
    <row r="208" spans="29:32" x14ac:dyDescent="0.35">
      <c r="AC208" s="187" t="s">
        <v>682</v>
      </c>
      <c r="AD208" s="167" t="s">
        <v>247</v>
      </c>
      <c r="AE208" s="368">
        <v>21.3538</v>
      </c>
      <c r="AF208" s="187" t="s">
        <v>249</v>
      </c>
    </row>
    <row r="209" spans="29:32" x14ac:dyDescent="0.35">
      <c r="AC209" s="187" t="s">
        <v>250</v>
      </c>
      <c r="AD209" s="167" t="s">
        <v>247</v>
      </c>
      <c r="AE209" s="368">
        <v>1.37</v>
      </c>
      <c r="AF209" s="187" t="s">
        <v>249</v>
      </c>
    </row>
    <row r="210" spans="29:32" x14ac:dyDescent="0.35">
      <c r="AC210" s="187" t="s">
        <v>248</v>
      </c>
      <c r="AD210" s="167" t="s">
        <v>247</v>
      </c>
      <c r="AE210" s="370">
        <v>21.353999999999999</v>
      </c>
      <c r="AF210" s="187" t="s">
        <v>246</v>
      </c>
    </row>
    <row r="211" spans="29:32" x14ac:dyDescent="0.35">
      <c r="AC211" s="187" t="s">
        <v>683</v>
      </c>
      <c r="AD211" s="167" t="s">
        <v>247</v>
      </c>
      <c r="AE211" s="371">
        <v>870.10270000000003</v>
      </c>
      <c r="AF211" s="187" t="s">
        <v>246</v>
      </c>
    </row>
    <row r="212" spans="29:32" x14ac:dyDescent="0.35">
      <c r="AC212" s="187" t="s">
        <v>684</v>
      </c>
      <c r="AD212" s="167" t="s">
        <v>247</v>
      </c>
      <c r="AE212" s="369">
        <v>21.3538</v>
      </c>
      <c r="AF212" s="187" t="s">
        <v>246</v>
      </c>
    </row>
    <row r="213" spans="29:32" x14ac:dyDescent="0.35">
      <c r="AC213" s="187" t="s">
        <v>685</v>
      </c>
      <c r="AD213" s="167" t="s">
        <v>247</v>
      </c>
      <c r="AE213" s="369">
        <v>21.3538</v>
      </c>
      <c r="AF213" s="187" t="s">
        <v>246</v>
      </c>
    </row>
    <row r="214" spans="29:32" x14ac:dyDescent="0.35">
      <c r="AC214" s="187" t="s">
        <v>686</v>
      </c>
      <c r="AD214" s="167" t="s">
        <v>247</v>
      </c>
      <c r="AE214" s="369">
        <v>445.02780000000001</v>
      </c>
      <c r="AF214" s="187" t="s">
        <v>246</v>
      </c>
    </row>
    <row r="215" spans="29:32" x14ac:dyDescent="0.35">
      <c r="AC215" s="187" t="s">
        <v>687</v>
      </c>
      <c r="AD215" s="167" t="s">
        <v>247</v>
      </c>
      <c r="AE215" s="372">
        <v>1000</v>
      </c>
      <c r="AF215" s="187" t="s">
        <v>712</v>
      </c>
    </row>
    <row r="216" spans="29:32" x14ac:dyDescent="0.35">
      <c r="AC216" s="187" t="s">
        <v>688</v>
      </c>
      <c r="AD216" s="167" t="s">
        <v>247</v>
      </c>
      <c r="AE216" s="372">
        <v>273</v>
      </c>
      <c r="AF216" s="187" t="s">
        <v>713</v>
      </c>
    </row>
    <row r="217" spans="29:32" x14ac:dyDescent="0.35">
      <c r="AC217" s="187" t="s">
        <v>689</v>
      </c>
      <c r="AD217" s="167" t="s">
        <v>247</v>
      </c>
      <c r="AE217" s="372">
        <v>297</v>
      </c>
      <c r="AF217" s="187" t="s">
        <v>713</v>
      </c>
    </row>
    <row r="218" spans="29:32" x14ac:dyDescent="0.35">
      <c r="AC218" s="187" t="s">
        <v>690</v>
      </c>
      <c r="AD218" s="167" t="s">
        <v>247</v>
      </c>
      <c r="AE218" s="372">
        <v>1000</v>
      </c>
      <c r="AF218" s="187" t="s">
        <v>712</v>
      </c>
    </row>
    <row r="219" spans="29:32" x14ac:dyDescent="0.35">
      <c r="AC219" s="187" t="s">
        <v>245</v>
      </c>
      <c r="AD219" s="167" t="s">
        <v>236</v>
      </c>
      <c r="AE219" s="373">
        <v>0.25492999999999999</v>
      </c>
      <c r="AF219" s="187" t="s">
        <v>235</v>
      </c>
    </row>
    <row r="220" spans="29:32" x14ac:dyDescent="0.35">
      <c r="AC220" s="187" t="s">
        <v>244</v>
      </c>
      <c r="AD220" s="167" t="s">
        <v>236</v>
      </c>
      <c r="AE220" s="373">
        <v>0.15832000000000002</v>
      </c>
      <c r="AF220" s="187" t="s">
        <v>235</v>
      </c>
    </row>
    <row r="221" spans="29:32" x14ac:dyDescent="0.35">
      <c r="AC221" s="187" t="s">
        <v>691</v>
      </c>
      <c r="AD221" s="167" t="s">
        <v>236</v>
      </c>
      <c r="AE221" s="373">
        <v>0.15573000000000001</v>
      </c>
      <c r="AF221" s="187" t="s">
        <v>235</v>
      </c>
    </row>
    <row r="222" spans="29:32" x14ac:dyDescent="0.35">
      <c r="AC222" s="187" t="s">
        <v>692</v>
      </c>
      <c r="AD222" s="167" t="s">
        <v>236</v>
      </c>
      <c r="AE222" s="373">
        <v>0.2336</v>
      </c>
      <c r="AF222" s="187" t="s">
        <v>235</v>
      </c>
    </row>
    <row r="223" spans="29:32" x14ac:dyDescent="0.35">
      <c r="AC223" s="187" t="s">
        <v>243</v>
      </c>
      <c r="AD223" s="167" t="s">
        <v>236</v>
      </c>
      <c r="AE223" s="373">
        <v>0.19562000000000002</v>
      </c>
      <c r="AF223" s="187" t="s">
        <v>235</v>
      </c>
    </row>
    <row r="224" spans="29:32" x14ac:dyDescent="0.35">
      <c r="AC224" s="187" t="s">
        <v>693</v>
      </c>
      <c r="AD224" s="167" t="s">
        <v>236</v>
      </c>
      <c r="AE224" s="373">
        <v>0.14981</v>
      </c>
      <c r="AF224" s="187" t="s">
        <v>235</v>
      </c>
    </row>
    <row r="225" spans="29:32" x14ac:dyDescent="0.35">
      <c r="AC225" s="187" t="s">
        <v>694</v>
      </c>
      <c r="AD225" s="167" t="s">
        <v>236</v>
      </c>
      <c r="AE225" s="373">
        <v>0.2397</v>
      </c>
      <c r="AF225" s="187" t="s">
        <v>235</v>
      </c>
    </row>
    <row r="226" spans="29:32" x14ac:dyDescent="0.35">
      <c r="AC226" s="187" t="s">
        <v>695</v>
      </c>
      <c r="AD226" s="167" t="s">
        <v>236</v>
      </c>
      <c r="AE226" s="373">
        <v>0.43446000000000001</v>
      </c>
      <c r="AF226" s="187" t="s">
        <v>235</v>
      </c>
    </row>
    <row r="227" spans="29:32" x14ac:dyDescent="0.35">
      <c r="AC227" s="186" t="s">
        <v>696</v>
      </c>
      <c r="AD227" s="202" t="s">
        <v>236</v>
      </c>
      <c r="AE227" s="373">
        <v>0.59925000000000006</v>
      </c>
      <c r="AF227" s="186" t="s">
        <v>235</v>
      </c>
    </row>
    <row r="228" spans="29:32" x14ac:dyDescent="0.35">
      <c r="AC228" s="187" t="s">
        <v>697</v>
      </c>
      <c r="AD228" s="167" t="s">
        <v>236</v>
      </c>
      <c r="AE228" s="373">
        <v>0.18078000000000002</v>
      </c>
      <c r="AF228" s="187" t="s">
        <v>235</v>
      </c>
    </row>
    <row r="229" spans="29:32" x14ac:dyDescent="0.35">
      <c r="AC229" s="187" t="s">
        <v>698</v>
      </c>
      <c r="AD229" s="167" t="s">
        <v>236</v>
      </c>
      <c r="AE229" s="373">
        <v>0.13844530000000002</v>
      </c>
      <c r="AF229" s="187" t="s">
        <v>235</v>
      </c>
    </row>
    <row r="230" spans="29:32" x14ac:dyDescent="0.35">
      <c r="AC230" s="187" t="s">
        <v>699</v>
      </c>
      <c r="AD230" s="167" t="s">
        <v>236</v>
      </c>
      <c r="AE230" s="373">
        <v>0.22151000000000001</v>
      </c>
      <c r="AF230" s="187" t="s">
        <v>235</v>
      </c>
    </row>
    <row r="231" spans="29:32" x14ac:dyDescent="0.35">
      <c r="AC231" s="187" t="s">
        <v>700</v>
      </c>
      <c r="AD231" s="167" t="s">
        <v>236</v>
      </c>
      <c r="AE231" s="373">
        <v>0.40149000000000001</v>
      </c>
      <c r="AF231" s="187" t="s">
        <v>235</v>
      </c>
    </row>
    <row r="232" spans="29:32" x14ac:dyDescent="0.35">
      <c r="AC232" s="321" t="s">
        <v>701</v>
      </c>
      <c r="AD232" s="167" t="s">
        <v>236</v>
      </c>
      <c r="AE232" s="373">
        <v>0.55376000000000003</v>
      </c>
      <c r="AF232" s="187" t="s">
        <v>235</v>
      </c>
    </row>
    <row r="233" spans="29:32" x14ac:dyDescent="0.35">
      <c r="AC233" s="351" t="s">
        <v>242</v>
      </c>
      <c r="AD233" s="352" t="s">
        <v>236</v>
      </c>
      <c r="AE233" s="357">
        <v>4.1149999999999999E-2</v>
      </c>
      <c r="AF233" s="351" t="s">
        <v>235</v>
      </c>
    </row>
    <row r="234" spans="29:32" x14ac:dyDescent="0.35">
      <c r="AC234" s="186" t="s">
        <v>702</v>
      </c>
      <c r="AD234" s="167" t="s">
        <v>236</v>
      </c>
      <c r="AE234" s="357">
        <v>5.9699999999999996E-3</v>
      </c>
      <c r="AF234" s="187" t="s">
        <v>235</v>
      </c>
    </row>
    <row r="235" spans="29:32" x14ac:dyDescent="0.35">
      <c r="AC235" s="186" t="s">
        <v>703</v>
      </c>
      <c r="AD235" s="167" t="s">
        <v>236</v>
      </c>
      <c r="AE235" s="357">
        <v>3.508E-2</v>
      </c>
      <c r="AF235" s="187" t="s">
        <v>235</v>
      </c>
    </row>
    <row r="236" spans="29:32" x14ac:dyDescent="0.35">
      <c r="AC236" s="186" t="s">
        <v>704</v>
      </c>
      <c r="AD236" s="167" t="s">
        <v>236</v>
      </c>
      <c r="AE236" s="357">
        <v>3.0839999999999999E-2</v>
      </c>
      <c r="AF236" s="187" t="s">
        <v>235</v>
      </c>
    </row>
    <row r="237" spans="29:32" x14ac:dyDescent="0.35">
      <c r="AC237" s="320" t="s">
        <v>705</v>
      </c>
      <c r="AD237" s="167" t="s">
        <v>241</v>
      </c>
      <c r="AE237" s="358">
        <v>0.17710000000000001</v>
      </c>
      <c r="AF237" s="187" t="s">
        <v>714</v>
      </c>
    </row>
    <row r="238" spans="29:32" x14ac:dyDescent="0.35">
      <c r="AC238" s="320" t="s">
        <v>705</v>
      </c>
      <c r="AD238" s="167" t="s">
        <v>396</v>
      </c>
      <c r="AE238" s="358">
        <v>0.28502</v>
      </c>
      <c r="AF238" s="187" t="s">
        <v>715</v>
      </c>
    </row>
    <row r="239" spans="29:32" x14ac:dyDescent="0.35">
      <c r="AC239" s="320" t="s">
        <v>742</v>
      </c>
      <c r="AD239" s="167" t="s">
        <v>241</v>
      </c>
      <c r="AE239" s="357">
        <v>0.17335999999999999</v>
      </c>
      <c r="AF239" s="187" t="s">
        <v>714</v>
      </c>
    </row>
    <row r="240" spans="29:32" x14ac:dyDescent="0.35">
      <c r="AC240" s="320" t="s">
        <v>743</v>
      </c>
      <c r="AD240" s="167" t="s">
        <v>396</v>
      </c>
      <c r="AE240" s="357">
        <v>0.27900999999999998</v>
      </c>
      <c r="AF240" s="187" t="s">
        <v>715</v>
      </c>
    </row>
    <row r="241" spans="29:32" x14ac:dyDescent="0.35">
      <c r="AC241" s="320" t="s">
        <v>744</v>
      </c>
      <c r="AD241" s="167" t="s">
        <v>241</v>
      </c>
      <c r="AE241" s="357">
        <v>0.14208000000000001</v>
      </c>
      <c r="AF241" s="187" t="s">
        <v>714</v>
      </c>
    </row>
    <row r="242" spans="29:32" x14ac:dyDescent="0.35">
      <c r="AC242" s="320" t="s">
        <v>745</v>
      </c>
      <c r="AD242" s="167" t="s">
        <v>396</v>
      </c>
      <c r="AE242" s="357">
        <v>0.22868000000000002</v>
      </c>
      <c r="AF242" s="187" t="s">
        <v>715</v>
      </c>
    </row>
    <row r="243" spans="29:32" x14ac:dyDescent="0.35">
      <c r="AC243" s="320" t="s">
        <v>746</v>
      </c>
      <c r="AD243" s="167" t="s">
        <v>241</v>
      </c>
      <c r="AE243" s="357">
        <v>0.17061000000000001</v>
      </c>
      <c r="AF243" s="187" t="s">
        <v>714</v>
      </c>
    </row>
    <row r="244" spans="29:32" x14ac:dyDescent="0.35">
      <c r="AC244" s="320" t="s">
        <v>747</v>
      </c>
      <c r="AD244" s="167" t="s">
        <v>396</v>
      </c>
      <c r="AE244" s="357">
        <v>0.27459</v>
      </c>
      <c r="AF244" s="187" t="s">
        <v>715</v>
      </c>
    </row>
    <row r="245" spans="29:32" x14ac:dyDescent="0.35">
      <c r="AC245" s="320" t="s">
        <v>748</v>
      </c>
      <c r="AD245" s="167" t="s">
        <v>241</v>
      </c>
      <c r="AE245" s="357">
        <v>0.20946999999999999</v>
      </c>
      <c r="AF245" s="187" t="s">
        <v>714</v>
      </c>
    </row>
    <row r="246" spans="29:32" x14ac:dyDescent="0.35">
      <c r="AC246" s="320" t="s">
        <v>749</v>
      </c>
      <c r="AD246" s="167" t="s">
        <v>396</v>
      </c>
      <c r="AE246" s="357">
        <v>0.33712999999999999</v>
      </c>
      <c r="AF246" s="187" t="s">
        <v>715</v>
      </c>
    </row>
    <row r="247" spans="29:32" x14ac:dyDescent="0.35">
      <c r="AC247" s="320" t="s">
        <v>750</v>
      </c>
      <c r="AD247" s="167" t="s">
        <v>241</v>
      </c>
      <c r="AE247" s="357">
        <v>0.18084</v>
      </c>
      <c r="AF247" s="187" t="s">
        <v>716</v>
      </c>
    </row>
    <row r="248" spans="29:32" x14ac:dyDescent="0.35">
      <c r="AC248" s="320" t="s">
        <v>751</v>
      </c>
      <c r="AD248" s="167" t="s">
        <v>396</v>
      </c>
      <c r="AE248" s="357">
        <v>0.29103000000000001</v>
      </c>
      <c r="AF248" s="187" t="s">
        <v>715</v>
      </c>
    </row>
    <row r="249" spans="29:32" x14ac:dyDescent="0.35">
      <c r="AC249" s="320" t="s">
        <v>752</v>
      </c>
      <c r="AD249" s="167" t="s">
        <v>241</v>
      </c>
      <c r="AE249" s="357">
        <v>0.15371000000000001</v>
      </c>
      <c r="AF249" s="187" t="s">
        <v>714</v>
      </c>
    </row>
    <row r="250" spans="29:32" x14ac:dyDescent="0.35">
      <c r="AC250" s="320" t="s">
        <v>753</v>
      </c>
      <c r="AD250" s="167" t="s">
        <v>396</v>
      </c>
      <c r="AE250" s="357">
        <v>0.24736</v>
      </c>
      <c r="AF250" s="187" t="s">
        <v>715</v>
      </c>
    </row>
    <row r="251" spans="29:32" x14ac:dyDescent="0.35">
      <c r="AC251" s="320" t="s">
        <v>754</v>
      </c>
      <c r="AD251" s="167" t="s">
        <v>241</v>
      </c>
      <c r="AE251" s="357">
        <v>0.19228000000000001</v>
      </c>
      <c r="AF251" s="187" t="s">
        <v>714</v>
      </c>
    </row>
    <row r="252" spans="29:32" x14ac:dyDescent="0.35">
      <c r="AC252" s="320" t="s">
        <v>755</v>
      </c>
      <c r="AD252" s="167" t="s">
        <v>396</v>
      </c>
      <c r="AE252" s="357">
        <v>0.30945</v>
      </c>
      <c r="AF252" s="187" t="s">
        <v>715</v>
      </c>
    </row>
    <row r="253" spans="29:32" x14ac:dyDescent="0.35">
      <c r="AC253" s="320" t="s">
        <v>756</v>
      </c>
      <c r="AD253" s="167" t="s">
        <v>241</v>
      </c>
      <c r="AE253" s="357">
        <v>0.28294999999999998</v>
      </c>
      <c r="AF253" s="187" t="s">
        <v>714</v>
      </c>
    </row>
    <row r="254" spans="29:32" x14ac:dyDescent="0.35">
      <c r="AC254" s="320" t="s">
        <v>757</v>
      </c>
      <c r="AD254" s="167" t="s">
        <v>396</v>
      </c>
      <c r="AE254" s="357">
        <v>0.45535999999999999</v>
      </c>
      <c r="AF254" s="187" t="s">
        <v>715</v>
      </c>
    </row>
    <row r="255" spans="29:32" x14ac:dyDescent="0.35">
      <c r="AC255" s="320" t="s">
        <v>758</v>
      </c>
      <c r="AD255" s="167" t="s">
        <v>241</v>
      </c>
      <c r="AE255" s="357">
        <v>0.1052</v>
      </c>
      <c r="AF255" s="187" t="s">
        <v>714</v>
      </c>
    </row>
    <row r="256" spans="29:32" x14ac:dyDescent="0.35">
      <c r="AC256" s="320" t="s">
        <v>759</v>
      </c>
      <c r="AD256" s="167" t="s">
        <v>396</v>
      </c>
      <c r="AE256" s="357">
        <v>0.16930000000000001</v>
      </c>
      <c r="AF256" s="187" t="s">
        <v>715</v>
      </c>
    </row>
    <row r="257" spans="29:32" x14ac:dyDescent="0.35">
      <c r="AC257" s="320" t="s">
        <v>760</v>
      </c>
      <c r="AD257" s="167" t="s">
        <v>241</v>
      </c>
      <c r="AE257" s="357">
        <v>0.10895000000000001</v>
      </c>
      <c r="AF257" s="187" t="s">
        <v>714</v>
      </c>
    </row>
    <row r="258" spans="29:32" x14ac:dyDescent="0.35">
      <c r="AC258" s="320" t="s">
        <v>761</v>
      </c>
      <c r="AD258" s="167" t="s">
        <v>396</v>
      </c>
      <c r="AE258" s="357">
        <v>0.17534</v>
      </c>
      <c r="AF258" s="187" t="s">
        <v>715</v>
      </c>
    </row>
    <row r="259" spans="29:32" x14ac:dyDescent="0.35">
      <c r="AC259" s="320" t="s">
        <v>762</v>
      </c>
      <c r="AD259" s="167" t="s">
        <v>241</v>
      </c>
      <c r="AE259" s="357">
        <v>0.13177</v>
      </c>
      <c r="AF259" s="187" t="s">
        <v>714</v>
      </c>
    </row>
    <row r="260" spans="29:32" x14ac:dyDescent="0.35">
      <c r="AC260" s="320" t="s">
        <v>763</v>
      </c>
      <c r="AD260" s="167" t="s">
        <v>396</v>
      </c>
      <c r="AE260" s="357">
        <v>0.21207000000000001</v>
      </c>
      <c r="AF260" s="187" t="s">
        <v>715</v>
      </c>
    </row>
    <row r="261" spans="29:32" x14ac:dyDescent="0.35">
      <c r="AC261" s="320" t="s">
        <v>764</v>
      </c>
      <c r="AD261" s="167" t="s">
        <v>241</v>
      </c>
      <c r="AE261" s="357">
        <v>0.11473</v>
      </c>
      <c r="AF261" s="187" t="s">
        <v>714</v>
      </c>
    </row>
    <row r="262" spans="29:32" x14ac:dyDescent="0.35">
      <c r="AC262" s="321" t="s">
        <v>765</v>
      </c>
      <c r="AD262" s="167" t="s">
        <v>396</v>
      </c>
      <c r="AE262" s="357">
        <v>0.18464000000000003</v>
      </c>
      <c r="AF262" s="187" t="s">
        <v>717</v>
      </c>
    </row>
    <row r="263" spans="29:32" x14ac:dyDescent="0.35">
      <c r="AC263" s="320" t="s">
        <v>766</v>
      </c>
      <c r="AD263" s="167" t="s">
        <v>396</v>
      </c>
      <c r="AE263" s="358">
        <v>0.32027</v>
      </c>
      <c r="AF263" s="187" t="s">
        <v>717</v>
      </c>
    </row>
    <row r="264" spans="29:32" x14ac:dyDescent="0.35">
      <c r="AC264" s="320" t="s">
        <v>767</v>
      </c>
      <c r="AD264" s="167" t="s">
        <v>241</v>
      </c>
      <c r="AE264" s="358">
        <v>0.19900999999999999</v>
      </c>
      <c r="AF264" s="187" t="s">
        <v>716</v>
      </c>
    </row>
    <row r="265" spans="29:32" x14ac:dyDescent="0.35">
      <c r="AC265" s="320" t="s">
        <v>768</v>
      </c>
      <c r="AD265" s="167" t="s">
        <v>241</v>
      </c>
      <c r="AE265" s="374">
        <v>0.14954999999999999</v>
      </c>
      <c r="AF265" s="322" t="s">
        <v>240</v>
      </c>
    </row>
    <row r="266" spans="29:32" x14ac:dyDescent="0.35">
      <c r="AC266" s="320" t="s">
        <v>769</v>
      </c>
      <c r="AD266" s="167" t="s">
        <v>396</v>
      </c>
      <c r="AE266" s="374">
        <v>0.24068000000000001</v>
      </c>
      <c r="AF266" s="187" t="s">
        <v>717</v>
      </c>
    </row>
    <row r="267" spans="29:32" x14ac:dyDescent="0.35">
      <c r="AC267" s="320" t="s">
        <v>770</v>
      </c>
      <c r="AD267" s="167" t="s">
        <v>241</v>
      </c>
      <c r="AE267" s="374">
        <v>0.19455</v>
      </c>
      <c r="AF267" s="322" t="s">
        <v>240</v>
      </c>
    </row>
    <row r="268" spans="29:32" x14ac:dyDescent="0.35">
      <c r="AC268" s="320" t="s">
        <v>771</v>
      </c>
      <c r="AD268" s="167" t="s">
        <v>396</v>
      </c>
      <c r="AE268" s="374">
        <v>0.31309999999999999</v>
      </c>
      <c r="AF268" s="187" t="s">
        <v>717</v>
      </c>
    </row>
    <row r="269" spans="29:32" x14ac:dyDescent="0.35">
      <c r="AC269" s="320" t="s">
        <v>772</v>
      </c>
      <c r="AD269" s="167" t="s">
        <v>241</v>
      </c>
      <c r="AE269" s="374">
        <v>0.27777000000000002</v>
      </c>
      <c r="AF269" s="322" t="s">
        <v>240</v>
      </c>
    </row>
    <row r="270" spans="29:32" x14ac:dyDescent="0.35">
      <c r="AC270" s="320" t="s">
        <v>773</v>
      </c>
      <c r="AD270" s="167" t="s">
        <v>396</v>
      </c>
      <c r="AE270" s="374">
        <v>0.44702999999999998</v>
      </c>
      <c r="AF270" s="322" t="s">
        <v>717</v>
      </c>
    </row>
    <row r="271" spans="29:32" x14ac:dyDescent="0.35">
      <c r="AC271" s="320" t="s">
        <v>774</v>
      </c>
      <c r="AD271" s="167" t="s">
        <v>241</v>
      </c>
      <c r="AE271" s="374">
        <v>0.25213000000000002</v>
      </c>
      <c r="AF271" s="322" t="s">
        <v>240</v>
      </c>
    </row>
    <row r="272" spans="29:32" x14ac:dyDescent="0.35">
      <c r="AC272" s="320" t="s">
        <v>775</v>
      </c>
      <c r="AD272" s="167" t="s">
        <v>396</v>
      </c>
      <c r="AE272" s="374">
        <v>0.40576000000000001</v>
      </c>
      <c r="AF272" s="322" t="s">
        <v>717</v>
      </c>
    </row>
    <row r="273" spans="29:32" x14ac:dyDescent="0.35">
      <c r="AC273" s="320" t="s">
        <v>776</v>
      </c>
      <c r="AD273" s="167" t="s">
        <v>241</v>
      </c>
      <c r="AE273" s="366">
        <v>0.23741000000000001</v>
      </c>
      <c r="AF273" s="322" t="s">
        <v>240</v>
      </c>
    </row>
    <row r="274" spans="29:32" x14ac:dyDescent="0.35">
      <c r="AC274" s="321" t="s">
        <v>777</v>
      </c>
      <c r="AD274" s="167" t="s">
        <v>396</v>
      </c>
      <c r="AE274" s="366">
        <v>0.38207000000000002</v>
      </c>
      <c r="AF274" s="322" t="s">
        <v>717</v>
      </c>
    </row>
    <row r="275" spans="29:32" x14ac:dyDescent="0.35">
      <c r="AC275" s="320" t="s">
        <v>778</v>
      </c>
      <c r="AD275" s="167" t="s">
        <v>241</v>
      </c>
      <c r="AE275" s="366">
        <v>0.22833000000000001</v>
      </c>
      <c r="AF275" s="322" t="s">
        <v>240</v>
      </c>
    </row>
    <row r="276" spans="29:32" x14ac:dyDescent="0.35">
      <c r="AC276" s="320" t="s">
        <v>777</v>
      </c>
      <c r="AD276" s="167" t="s">
        <v>396</v>
      </c>
      <c r="AE276" s="366">
        <v>0.36747000000000002</v>
      </c>
      <c r="AF276" s="322" t="s">
        <v>717</v>
      </c>
    </row>
    <row r="277" spans="29:32" x14ac:dyDescent="0.35">
      <c r="AC277" s="320" t="s">
        <v>779</v>
      </c>
      <c r="AD277" s="167" t="s">
        <v>241</v>
      </c>
      <c r="AE277" s="366">
        <v>0.3846</v>
      </c>
      <c r="AF277" s="322" t="s">
        <v>240</v>
      </c>
    </row>
    <row r="278" spans="29:32" x14ac:dyDescent="0.35">
      <c r="AC278" s="320" t="s">
        <v>780</v>
      </c>
      <c r="AD278" s="167" t="s">
        <v>396</v>
      </c>
      <c r="AE278" s="366">
        <v>0.61895999999999995</v>
      </c>
      <c r="AF278" s="322" t="s">
        <v>717</v>
      </c>
    </row>
    <row r="279" spans="29:32" x14ac:dyDescent="0.35">
      <c r="AC279" s="320" t="s">
        <v>781</v>
      </c>
      <c r="AD279" s="167" t="s">
        <v>241</v>
      </c>
      <c r="AE279" s="366">
        <v>0.23644999999999999</v>
      </c>
      <c r="AF279" s="322" t="s">
        <v>240</v>
      </c>
    </row>
    <row r="280" spans="29:32" x14ac:dyDescent="0.35">
      <c r="AC280" s="320" t="s">
        <v>782</v>
      </c>
      <c r="AD280" s="167" t="s">
        <v>396</v>
      </c>
      <c r="AE280" s="366">
        <v>0.38052999999999998</v>
      </c>
      <c r="AF280" s="322" t="s">
        <v>717</v>
      </c>
    </row>
    <row r="281" spans="29:32" x14ac:dyDescent="0.35">
      <c r="AC281" s="320" t="s">
        <v>783</v>
      </c>
      <c r="AD281" s="167" t="s">
        <v>241</v>
      </c>
      <c r="AE281" s="374">
        <v>0.27244000000000002</v>
      </c>
      <c r="AF281" s="322" t="s">
        <v>240</v>
      </c>
    </row>
    <row r="282" spans="29:32" x14ac:dyDescent="0.35">
      <c r="AC282" s="320" t="s">
        <v>784</v>
      </c>
      <c r="AD282" s="167" t="s">
        <v>396</v>
      </c>
      <c r="AE282" s="374">
        <v>0.43845000000000001</v>
      </c>
      <c r="AF282" s="322" t="s">
        <v>717</v>
      </c>
    </row>
    <row r="283" spans="29:32" x14ac:dyDescent="0.35">
      <c r="AC283" s="320" t="s">
        <v>785</v>
      </c>
      <c r="AD283" s="167" t="s">
        <v>241</v>
      </c>
      <c r="AE283" s="374">
        <v>0.25162000000000001</v>
      </c>
      <c r="AF283" s="322" t="s">
        <v>240</v>
      </c>
    </row>
    <row r="284" spans="29:32" x14ac:dyDescent="0.35">
      <c r="AC284" s="320" t="s">
        <v>786</v>
      </c>
      <c r="AD284" s="167" t="s">
        <v>396</v>
      </c>
      <c r="AE284" s="374">
        <v>0.40494000000000002</v>
      </c>
      <c r="AF284" s="322" t="s">
        <v>717</v>
      </c>
    </row>
    <row r="285" spans="29:32" x14ac:dyDescent="0.35">
      <c r="AC285" s="320" t="s">
        <v>787</v>
      </c>
      <c r="AD285" s="167" t="s">
        <v>241</v>
      </c>
      <c r="AE285" s="357">
        <v>0.11551</v>
      </c>
      <c r="AF285" s="322" t="s">
        <v>240</v>
      </c>
    </row>
    <row r="286" spans="29:32" x14ac:dyDescent="0.35">
      <c r="AC286" s="320" t="s">
        <v>788</v>
      </c>
      <c r="AD286" s="167" t="s">
        <v>396</v>
      </c>
      <c r="AE286" s="357">
        <v>0.18589</v>
      </c>
      <c r="AF286" s="322" t="s">
        <v>717</v>
      </c>
    </row>
    <row r="287" spans="29:32" x14ac:dyDescent="0.35">
      <c r="AC287" s="320" t="s">
        <v>789</v>
      </c>
      <c r="AD287" s="167" t="s">
        <v>241</v>
      </c>
      <c r="AE287" s="366">
        <v>0.79127999999999998</v>
      </c>
      <c r="AF287" s="322" t="s">
        <v>240</v>
      </c>
    </row>
    <row r="288" spans="29:32" x14ac:dyDescent="0.35">
      <c r="AC288" s="320" t="s">
        <v>790</v>
      </c>
      <c r="AD288" s="167" t="s">
        <v>396</v>
      </c>
      <c r="AE288" s="366">
        <v>1.2734399999999999</v>
      </c>
      <c r="AF288" s="187" t="s">
        <v>717</v>
      </c>
    </row>
    <row r="289" spans="29:32" x14ac:dyDescent="0.35">
      <c r="AC289" s="320" t="s">
        <v>791</v>
      </c>
      <c r="AD289" s="167" t="s">
        <v>241</v>
      </c>
      <c r="AE289" s="366">
        <v>0.87458000000000002</v>
      </c>
      <c r="AF289" s="322" t="s">
        <v>240</v>
      </c>
    </row>
    <row r="290" spans="29:32" x14ac:dyDescent="0.35">
      <c r="AC290" s="320" t="s">
        <v>792</v>
      </c>
      <c r="AD290" s="167" t="s">
        <v>396</v>
      </c>
      <c r="AE290" s="366">
        <v>1.4075</v>
      </c>
      <c r="AF290" s="187" t="s">
        <v>717</v>
      </c>
    </row>
    <row r="291" spans="29:32" x14ac:dyDescent="0.35">
      <c r="AC291" s="320" t="s">
        <v>793</v>
      </c>
      <c r="AD291" s="167" t="s">
        <v>241</v>
      </c>
      <c r="AE291" s="366">
        <v>0.83823999999999999</v>
      </c>
      <c r="AF291" s="322" t="s">
        <v>240</v>
      </c>
    </row>
    <row r="292" spans="29:32" x14ac:dyDescent="0.35">
      <c r="AC292" s="320" t="s">
        <v>794</v>
      </c>
      <c r="AD292" s="167" t="s">
        <v>396</v>
      </c>
      <c r="AE292" s="366">
        <v>1.3490200000000001</v>
      </c>
      <c r="AF292" s="322" t="s">
        <v>717</v>
      </c>
    </row>
    <row r="293" spans="29:32" x14ac:dyDescent="0.35">
      <c r="AC293" s="187" t="s">
        <v>239</v>
      </c>
      <c r="AD293" s="167" t="s">
        <v>236</v>
      </c>
      <c r="AE293" s="375">
        <v>0.12076000000000001</v>
      </c>
      <c r="AF293" s="187" t="s">
        <v>235</v>
      </c>
    </row>
    <row r="294" spans="29:32" x14ac:dyDescent="0.35">
      <c r="AC294" s="187" t="s">
        <v>706</v>
      </c>
      <c r="AD294" s="167" t="s">
        <v>236</v>
      </c>
      <c r="AE294" s="375">
        <v>2.7789999999999999E-2</v>
      </c>
      <c r="AF294" s="187" t="s">
        <v>235</v>
      </c>
    </row>
    <row r="295" spans="29:32" x14ac:dyDescent="0.35">
      <c r="AC295" s="187" t="s">
        <v>238</v>
      </c>
      <c r="AD295" s="167" t="s">
        <v>236</v>
      </c>
      <c r="AE295" s="357">
        <v>0.21176</v>
      </c>
      <c r="AF295" s="187" t="s">
        <v>235</v>
      </c>
    </row>
    <row r="296" spans="29:32" x14ac:dyDescent="0.35">
      <c r="AC296" s="187" t="s">
        <v>238</v>
      </c>
      <c r="AD296" s="167" t="s">
        <v>241</v>
      </c>
      <c r="AE296" s="357">
        <v>0.31763999999999998</v>
      </c>
      <c r="AF296" s="187" t="s">
        <v>714</v>
      </c>
    </row>
    <row r="297" spans="29:32" x14ac:dyDescent="0.35">
      <c r="AC297" s="187" t="s">
        <v>237</v>
      </c>
      <c r="AD297" s="167" t="s">
        <v>236</v>
      </c>
      <c r="AE297" s="357">
        <v>0.15018000000000001</v>
      </c>
      <c r="AF297" s="187" t="s">
        <v>235</v>
      </c>
    </row>
    <row r="298" spans="29:32" x14ac:dyDescent="0.35">
      <c r="AC298" s="187" t="s">
        <v>707</v>
      </c>
      <c r="AD298" s="167" t="s">
        <v>236</v>
      </c>
      <c r="AE298" s="374">
        <v>0.112863</v>
      </c>
      <c r="AF298" s="187" t="s">
        <v>235</v>
      </c>
    </row>
    <row r="299" spans="29:32" x14ac:dyDescent="0.35">
      <c r="AC299" s="322" t="s">
        <v>708</v>
      </c>
      <c r="AD299" s="167" t="s">
        <v>236</v>
      </c>
      <c r="AE299" s="374">
        <v>1.8737999999999998E-2</v>
      </c>
      <c r="AF299" s="187" t="s">
        <v>235</v>
      </c>
    </row>
    <row r="300" spans="29:32" x14ac:dyDescent="0.35">
      <c r="AC300" s="322" t="s">
        <v>709</v>
      </c>
      <c r="AD300" s="167" t="s">
        <v>236</v>
      </c>
      <c r="AE300" s="374">
        <v>0.12951799999999999</v>
      </c>
      <c r="AF300" s="187" t="s">
        <v>235</v>
      </c>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Z186"/>
  <sheetViews>
    <sheetView showGridLines="0" zoomScale="70" zoomScaleNormal="70" workbookViewId="0">
      <selection activeCell="D17" sqref="D17:N21"/>
    </sheetView>
  </sheetViews>
  <sheetFormatPr defaultColWidth="9.26953125" defaultRowHeight="14.5" x14ac:dyDescent="0.35"/>
  <cols>
    <col min="1" max="1" width="3" customWidth="1"/>
    <col min="2" max="2" width="9.26953125" style="4"/>
    <col min="3" max="3" width="36.26953125" style="4" customWidth="1"/>
    <col min="4" max="4" width="19.26953125" style="4" customWidth="1"/>
    <col min="5" max="5" width="21.81640625" style="4" customWidth="1"/>
    <col min="6" max="6" width="21.54296875" style="4" customWidth="1"/>
    <col min="7" max="7" width="20.26953125" style="4" customWidth="1"/>
    <col min="8" max="8" width="17.7265625" style="4" customWidth="1"/>
    <col min="9" max="9" width="19.81640625" style="4" customWidth="1"/>
    <col min="10" max="10" width="20.453125" style="4" customWidth="1"/>
    <col min="11" max="13" width="17.7265625" style="21" customWidth="1"/>
    <col min="14" max="14" width="23" style="21" customWidth="1"/>
    <col min="15" max="15" width="25" style="21" customWidth="1"/>
    <col min="16" max="16" width="21.26953125" style="21" customWidth="1"/>
    <col min="17" max="17" width="25.453125" style="21" customWidth="1"/>
    <col min="18" max="20" width="19.453125" style="21" customWidth="1"/>
    <col min="21" max="21" width="27.26953125" style="21" customWidth="1"/>
    <col min="22" max="22" width="33.26953125" style="21" customWidth="1"/>
    <col min="23" max="23" width="30" style="4" customWidth="1"/>
    <col min="24" max="16384" width="9.26953125" style="4"/>
  </cols>
  <sheetData>
    <row r="2" spans="1:26" x14ac:dyDescent="0.35">
      <c r="A2" s="1"/>
      <c r="B2" s="16"/>
      <c r="C2" s="16"/>
      <c r="D2" s="16"/>
      <c r="E2" s="16"/>
      <c r="F2" s="16"/>
      <c r="G2" s="16"/>
      <c r="H2" s="16"/>
      <c r="I2" s="16"/>
      <c r="J2" s="16"/>
    </row>
    <row r="3" spans="1:26" ht="15" customHeight="1" x14ac:dyDescent="0.35">
      <c r="A3" s="1"/>
      <c r="B3" s="55"/>
      <c r="C3" s="56"/>
      <c r="D3" s="56"/>
      <c r="E3" s="56"/>
      <c r="F3" s="56"/>
      <c r="G3" s="56"/>
      <c r="H3" s="56"/>
      <c r="I3" s="56"/>
      <c r="J3" s="56"/>
      <c r="K3" s="56"/>
      <c r="L3" s="56"/>
      <c r="M3" s="56"/>
      <c r="N3" s="56"/>
      <c r="O3" s="56"/>
      <c r="P3" s="56"/>
      <c r="Q3" s="56"/>
      <c r="R3" s="56"/>
      <c r="S3" s="56"/>
      <c r="T3" s="56"/>
      <c r="U3" s="56"/>
      <c r="V3" s="56"/>
      <c r="W3" s="56"/>
      <c r="X3" s="57"/>
    </row>
    <row r="4" spans="1:26" s="3" customFormat="1" ht="15" customHeight="1" x14ac:dyDescent="0.35">
      <c r="A4" s="16"/>
      <c r="B4" s="58" t="s">
        <v>55</v>
      </c>
      <c r="C4" s="59"/>
      <c r="D4" s="59"/>
      <c r="E4" s="59"/>
      <c r="F4" s="59"/>
      <c r="G4" s="59"/>
      <c r="H4" s="59"/>
      <c r="I4" s="59"/>
      <c r="J4" s="59"/>
      <c r="K4" s="59"/>
      <c r="L4" s="59"/>
      <c r="M4" s="59"/>
      <c r="N4" s="59"/>
      <c r="O4" s="59"/>
      <c r="P4" s="59"/>
      <c r="Q4" s="59"/>
      <c r="R4" s="59"/>
      <c r="S4" s="59"/>
      <c r="T4" s="59"/>
      <c r="U4" s="59"/>
      <c r="V4" s="59"/>
      <c r="W4" s="59"/>
      <c r="X4" s="60"/>
      <c r="Y4" s="23"/>
    </row>
    <row r="5" spans="1:26" s="3" customFormat="1" ht="15.75" customHeight="1" x14ac:dyDescent="0.35">
      <c r="A5" s="16"/>
      <c r="B5" s="61"/>
      <c r="C5" s="62"/>
      <c r="D5" s="62"/>
      <c r="E5" s="62"/>
      <c r="F5" s="62"/>
      <c r="G5" s="62"/>
      <c r="H5" s="62"/>
      <c r="I5" s="62"/>
      <c r="J5" s="62"/>
      <c r="K5" s="62"/>
      <c r="L5" s="62"/>
      <c r="M5" s="62"/>
      <c r="N5" s="62"/>
      <c r="O5" s="62"/>
      <c r="P5" s="62"/>
      <c r="Q5" s="62"/>
      <c r="R5" s="62"/>
      <c r="S5" s="62"/>
      <c r="T5" s="62"/>
      <c r="U5" s="62"/>
      <c r="V5" s="62"/>
      <c r="W5" s="62"/>
      <c r="X5" s="63"/>
      <c r="Y5" s="23"/>
    </row>
    <row r="6" spans="1:26" s="3" customFormat="1" ht="18.5" x14ac:dyDescent="0.35">
      <c r="A6" s="16"/>
      <c r="B6" s="17"/>
      <c r="C6" s="2"/>
      <c r="D6" s="2"/>
      <c r="E6" s="2"/>
      <c r="F6" s="2"/>
      <c r="G6" s="2"/>
      <c r="H6" s="2"/>
      <c r="I6" s="2"/>
      <c r="J6" s="2"/>
      <c r="K6" s="22"/>
      <c r="L6" s="22"/>
      <c r="M6" s="22"/>
      <c r="N6" s="22"/>
      <c r="O6" s="22"/>
      <c r="P6" s="21"/>
      <c r="Q6" s="21"/>
      <c r="R6" s="21"/>
      <c r="S6" s="21"/>
      <c r="T6" s="21"/>
      <c r="U6" s="21"/>
      <c r="V6" s="21"/>
      <c r="W6" s="25"/>
      <c r="X6" s="53"/>
    </row>
    <row r="7" spans="1:26" s="3" customFormat="1" ht="19" thickBot="1" x14ac:dyDescent="0.4">
      <c r="A7" s="16"/>
      <c r="B7" s="26"/>
      <c r="C7" s="27" t="s">
        <v>45</v>
      </c>
      <c r="D7" s="27"/>
      <c r="E7" s="27"/>
      <c r="F7" s="27"/>
      <c r="G7" s="27"/>
      <c r="H7" s="27"/>
      <c r="I7" s="27"/>
      <c r="J7" s="27"/>
      <c r="K7" s="27"/>
      <c r="L7" s="27"/>
      <c r="M7" s="27"/>
      <c r="N7" s="27"/>
      <c r="O7" s="27"/>
      <c r="P7" s="27"/>
      <c r="Q7" s="27"/>
      <c r="R7" s="27"/>
      <c r="S7" s="27"/>
      <c r="T7" s="27"/>
      <c r="U7" s="27"/>
      <c r="V7" s="27"/>
      <c r="W7" s="27"/>
      <c r="X7" s="28"/>
      <c r="Y7" s="23"/>
    </row>
    <row r="8" spans="1:26" s="64" customFormat="1" x14ac:dyDescent="0.35">
      <c r="A8" s="4"/>
      <c r="B8" s="30"/>
      <c r="C8" s="65"/>
      <c r="D8" s="18"/>
      <c r="E8" s="18"/>
      <c r="F8" s="18"/>
      <c r="G8" s="18"/>
      <c r="H8" s="18"/>
      <c r="I8" s="18"/>
      <c r="J8" s="18"/>
      <c r="K8" s="18"/>
      <c r="L8" s="18"/>
      <c r="M8" s="18"/>
      <c r="N8" s="18"/>
      <c r="O8" s="18"/>
      <c r="P8" s="18"/>
      <c r="Q8" s="18"/>
      <c r="R8" s="18"/>
      <c r="S8" s="18"/>
      <c r="T8" s="18"/>
      <c r="U8" s="18"/>
      <c r="V8" s="18"/>
      <c r="W8" s="18"/>
      <c r="X8" s="67"/>
      <c r="Y8" s="4"/>
      <c r="Z8" s="4"/>
    </row>
    <row r="9" spans="1:26" s="3" customFormat="1" x14ac:dyDescent="0.35">
      <c r="A9" s="13"/>
      <c r="B9" s="14"/>
      <c r="C9" s="20" t="s">
        <v>669</v>
      </c>
      <c r="D9" s="5"/>
      <c r="E9" s="5"/>
      <c r="F9" s="5"/>
      <c r="G9" s="5"/>
      <c r="H9" s="5"/>
      <c r="I9" s="5"/>
      <c r="J9" s="5"/>
      <c r="K9" s="5"/>
      <c r="L9" s="5"/>
      <c r="M9" s="5"/>
      <c r="N9" s="5"/>
      <c r="O9" s="5"/>
      <c r="P9" s="18"/>
      <c r="Q9" s="18"/>
      <c r="R9" s="18"/>
      <c r="S9" s="18"/>
      <c r="T9" s="18"/>
      <c r="U9" s="18"/>
      <c r="V9" s="18"/>
      <c r="W9" s="18"/>
      <c r="X9" s="67"/>
      <c r="Y9" s="23"/>
    </row>
    <row r="10" spans="1:26" s="3" customFormat="1" ht="17.25" customHeight="1" x14ac:dyDescent="0.45">
      <c r="A10" s="13"/>
      <c r="B10" s="14"/>
      <c r="C10" s="7" t="s">
        <v>28</v>
      </c>
      <c r="D10" s="5"/>
      <c r="E10" s="5"/>
      <c r="F10" s="5"/>
      <c r="G10" s="5"/>
      <c r="H10" s="5"/>
      <c r="I10" s="5"/>
      <c r="J10" s="5"/>
      <c r="K10" s="5"/>
      <c r="L10" s="5"/>
      <c r="M10" s="5"/>
      <c r="N10" s="5"/>
      <c r="O10" s="5"/>
      <c r="P10" s="18"/>
      <c r="Q10" s="18"/>
      <c r="R10" s="18"/>
      <c r="S10" s="18"/>
      <c r="T10" s="18"/>
      <c r="U10" s="18"/>
      <c r="V10" s="18"/>
      <c r="W10" s="18"/>
      <c r="X10" s="67"/>
      <c r="Y10" s="23"/>
    </row>
    <row r="11" spans="1:26" s="3" customFormat="1" ht="18" customHeight="1" x14ac:dyDescent="0.35">
      <c r="A11" s="13"/>
      <c r="B11" s="14"/>
      <c r="C11" s="8" t="s">
        <v>29</v>
      </c>
      <c r="D11" s="6"/>
      <c r="E11" s="6"/>
      <c r="F11" s="6"/>
      <c r="G11" s="6"/>
      <c r="H11" s="6"/>
      <c r="I11" s="6"/>
      <c r="J11" s="6"/>
      <c r="K11" s="6"/>
      <c r="L11" s="6"/>
      <c r="M11" s="6"/>
      <c r="N11" s="6"/>
      <c r="O11" s="6"/>
      <c r="P11" s="18"/>
      <c r="Q11" s="18"/>
      <c r="R11" s="18"/>
      <c r="S11" s="18"/>
      <c r="T11" s="18"/>
      <c r="U11" s="18"/>
      <c r="V11" s="18"/>
      <c r="W11" s="18"/>
      <c r="X11" s="67"/>
      <c r="Y11" s="23"/>
    </row>
    <row r="12" spans="1:26" s="3" customFormat="1" ht="18" customHeight="1" x14ac:dyDescent="0.35">
      <c r="A12" s="13"/>
      <c r="B12" s="14"/>
      <c r="C12" s="8" t="s">
        <v>30</v>
      </c>
      <c r="D12" s="6"/>
      <c r="E12" s="6"/>
      <c r="F12" s="6"/>
      <c r="G12" s="6"/>
      <c r="H12" s="6"/>
      <c r="I12" s="6"/>
      <c r="J12" s="6"/>
      <c r="K12" s="6"/>
      <c r="L12" s="6"/>
      <c r="M12" s="6"/>
      <c r="N12" s="6"/>
      <c r="O12" s="6"/>
      <c r="P12" s="18"/>
      <c r="Q12" s="18"/>
      <c r="R12" s="18"/>
      <c r="S12" s="18"/>
      <c r="T12" s="18"/>
      <c r="U12" s="18"/>
      <c r="V12" s="18"/>
      <c r="W12" s="18"/>
      <c r="X12" s="67"/>
      <c r="Y12" s="23"/>
    </row>
    <row r="13" spans="1:26" s="3" customFormat="1" ht="33" customHeight="1" thickBot="1" x14ac:dyDescent="0.4">
      <c r="A13" s="13"/>
      <c r="B13" s="14"/>
      <c r="C13" s="82"/>
      <c r="D13" s="6"/>
      <c r="E13" s="6"/>
      <c r="F13" s="6"/>
      <c r="G13" s="6"/>
      <c r="H13" s="6"/>
      <c r="I13" s="6"/>
      <c r="J13" s="6"/>
      <c r="K13" s="6"/>
      <c r="L13" s="6"/>
      <c r="M13" s="6"/>
      <c r="N13" s="6"/>
      <c r="O13" s="6"/>
      <c r="P13" s="18"/>
      <c r="Q13" s="18"/>
      <c r="R13" s="18"/>
      <c r="S13" s="18"/>
      <c r="T13" s="18"/>
      <c r="U13" s="18"/>
      <c r="V13" s="18"/>
      <c r="W13" s="18"/>
      <c r="X13" s="67"/>
      <c r="Y13" s="23"/>
    </row>
    <row r="14" spans="1:26" s="3" customFormat="1" ht="44.25" customHeight="1" x14ac:dyDescent="0.35">
      <c r="A14" s="13"/>
      <c r="B14" s="14"/>
      <c r="C14" s="44" t="s">
        <v>24</v>
      </c>
      <c r="D14" s="45"/>
      <c r="E14" s="6"/>
      <c r="F14" s="6"/>
      <c r="G14" s="6"/>
      <c r="H14" s="6"/>
      <c r="I14" s="5"/>
      <c r="J14" s="5"/>
      <c r="K14" s="8"/>
      <c r="L14" s="6"/>
      <c r="M14" s="6"/>
      <c r="N14" s="6"/>
      <c r="O14" s="6"/>
      <c r="P14" s="18"/>
      <c r="Q14" s="18"/>
      <c r="R14" s="18"/>
      <c r="S14" s="18"/>
      <c r="T14" s="18"/>
      <c r="U14" s="18"/>
      <c r="V14" s="18"/>
      <c r="W14" s="18"/>
      <c r="X14" s="67"/>
      <c r="Y14" s="23"/>
    </row>
    <row r="15" spans="1:26" s="3" customFormat="1" ht="42" customHeight="1" thickBot="1" x14ac:dyDescent="0.4">
      <c r="A15" s="13"/>
      <c r="B15" s="14"/>
      <c r="C15" s="46" t="s">
        <v>43</v>
      </c>
      <c r="D15" s="47"/>
      <c r="E15" s="6"/>
      <c r="F15" s="6"/>
      <c r="G15" s="6"/>
      <c r="H15" s="6"/>
      <c r="I15" s="5"/>
      <c r="J15" s="5"/>
      <c r="K15" s="8"/>
      <c r="L15" s="6"/>
      <c r="M15" s="6"/>
      <c r="N15" s="6"/>
      <c r="O15" s="6"/>
      <c r="P15" s="18"/>
      <c r="Q15" s="18"/>
      <c r="R15" s="18"/>
      <c r="S15" s="18"/>
      <c r="T15" s="18"/>
      <c r="U15" s="18"/>
      <c r="V15" s="18"/>
      <c r="W15" s="18"/>
      <c r="X15" s="67"/>
      <c r="Y15" s="23"/>
    </row>
    <row r="16" spans="1:26" s="3" customFormat="1" ht="35.25" customHeight="1" thickBot="1" x14ac:dyDescent="0.4">
      <c r="A16" s="13"/>
      <c r="B16" s="315"/>
      <c r="C16" s="79" t="s">
        <v>25</v>
      </c>
      <c r="D16" s="49">
        <v>2008</v>
      </c>
      <c r="E16" s="49">
        <v>2009</v>
      </c>
      <c r="F16" s="49">
        <v>2010</v>
      </c>
      <c r="G16" s="49">
        <v>2011</v>
      </c>
      <c r="H16" s="49">
        <v>2012</v>
      </c>
      <c r="I16" s="49">
        <v>2013</v>
      </c>
      <c r="J16" s="49">
        <v>2014</v>
      </c>
      <c r="K16" s="49">
        <v>2015</v>
      </c>
      <c r="L16" s="49">
        <v>2016</v>
      </c>
      <c r="M16" s="49">
        <v>2017</v>
      </c>
      <c r="N16" s="49">
        <v>2018</v>
      </c>
      <c r="O16" s="49">
        <v>2019</v>
      </c>
      <c r="P16" s="49" t="s">
        <v>9</v>
      </c>
      <c r="Q16" s="50" t="s">
        <v>8</v>
      </c>
      <c r="R16" s="18"/>
      <c r="S16" s="18"/>
      <c r="T16" s="18"/>
      <c r="U16" s="18"/>
      <c r="V16" s="18"/>
      <c r="W16" s="18"/>
      <c r="X16" s="67"/>
      <c r="Y16" s="23"/>
    </row>
    <row r="17" spans="1:25" s="3" customFormat="1" ht="36" customHeight="1" x14ac:dyDescent="0.35">
      <c r="A17" s="13"/>
      <c r="B17" s="315"/>
      <c r="C17" s="312" t="s">
        <v>56</v>
      </c>
      <c r="D17" s="10">
        <v>1278.73</v>
      </c>
      <c r="E17" s="10">
        <v>1195.6199999999999</v>
      </c>
      <c r="F17" s="10">
        <v>1263.58</v>
      </c>
      <c r="G17" s="10">
        <v>1144.01</v>
      </c>
      <c r="H17" s="10">
        <v>1168.54</v>
      </c>
      <c r="I17" s="10">
        <v>1126.1600000000001</v>
      </c>
      <c r="J17" s="10">
        <v>927.86</v>
      </c>
      <c r="K17" s="10">
        <v>906.25</v>
      </c>
      <c r="L17" s="10">
        <v>0</v>
      </c>
      <c r="M17" s="10">
        <v>0</v>
      </c>
      <c r="N17" s="10">
        <v>0</v>
      </c>
      <c r="O17" s="37"/>
      <c r="P17" s="38" t="s">
        <v>53</v>
      </c>
      <c r="Q17" s="41"/>
      <c r="R17" s="18"/>
      <c r="S17" s="18"/>
      <c r="T17" s="18"/>
      <c r="U17" s="18"/>
      <c r="V17" s="18"/>
      <c r="W17" s="18"/>
      <c r="X17" s="67"/>
      <c r="Y17" s="23"/>
    </row>
    <row r="18" spans="1:25" s="3" customFormat="1" ht="31.75" customHeight="1" x14ac:dyDescent="0.35">
      <c r="A18" s="13"/>
      <c r="B18" s="315"/>
      <c r="C18" s="312" t="s">
        <v>14</v>
      </c>
      <c r="D18" s="10">
        <v>566.89</v>
      </c>
      <c r="E18" s="10">
        <v>536.77</v>
      </c>
      <c r="F18" s="10">
        <v>586.04999999999995</v>
      </c>
      <c r="G18" s="10">
        <v>523.33000000000004</v>
      </c>
      <c r="H18" s="10">
        <v>531.29999999999995</v>
      </c>
      <c r="I18" s="10">
        <v>499.64</v>
      </c>
      <c r="J18" s="10">
        <v>361.39</v>
      </c>
      <c r="K18" s="10">
        <v>348.35</v>
      </c>
      <c r="L18" s="10">
        <v>0</v>
      </c>
      <c r="M18" s="10">
        <v>0</v>
      </c>
      <c r="N18" s="10">
        <v>0</v>
      </c>
      <c r="O18" s="10"/>
      <c r="P18" s="9" t="s">
        <v>53</v>
      </c>
      <c r="Q18" s="42"/>
      <c r="R18" s="18"/>
      <c r="S18" s="18"/>
      <c r="T18" s="18"/>
      <c r="U18" s="18"/>
      <c r="V18" s="18"/>
      <c r="W18" s="18"/>
      <c r="X18" s="67"/>
      <c r="Y18" s="23"/>
    </row>
    <row r="19" spans="1:25" s="3" customFormat="1" ht="30" customHeight="1" x14ac:dyDescent="0.35">
      <c r="A19" s="13"/>
      <c r="B19" s="315"/>
      <c r="C19" s="312" t="s">
        <v>15</v>
      </c>
      <c r="D19" s="10">
        <v>433</v>
      </c>
      <c r="E19" s="10">
        <v>390.61</v>
      </c>
      <c r="F19" s="10">
        <v>412.63</v>
      </c>
      <c r="G19" s="10">
        <v>362.31</v>
      </c>
      <c r="H19" s="10">
        <v>385.49</v>
      </c>
      <c r="I19" s="10">
        <v>375.97</v>
      </c>
      <c r="J19" s="10">
        <v>310.31</v>
      </c>
      <c r="K19" s="10">
        <v>298.57</v>
      </c>
      <c r="L19" s="10">
        <v>0</v>
      </c>
      <c r="M19" s="10">
        <v>0</v>
      </c>
      <c r="N19" s="10">
        <v>0</v>
      </c>
      <c r="O19" s="10"/>
      <c r="P19" s="9" t="s">
        <v>53</v>
      </c>
      <c r="Q19" s="42"/>
      <c r="R19" s="18"/>
      <c r="S19" s="18"/>
      <c r="T19" s="18"/>
      <c r="U19" s="18"/>
      <c r="V19" s="18"/>
      <c r="W19" s="18"/>
      <c r="X19" s="67"/>
      <c r="Y19" s="23"/>
    </row>
    <row r="20" spans="1:25" s="3" customFormat="1" ht="28.5" customHeight="1" x14ac:dyDescent="0.35">
      <c r="A20" s="13"/>
      <c r="B20" s="315"/>
      <c r="C20" s="312" t="s">
        <v>16</v>
      </c>
      <c r="D20" s="10">
        <v>278.83</v>
      </c>
      <c r="E20" s="10">
        <v>268.24</v>
      </c>
      <c r="F20" s="10">
        <v>264.89999999999998</v>
      </c>
      <c r="G20" s="10">
        <v>258.36</v>
      </c>
      <c r="H20" s="10">
        <v>251.75</v>
      </c>
      <c r="I20" s="10">
        <v>250.55</v>
      </c>
      <c r="J20" s="10">
        <v>256.16000000000003</v>
      </c>
      <c r="K20" s="10">
        <v>259.33</v>
      </c>
      <c r="L20" s="10">
        <v>0</v>
      </c>
      <c r="M20" s="10">
        <v>0</v>
      </c>
      <c r="N20" s="10">
        <v>0</v>
      </c>
      <c r="O20" s="10"/>
      <c r="P20" s="9" t="s">
        <v>53</v>
      </c>
      <c r="Q20" s="42"/>
      <c r="R20" s="18"/>
      <c r="S20" s="18"/>
      <c r="T20" s="18"/>
      <c r="U20" s="18"/>
      <c r="V20" s="18"/>
      <c r="W20" s="18"/>
      <c r="X20" s="67"/>
      <c r="Y20" s="23"/>
    </row>
    <row r="21" spans="1:25" s="3" customFormat="1" ht="37" customHeight="1" x14ac:dyDescent="0.35">
      <c r="A21" s="13"/>
      <c r="B21" s="315"/>
      <c r="C21" s="313" t="s">
        <v>17</v>
      </c>
      <c r="D21" s="10">
        <v>7.41</v>
      </c>
      <c r="E21" s="10">
        <v>6.91</v>
      </c>
      <c r="F21" s="10">
        <v>7.27</v>
      </c>
      <c r="G21" s="10">
        <v>6.55</v>
      </c>
      <c r="H21" s="10">
        <v>6.7</v>
      </c>
      <c r="I21" s="10">
        <v>6.48</v>
      </c>
      <c r="J21" s="10">
        <v>5.33</v>
      </c>
      <c r="K21" s="10">
        <v>5.19</v>
      </c>
      <c r="L21" s="10">
        <v>0</v>
      </c>
      <c r="M21" s="10">
        <v>0</v>
      </c>
      <c r="N21" s="10">
        <v>0</v>
      </c>
      <c r="O21" s="309"/>
      <c r="P21" s="310" t="s">
        <v>54</v>
      </c>
      <c r="Q21" s="311"/>
      <c r="R21" s="18"/>
      <c r="S21" s="18"/>
      <c r="T21" s="18"/>
      <c r="U21" s="18"/>
      <c r="V21" s="18"/>
      <c r="W21" s="18"/>
      <c r="X21" s="67"/>
      <c r="Y21" s="23"/>
    </row>
    <row r="22" spans="1:25" s="3" customFormat="1" ht="29.25" customHeight="1" x14ac:dyDescent="0.35">
      <c r="A22" s="13"/>
      <c r="B22" s="315"/>
      <c r="C22" s="312" t="s">
        <v>3</v>
      </c>
      <c r="D22" s="10"/>
      <c r="E22" s="10"/>
      <c r="F22" s="10"/>
      <c r="G22" s="10"/>
      <c r="H22" s="10"/>
      <c r="I22" s="10"/>
      <c r="J22" s="10"/>
      <c r="K22" s="10"/>
      <c r="L22" s="10"/>
      <c r="M22" s="10"/>
      <c r="N22" s="10"/>
      <c r="O22" s="10"/>
      <c r="P22" s="9" t="s">
        <v>1</v>
      </c>
      <c r="Q22" s="42"/>
      <c r="R22" s="18"/>
      <c r="S22" s="18"/>
      <c r="T22" s="18"/>
      <c r="U22" s="18"/>
      <c r="V22" s="18"/>
      <c r="W22" s="18"/>
      <c r="X22" s="67"/>
      <c r="Y22" s="23"/>
    </row>
    <row r="23" spans="1:25" s="3" customFormat="1" ht="25.5" customHeight="1" x14ac:dyDescent="0.35">
      <c r="A23" s="13"/>
      <c r="B23" s="315"/>
      <c r="C23" s="312" t="s">
        <v>808</v>
      </c>
      <c r="D23" s="10"/>
      <c r="E23" s="10"/>
      <c r="F23" s="10"/>
      <c r="G23" s="10"/>
      <c r="H23" s="10"/>
      <c r="I23" s="10"/>
      <c r="J23" s="10"/>
      <c r="K23" s="10"/>
      <c r="L23" s="10"/>
      <c r="M23" s="10"/>
      <c r="N23" s="10"/>
      <c r="O23" s="10"/>
      <c r="P23" s="9" t="s">
        <v>53</v>
      </c>
      <c r="Q23" s="42"/>
      <c r="R23" s="18"/>
      <c r="S23" s="18"/>
      <c r="T23" s="18"/>
      <c r="U23" s="18"/>
      <c r="V23" s="18"/>
      <c r="W23" s="18"/>
      <c r="X23" s="67"/>
      <c r="Y23" s="23"/>
    </row>
    <row r="24" spans="1:25" s="3" customFormat="1" ht="26.25" customHeight="1" thickBot="1" x14ac:dyDescent="0.4">
      <c r="A24" s="13"/>
      <c r="B24" s="315"/>
      <c r="C24" s="314" t="s">
        <v>27</v>
      </c>
      <c r="D24" s="39"/>
      <c r="E24" s="39"/>
      <c r="F24" s="39"/>
      <c r="G24" s="39"/>
      <c r="H24" s="39"/>
      <c r="I24" s="39"/>
      <c r="J24" s="39"/>
      <c r="K24" s="39"/>
      <c r="L24" s="39"/>
      <c r="M24" s="39"/>
      <c r="N24" s="39"/>
      <c r="O24" s="39"/>
      <c r="P24" s="40" t="s">
        <v>1</v>
      </c>
      <c r="Q24" s="43"/>
      <c r="R24" s="18"/>
      <c r="S24" s="18"/>
      <c r="T24" s="18"/>
      <c r="U24" s="18"/>
      <c r="V24" s="18"/>
      <c r="W24" s="18"/>
      <c r="X24" s="67"/>
      <c r="Y24" s="23"/>
    </row>
    <row r="25" spans="1:25" s="3" customFormat="1" ht="18" customHeight="1" x14ac:dyDescent="0.35">
      <c r="A25" s="13"/>
      <c r="B25" s="14"/>
      <c r="C25" s="11"/>
      <c r="D25" s="12"/>
      <c r="E25" s="12"/>
      <c r="F25" s="12"/>
      <c r="G25" s="12"/>
      <c r="H25" s="12"/>
      <c r="I25" s="5"/>
      <c r="J25" s="5"/>
      <c r="K25" s="11"/>
      <c r="L25" s="12"/>
      <c r="M25" s="12"/>
      <c r="N25" s="12"/>
      <c r="O25" s="12"/>
      <c r="P25" s="18"/>
      <c r="Q25" s="18"/>
      <c r="R25" s="18"/>
      <c r="S25" s="18"/>
      <c r="T25" s="18"/>
      <c r="U25" s="18"/>
      <c r="V25" s="18"/>
      <c r="W25" s="18"/>
      <c r="X25" s="67"/>
      <c r="Y25" s="23"/>
    </row>
    <row r="26" spans="1:25" s="3" customFormat="1" ht="18" customHeight="1" x14ac:dyDescent="0.35">
      <c r="A26" s="13"/>
      <c r="B26" s="14"/>
      <c r="C26" s="19" t="s">
        <v>657</v>
      </c>
      <c r="D26" s="12"/>
      <c r="E26" s="12"/>
      <c r="F26" s="12"/>
      <c r="G26" s="12"/>
      <c r="H26" s="12"/>
      <c r="I26" s="5"/>
      <c r="J26" s="5"/>
      <c r="K26" s="11"/>
      <c r="L26" s="12"/>
      <c r="M26" s="12"/>
      <c r="N26" s="12"/>
      <c r="O26" s="12"/>
      <c r="P26" s="18"/>
      <c r="Q26" s="18"/>
      <c r="R26" s="18"/>
      <c r="S26" s="18"/>
      <c r="T26" s="18"/>
      <c r="U26" s="18"/>
      <c r="V26" s="18"/>
      <c r="W26" s="18"/>
      <c r="X26" s="67"/>
      <c r="Y26" s="23"/>
    </row>
    <row r="27" spans="1:25" s="3" customFormat="1" ht="18" customHeight="1" x14ac:dyDescent="0.35">
      <c r="A27" s="13"/>
      <c r="B27" s="14"/>
      <c r="C27" s="80" t="s">
        <v>574</v>
      </c>
      <c r="D27" s="12"/>
      <c r="E27" s="12"/>
      <c r="F27" s="12"/>
      <c r="G27" s="12"/>
      <c r="H27" s="12"/>
      <c r="I27" s="5"/>
      <c r="J27" s="5"/>
      <c r="K27" s="11"/>
      <c r="L27" s="12"/>
      <c r="M27" s="12"/>
      <c r="N27" s="12"/>
      <c r="O27" s="12"/>
      <c r="P27" s="18"/>
      <c r="Q27" s="18"/>
      <c r="R27" s="18"/>
      <c r="S27" s="18"/>
      <c r="T27" s="18"/>
      <c r="U27" s="18"/>
      <c r="V27" s="18"/>
      <c r="W27" s="18"/>
      <c r="X27" s="67"/>
      <c r="Y27" s="23"/>
    </row>
    <row r="28" spans="1:25" s="3" customFormat="1" ht="33.75" customHeight="1" thickBot="1" x14ac:dyDescent="0.4">
      <c r="A28" s="13"/>
      <c r="B28" s="14"/>
      <c r="C28" s="83"/>
      <c r="D28" s="12"/>
      <c r="E28" s="12"/>
      <c r="F28" s="12"/>
      <c r="G28" s="12"/>
      <c r="H28" s="12"/>
      <c r="I28" s="5"/>
      <c r="J28" s="5"/>
      <c r="K28" s="11"/>
      <c r="L28" s="12"/>
      <c r="M28" s="12"/>
      <c r="N28" s="12"/>
      <c r="O28" s="12"/>
      <c r="P28" s="12"/>
      <c r="Q28" s="18"/>
      <c r="R28" s="18"/>
      <c r="S28" s="18"/>
      <c r="T28" s="18"/>
      <c r="U28" s="18"/>
      <c r="V28" s="18"/>
      <c r="W28" s="18"/>
      <c r="X28" s="67"/>
      <c r="Y28" s="23"/>
    </row>
    <row r="29" spans="1:25" s="3" customFormat="1" ht="50.25" customHeight="1" thickBot="1" x14ac:dyDescent="0.4">
      <c r="A29" s="13"/>
      <c r="B29" s="14"/>
      <c r="C29" s="293" t="s">
        <v>25</v>
      </c>
      <c r="D29" s="497" t="s">
        <v>31</v>
      </c>
      <c r="E29" s="507"/>
      <c r="F29" s="498"/>
      <c r="G29" s="79" t="s">
        <v>33</v>
      </c>
      <c r="H29" s="49" t="s">
        <v>32</v>
      </c>
      <c r="I29" s="49" t="s">
        <v>658</v>
      </c>
      <c r="J29" s="49" t="s">
        <v>659</v>
      </c>
      <c r="K29" s="49" t="s">
        <v>660</v>
      </c>
      <c r="L29" s="49" t="s">
        <v>40</v>
      </c>
      <c r="M29" s="49" t="s">
        <v>39</v>
      </c>
      <c r="N29" s="501" t="s">
        <v>8</v>
      </c>
      <c r="O29" s="498"/>
      <c r="P29" s="18"/>
      <c r="Q29" s="18"/>
      <c r="R29" s="18"/>
      <c r="S29" s="18"/>
      <c r="T29" s="18"/>
      <c r="U29" s="18"/>
      <c r="V29" s="18"/>
      <c r="W29" s="18"/>
      <c r="X29" s="67"/>
      <c r="Y29" s="23"/>
    </row>
    <row r="30" spans="1:25" s="3" customFormat="1" ht="46.5" customHeight="1" x14ac:dyDescent="0.35">
      <c r="A30" s="13"/>
      <c r="B30" s="14"/>
      <c r="C30" s="235"/>
      <c r="D30" s="545"/>
      <c r="E30" s="545"/>
      <c r="F30" s="545"/>
      <c r="G30" s="231"/>
      <c r="H30" s="232"/>
      <c r="I30" s="233"/>
      <c r="J30" s="234"/>
      <c r="K30" s="233"/>
      <c r="L30" s="234"/>
      <c r="M30" s="233"/>
      <c r="N30" s="543"/>
      <c r="O30" s="544"/>
      <c r="P30" s="18"/>
      <c r="Q30" s="18"/>
      <c r="R30" s="18"/>
      <c r="S30" s="18"/>
      <c r="T30" s="18"/>
      <c r="U30" s="18"/>
      <c r="V30" s="18"/>
      <c r="W30" s="18"/>
      <c r="X30" s="67"/>
      <c r="Y30" s="23"/>
    </row>
    <row r="31" spans="1:25" s="3" customFormat="1" ht="46.5" customHeight="1" x14ac:dyDescent="0.35">
      <c r="A31" s="13"/>
      <c r="B31" s="14"/>
      <c r="C31" s="225"/>
      <c r="D31" s="523"/>
      <c r="E31" s="523"/>
      <c r="F31" s="523"/>
      <c r="G31" s="236"/>
      <c r="H31" s="237"/>
      <c r="I31" s="238"/>
      <c r="J31" s="239"/>
      <c r="K31" s="238"/>
      <c r="L31" s="239"/>
      <c r="M31" s="238"/>
      <c r="N31" s="523"/>
      <c r="O31" s="537"/>
      <c r="P31" s="18"/>
      <c r="Q31" s="18"/>
      <c r="R31" s="18"/>
      <c r="S31" s="18"/>
      <c r="T31" s="18"/>
      <c r="U31" s="18"/>
      <c r="V31" s="18"/>
      <c r="W31" s="18"/>
      <c r="X31" s="67"/>
      <c r="Y31" s="23"/>
    </row>
    <row r="32" spans="1:25" s="3" customFormat="1" ht="46.5" customHeight="1" x14ac:dyDescent="0.35">
      <c r="A32" s="13"/>
      <c r="B32" s="14"/>
      <c r="C32" s="225"/>
      <c r="D32" s="523"/>
      <c r="E32" s="523"/>
      <c r="F32" s="523"/>
      <c r="G32" s="236"/>
      <c r="H32" s="237"/>
      <c r="I32" s="238"/>
      <c r="J32" s="239"/>
      <c r="K32" s="238"/>
      <c r="L32" s="239"/>
      <c r="M32" s="238"/>
      <c r="N32" s="523"/>
      <c r="O32" s="537"/>
      <c r="P32" s="18"/>
      <c r="Q32" s="18"/>
      <c r="R32" s="18"/>
      <c r="S32" s="18"/>
      <c r="T32" s="18"/>
      <c r="U32" s="18"/>
      <c r="V32" s="18"/>
      <c r="W32" s="18"/>
      <c r="X32" s="67"/>
      <c r="Y32" s="23"/>
    </row>
    <row r="33" spans="1:25" s="3" customFormat="1" ht="46.5" customHeight="1" x14ac:dyDescent="0.35">
      <c r="A33" s="13"/>
      <c r="B33" s="14"/>
      <c r="C33" s="225"/>
      <c r="D33" s="523"/>
      <c r="E33" s="523"/>
      <c r="F33" s="523"/>
      <c r="G33" s="236"/>
      <c r="H33" s="237"/>
      <c r="I33" s="238"/>
      <c r="J33" s="238"/>
      <c r="K33" s="238"/>
      <c r="L33" s="239"/>
      <c r="M33" s="238"/>
      <c r="N33" s="523"/>
      <c r="O33" s="537"/>
      <c r="P33" s="18"/>
      <c r="Q33" s="18"/>
      <c r="R33" s="18"/>
      <c r="S33" s="18"/>
      <c r="T33" s="18"/>
      <c r="U33" s="18"/>
      <c r="V33" s="18"/>
      <c r="W33" s="18"/>
      <c r="X33" s="67"/>
      <c r="Y33" s="23"/>
    </row>
    <row r="34" spans="1:25" s="3" customFormat="1" ht="46.5" customHeight="1" x14ac:dyDescent="0.35">
      <c r="A34" s="13"/>
      <c r="B34" s="14"/>
      <c r="C34" s="225"/>
      <c r="D34" s="523"/>
      <c r="E34" s="523"/>
      <c r="F34" s="523"/>
      <c r="G34" s="236"/>
      <c r="H34" s="237"/>
      <c r="I34" s="238"/>
      <c r="J34" s="238"/>
      <c r="K34" s="238"/>
      <c r="L34" s="239"/>
      <c r="M34" s="238"/>
      <c r="N34" s="523"/>
      <c r="O34" s="537"/>
      <c r="P34" s="18"/>
      <c r="Q34" s="18"/>
      <c r="R34" s="18"/>
      <c r="S34" s="18"/>
      <c r="T34" s="18"/>
      <c r="U34" s="18"/>
      <c r="V34" s="18"/>
      <c r="W34" s="18"/>
      <c r="X34" s="67"/>
      <c r="Y34" s="23"/>
    </row>
    <row r="35" spans="1:25" s="3" customFormat="1" ht="46.5" customHeight="1" x14ac:dyDescent="0.35">
      <c r="A35" s="13"/>
      <c r="B35" s="14"/>
      <c r="C35" s="225"/>
      <c r="D35" s="523"/>
      <c r="E35" s="523"/>
      <c r="F35" s="523"/>
      <c r="G35" s="236"/>
      <c r="H35" s="237"/>
      <c r="I35" s="238"/>
      <c r="J35" s="238"/>
      <c r="K35" s="238"/>
      <c r="L35" s="239"/>
      <c r="M35" s="238"/>
      <c r="N35" s="523"/>
      <c r="O35" s="537"/>
      <c r="P35" s="18"/>
      <c r="Q35" s="18"/>
      <c r="R35" s="18"/>
      <c r="S35" s="18"/>
      <c r="T35" s="18"/>
      <c r="U35" s="18"/>
      <c r="V35" s="18"/>
      <c r="W35" s="18"/>
      <c r="X35" s="67"/>
      <c r="Y35" s="23"/>
    </row>
    <row r="36" spans="1:25" s="3" customFormat="1" ht="46.5" customHeight="1" x14ac:dyDescent="0.35">
      <c r="A36" s="13"/>
      <c r="B36" s="14"/>
      <c r="C36" s="225"/>
      <c r="D36" s="523"/>
      <c r="E36" s="523"/>
      <c r="F36" s="523"/>
      <c r="G36" s="236"/>
      <c r="H36" s="237"/>
      <c r="I36" s="238"/>
      <c r="J36" s="238"/>
      <c r="K36" s="238"/>
      <c r="L36" s="239"/>
      <c r="M36" s="238"/>
      <c r="N36" s="523"/>
      <c r="O36" s="537"/>
      <c r="P36" s="18"/>
      <c r="Q36" s="18"/>
      <c r="R36" s="18"/>
      <c r="S36" s="18"/>
      <c r="T36" s="18"/>
      <c r="U36" s="18"/>
      <c r="V36" s="18"/>
      <c r="W36" s="18"/>
      <c r="X36" s="67"/>
      <c r="Y36" s="23"/>
    </row>
    <row r="37" spans="1:25" s="3" customFormat="1" ht="46.5" customHeight="1" x14ac:dyDescent="0.35">
      <c r="A37" s="13"/>
      <c r="B37" s="14"/>
      <c r="C37" s="225"/>
      <c r="D37" s="523"/>
      <c r="E37" s="523"/>
      <c r="F37" s="523"/>
      <c r="G37" s="236"/>
      <c r="H37" s="237"/>
      <c r="I37" s="238"/>
      <c r="J37" s="238"/>
      <c r="K37" s="238"/>
      <c r="L37" s="239"/>
      <c r="M37" s="238"/>
      <c r="N37" s="523"/>
      <c r="O37" s="537"/>
      <c r="P37" s="18"/>
      <c r="Q37" s="18"/>
      <c r="R37" s="18"/>
      <c r="S37" s="18"/>
      <c r="T37" s="18"/>
      <c r="U37" s="18"/>
      <c r="V37" s="18"/>
      <c r="W37" s="18"/>
      <c r="X37" s="67"/>
      <c r="Y37" s="23"/>
    </row>
    <row r="38" spans="1:25" s="3" customFormat="1" ht="46.5" customHeight="1" x14ac:dyDescent="0.35">
      <c r="A38" s="13"/>
      <c r="B38" s="14"/>
      <c r="C38" s="225"/>
      <c r="D38" s="523"/>
      <c r="E38" s="523"/>
      <c r="F38" s="523"/>
      <c r="G38" s="236"/>
      <c r="H38" s="237"/>
      <c r="I38" s="238"/>
      <c r="J38" s="238"/>
      <c r="K38" s="238"/>
      <c r="L38" s="239"/>
      <c r="M38" s="238"/>
      <c r="N38" s="523"/>
      <c r="O38" s="537"/>
      <c r="P38" s="18"/>
      <c r="Q38" s="18"/>
      <c r="R38" s="18"/>
      <c r="S38" s="18"/>
      <c r="T38" s="18"/>
      <c r="U38" s="18"/>
      <c r="V38" s="18"/>
      <c r="W38" s="18"/>
      <c r="X38" s="67"/>
      <c r="Y38" s="23"/>
    </row>
    <row r="39" spans="1:25" s="3" customFormat="1" ht="46.5" customHeight="1" x14ac:dyDescent="0.35">
      <c r="A39" s="13"/>
      <c r="B39" s="14"/>
      <c r="C39" s="225"/>
      <c r="D39" s="523"/>
      <c r="E39" s="523"/>
      <c r="F39" s="523"/>
      <c r="G39" s="236"/>
      <c r="H39" s="237"/>
      <c r="I39" s="238"/>
      <c r="J39" s="238"/>
      <c r="K39" s="238"/>
      <c r="L39" s="239"/>
      <c r="M39" s="238"/>
      <c r="N39" s="523"/>
      <c r="O39" s="537"/>
      <c r="P39" s="18"/>
      <c r="Q39" s="18"/>
      <c r="R39" s="18"/>
      <c r="S39" s="18"/>
      <c r="T39" s="18"/>
      <c r="U39" s="18"/>
      <c r="V39" s="18"/>
      <c r="W39" s="18"/>
      <c r="X39" s="67"/>
      <c r="Y39" s="23"/>
    </row>
    <row r="40" spans="1:25" s="3" customFormat="1" ht="46.5" customHeight="1" x14ac:dyDescent="0.35">
      <c r="A40" s="13"/>
      <c r="B40" s="14"/>
      <c r="C40" s="225"/>
      <c r="D40" s="523"/>
      <c r="E40" s="523"/>
      <c r="F40" s="523"/>
      <c r="G40" s="236"/>
      <c r="H40" s="237"/>
      <c r="I40" s="238"/>
      <c r="J40" s="238"/>
      <c r="K40" s="238"/>
      <c r="L40" s="239"/>
      <c r="M40" s="238"/>
      <c r="N40" s="523"/>
      <c r="O40" s="537"/>
      <c r="P40" s="18"/>
      <c r="Q40" s="18"/>
      <c r="R40" s="18"/>
      <c r="S40" s="18"/>
      <c r="T40" s="18"/>
      <c r="U40" s="18"/>
      <c r="V40" s="18"/>
      <c r="W40" s="18"/>
      <c r="X40" s="67"/>
      <c r="Y40" s="23"/>
    </row>
    <row r="41" spans="1:25" s="3" customFormat="1" ht="46.5" customHeight="1" x14ac:dyDescent="0.35">
      <c r="A41" s="13"/>
      <c r="B41" s="14"/>
      <c r="C41" s="225"/>
      <c r="D41" s="523"/>
      <c r="E41" s="523"/>
      <c r="F41" s="523"/>
      <c r="G41" s="236"/>
      <c r="H41" s="237"/>
      <c r="I41" s="238"/>
      <c r="J41" s="238"/>
      <c r="K41" s="238"/>
      <c r="L41" s="239"/>
      <c r="M41" s="238"/>
      <c r="N41" s="523"/>
      <c r="O41" s="537"/>
      <c r="P41" s="18"/>
      <c r="Q41" s="18"/>
      <c r="R41" s="18"/>
      <c r="S41" s="18"/>
      <c r="T41" s="18"/>
      <c r="U41" s="18"/>
      <c r="V41" s="18"/>
      <c r="W41" s="18"/>
      <c r="X41" s="67"/>
      <c r="Y41" s="23"/>
    </row>
    <row r="42" spans="1:25" s="3" customFormat="1" ht="46.5" customHeight="1" x14ac:dyDescent="0.35">
      <c r="A42" s="13"/>
      <c r="B42" s="14"/>
      <c r="C42" s="225"/>
      <c r="D42" s="523"/>
      <c r="E42" s="523"/>
      <c r="F42" s="523"/>
      <c r="G42" s="236"/>
      <c r="H42" s="237"/>
      <c r="I42" s="238"/>
      <c r="J42" s="238"/>
      <c r="K42" s="238"/>
      <c r="L42" s="239"/>
      <c r="M42" s="238"/>
      <c r="N42" s="523"/>
      <c r="O42" s="537"/>
      <c r="P42" s="18"/>
      <c r="Q42" s="18"/>
      <c r="R42" s="18"/>
      <c r="S42" s="18"/>
      <c r="T42" s="18"/>
      <c r="U42" s="18"/>
      <c r="V42" s="18"/>
      <c r="W42" s="18"/>
      <c r="X42" s="67"/>
      <c r="Y42" s="23"/>
    </row>
    <row r="43" spans="1:25" s="3" customFormat="1" ht="46.5" customHeight="1" x14ac:dyDescent="0.35">
      <c r="A43" s="13"/>
      <c r="B43" s="14"/>
      <c r="C43" s="225"/>
      <c r="D43" s="523"/>
      <c r="E43" s="523"/>
      <c r="F43" s="523"/>
      <c r="G43" s="236"/>
      <c r="H43" s="237"/>
      <c r="I43" s="238"/>
      <c r="J43" s="238"/>
      <c r="K43" s="238"/>
      <c r="L43" s="239"/>
      <c r="M43" s="238"/>
      <c r="N43" s="523"/>
      <c r="O43" s="537"/>
      <c r="P43" s="18"/>
      <c r="Q43" s="18"/>
      <c r="R43" s="18"/>
      <c r="S43" s="18"/>
      <c r="T43" s="18"/>
      <c r="U43" s="18"/>
      <c r="V43" s="18"/>
      <c r="W43" s="18"/>
      <c r="X43" s="67"/>
      <c r="Y43" s="23"/>
    </row>
    <row r="44" spans="1:25" s="3" customFormat="1" ht="46.5" customHeight="1" x14ac:dyDescent="0.35">
      <c r="A44" s="13"/>
      <c r="B44" s="14"/>
      <c r="C44" s="225"/>
      <c r="D44" s="523"/>
      <c r="E44" s="523"/>
      <c r="F44" s="523"/>
      <c r="G44" s="236"/>
      <c r="H44" s="237"/>
      <c r="I44" s="238"/>
      <c r="J44" s="238"/>
      <c r="K44" s="238"/>
      <c r="L44" s="239"/>
      <c r="M44" s="238"/>
      <c r="N44" s="523"/>
      <c r="O44" s="537"/>
      <c r="P44" s="18"/>
      <c r="Q44" s="18"/>
      <c r="R44" s="18"/>
      <c r="S44" s="18"/>
      <c r="T44" s="18"/>
      <c r="U44" s="18"/>
      <c r="V44" s="18"/>
      <c r="W44" s="18"/>
      <c r="X44" s="67"/>
      <c r="Y44" s="23"/>
    </row>
    <row r="45" spans="1:25" s="3" customFormat="1" ht="46.5" customHeight="1" x14ac:dyDescent="0.35">
      <c r="A45" s="13"/>
      <c r="B45" s="14"/>
      <c r="C45" s="225"/>
      <c r="D45" s="523"/>
      <c r="E45" s="523"/>
      <c r="F45" s="523"/>
      <c r="G45" s="236"/>
      <c r="H45" s="237"/>
      <c r="I45" s="238"/>
      <c r="J45" s="238"/>
      <c r="K45" s="238"/>
      <c r="L45" s="239"/>
      <c r="M45" s="238"/>
      <c r="N45" s="523"/>
      <c r="O45" s="537"/>
      <c r="P45" s="18"/>
      <c r="Q45" s="18"/>
      <c r="R45" s="18"/>
      <c r="S45" s="18"/>
      <c r="T45" s="18"/>
      <c r="U45" s="18"/>
      <c r="V45" s="18"/>
      <c r="W45" s="18"/>
      <c r="X45" s="67"/>
      <c r="Y45" s="23"/>
    </row>
    <row r="46" spans="1:25" s="3" customFormat="1" ht="46.5" customHeight="1" x14ac:dyDescent="0.35">
      <c r="A46" s="13"/>
      <c r="B46" s="14"/>
      <c r="C46" s="225"/>
      <c r="D46" s="523"/>
      <c r="E46" s="523"/>
      <c r="F46" s="523"/>
      <c r="G46" s="236"/>
      <c r="H46" s="237"/>
      <c r="I46" s="238"/>
      <c r="J46" s="238"/>
      <c r="K46" s="238"/>
      <c r="L46" s="239"/>
      <c r="M46" s="238"/>
      <c r="N46" s="523"/>
      <c r="O46" s="537"/>
      <c r="P46" s="18"/>
      <c r="Q46" s="18"/>
      <c r="R46" s="18"/>
      <c r="S46" s="18"/>
      <c r="T46" s="18"/>
      <c r="U46" s="18"/>
      <c r="V46" s="18"/>
      <c r="W46" s="18"/>
      <c r="X46" s="67"/>
      <c r="Y46" s="23"/>
    </row>
    <row r="47" spans="1:25" s="3" customFormat="1" ht="46.5" customHeight="1" x14ac:dyDescent="0.35">
      <c r="A47" s="13"/>
      <c r="B47" s="14"/>
      <c r="C47" s="225"/>
      <c r="D47" s="523"/>
      <c r="E47" s="523"/>
      <c r="F47" s="523"/>
      <c r="G47" s="236"/>
      <c r="H47" s="237"/>
      <c r="I47" s="238"/>
      <c r="J47" s="238"/>
      <c r="K47" s="238"/>
      <c r="L47" s="239"/>
      <c r="M47" s="238"/>
      <c r="N47" s="523"/>
      <c r="O47" s="537"/>
      <c r="P47" s="18"/>
      <c r="Q47" s="18"/>
      <c r="R47" s="18"/>
      <c r="S47" s="18"/>
      <c r="T47" s="18"/>
      <c r="U47" s="18"/>
      <c r="V47" s="18"/>
      <c r="W47" s="18"/>
      <c r="X47" s="67"/>
      <c r="Y47" s="23"/>
    </row>
    <row r="48" spans="1:25" s="3" customFormat="1" ht="46.5" customHeight="1" x14ac:dyDescent="0.35">
      <c r="A48" s="13"/>
      <c r="B48" s="14"/>
      <c r="C48" s="225"/>
      <c r="D48" s="523"/>
      <c r="E48" s="523"/>
      <c r="F48" s="523"/>
      <c r="G48" s="236"/>
      <c r="H48" s="237"/>
      <c r="I48" s="238"/>
      <c r="J48" s="238"/>
      <c r="K48" s="238"/>
      <c r="L48" s="239"/>
      <c r="M48" s="238"/>
      <c r="N48" s="523"/>
      <c r="O48" s="537"/>
      <c r="P48" s="18"/>
      <c r="Q48" s="18"/>
      <c r="R48" s="18"/>
      <c r="S48" s="18"/>
      <c r="T48" s="18"/>
      <c r="U48" s="18"/>
      <c r="V48" s="18"/>
      <c r="W48" s="18"/>
      <c r="X48" s="67"/>
      <c r="Y48" s="23"/>
    </row>
    <row r="49" spans="1:25" s="33" customFormat="1" ht="46.5" customHeight="1" thickBot="1" x14ac:dyDescent="0.4">
      <c r="A49" s="32"/>
      <c r="B49" s="14"/>
      <c r="C49" s="228"/>
      <c r="D49" s="524"/>
      <c r="E49" s="524"/>
      <c r="F49" s="524"/>
      <c r="G49" s="241"/>
      <c r="H49" s="242"/>
      <c r="I49" s="243"/>
      <c r="J49" s="243"/>
      <c r="K49" s="243"/>
      <c r="L49" s="244"/>
      <c r="M49" s="243"/>
      <c r="N49" s="524"/>
      <c r="O49" s="547"/>
      <c r="P49" s="18"/>
      <c r="Q49" s="18"/>
      <c r="R49" s="18"/>
      <c r="S49" s="18"/>
      <c r="T49" s="18"/>
      <c r="U49" s="18"/>
      <c r="V49" s="18"/>
      <c r="W49" s="18"/>
      <c r="X49" s="67"/>
      <c r="Y49" s="51"/>
    </row>
    <row r="50" spans="1:25" s="16" customFormat="1" ht="18" customHeight="1" x14ac:dyDescent="0.35">
      <c r="B50" s="14"/>
      <c r="C50" s="5"/>
      <c r="D50" s="5"/>
      <c r="E50" s="5"/>
      <c r="F50" s="5"/>
      <c r="G50" s="5"/>
      <c r="H50" s="5"/>
      <c r="I50" s="5"/>
      <c r="J50" s="5"/>
      <c r="K50" s="5"/>
      <c r="L50" s="5"/>
      <c r="M50" s="5"/>
      <c r="N50" s="5"/>
      <c r="O50" s="5"/>
      <c r="P50" s="5"/>
      <c r="Q50" s="18"/>
      <c r="R50" s="18"/>
      <c r="S50" s="18"/>
      <c r="T50" s="18"/>
      <c r="U50" s="18"/>
      <c r="V50" s="18"/>
      <c r="W50" s="18"/>
      <c r="X50" s="67"/>
    </row>
    <row r="51" spans="1:25" s="25" customFormat="1" ht="18" customHeight="1" x14ac:dyDescent="0.35">
      <c r="A51" s="15"/>
      <c r="B51" s="14"/>
      <c r="C51" s="80" t="s">
        <v>661</v>
      </c>
      <c r="D51" s="12"/>
      <c r="E51" s="12"/>
      <c r="F51" s="12"/>
      <c r="G51" s="12"/>
      <c r="H51" s="12"/>
      <c r="I51" s="12"/>
      <c r="J51" s="5"/>
      <c r="K51" s="11"/>
      <c r="L51" s="12"/>
      <c r="M51" s="5"/>
      <c r="N51" s="5"/>
      <c r="O51" s="5"/>
      <c r="P51" s="5"/>
      <c r="Q51" s="18"/>
      <c r="R51" s="18"/>
      <c r="S51" s="18"/>
      <c r="T51" s="18"/>
      <c r="U51" s="18"/>
      <c r="V51" s="18"/>
      <c r="W51" s="18"/>
      <c r="X51" s="67"/>
      <c r="Y51" s="34"/>
    </row>
    <row r="52" spans="1:25" s="25" customFormat="1" ht="18" customHeight="1" thickBot="1" x14ac:dyDescent="0.4">
      <c r="A52" s="15"/>
      <c r="B52" s="14"/>
      <c r="C52" s="11"/>
      <c r="D52" s="11"/>
      <c r="E52" s="11"/>
      <c r="F52" s="11"/>
      <c r="G52" s="11"/>
      <c r="H52" s="11"/>
      <c r="I52" s="11"/>
      <c r="J52" s="11"/>
      <c r="K52" s="11"/>
      <c r="L52" s="11"/>
      <c r="M52" s="5"/>
      <c r="N52" s="5"/>
      <c r="O52" s="5"/>
      <c r="P52" s="5"/>
      <c r="Q52" s="18"/>
      <c r="R52" s="18"/>
      <c r="S52" s="18"/>
      <c r="T52" s="18"/>
      <c r="U52" s="18"/>
      <c r="V52" s="18"/>
      <c r="W52" s="18"/>
      <c r="X52" s="67"/>
      <c r="Y52" s="34"/>
    </row>
    <row r="53" spans="1:25" s="3" customFormat="1" ht="18" customHeight="1" x14ac:dyDescent="0.35">
      <c r="A53" s="13"/>
      <c r="B53" s="14"/>
      <c r="C53" s="552"/>
      <c r="D53" s="553"/>
      <c r="E53" s="553"/>
      <c r="F53" s="553"/>
      <c r="G53" s="553"/>
      <c r="H53" s="553"/>
      <c r="I53" s="554"/>
      <c r="J53" s="5"/>
      <c r="K53" s="11"/>
      <c r="L53" s="12"/>
      <c r="M53" s="12"/>
      <c r="N53" s="12"/>
      <c r="O53" s="12"/>
      <c r="P53" s="12"/>
      <c r="Q53" s="18"/>
      <c r="R53" s="18"/>
      <c r="S53" s="18"/>
      <c r="T53" s="18"/>
      <c r="U53" s="18"/>
      <c r="V53" s="18"/>
      <c r="W53" s="18"/>
      <c r="X53" s="67"/>
      <c r="Y53" s="23"/>
    </row>
    <row r="54" spans="1:25" s="3" customFormat="1" ht="18" customHeight="1" x14ac:dyDescent="0.35">
      <c r="A54" s="13"/>
      <c r="B54" s="14"/>
      <c r="C54" s="555"/>
      <c r="D54" s="556"/>
      <c r="E54" s="556"/>
      <c r="F54" s="556"/>
      <c r="G54" s="556"/>
      <c r="H54" s="556"/>
      <c r="I54" s="557"/>
      <c r="J54" s="5"/>
      <c r="K54" s="11"/>
      <c r="L54" s="12"/>
      <c r="M54" s="12"/>
      <c r="N54" s="12"/>
      <c r="O54" s="12"/>
      <c r="P54" s="12"/>
      <c r="Q54" s="18"/>
      <c r="R54" s="18"/>
      <c r="S54" s="18"/>
      <c r="T54" s="18"/>
      <c r="U54" s="18"/>
      <c r="V54" s="18"/>
      <c r="W54" s="18"/>
      <c r="X54" s="67"/>
      <c r="Y54" s="23"/>
    </row>
    <row r="55" spans="1:25" s="3" customFormat="1" ht="18" customHeight="1" x14ac:dyDescent="0.35">
      <c r="A55" s="13"/>
      <c r="B55" s="14"/>
      <c r="C55" s="555"/>
      <c r="D55" s="556"/>
      <c r="E55" s="556"/>
      <c r="F55" s="556"/>
      <c r="G55" s="556"/>
      <c r="H55" s="556"/>
      <c r="I55" s="557"/>
      <c r="J55" s="5"/>
      <c r="K55" s="11"/>
      <c r="L55" s="12"/>
      <c r="M55" s="12"/>
      <c r="N55" s="12"/>
      <c r="O55" s="12"/>
      <c r="P55" s="12"/>
      <c r="Q55" s="18"/>
      <c r="R55" s="18"/>
      <c r="S55" s="18"/>
      <c r="T55" s="18"/>
      <c r="U55" s="18"/>
      <c r="V55" s="18"/>
      <c r="W55" s="18"/>
      <c r="X55" s="67"/>
      <c r="Y55" s="23"/>
    </row>
    <row r="56" spans="1:25" s="3" customFormat="1" ht="18" customHeight="1" x14ac:dyDescent="0.35">
      <c r="A56" s="13"/>
      <c r="B56" s="14"/>
      <c r="C56" s="555"/>
      <c r="D56" s="556"/>
      <c r="E56" s="556"/>
      <c r="F56" s="556"/>
      <c r="G56" s="556"/>
      <c r="H56" s="556"/>
      <c r="I56" s="557"/>
      <c r="J56" s="5"/>
      <c r="K56" s="11"/>
      <c r="L56" s="12"/>
      <c r="M56" s="12"/>
      <c r="N56" s="12"/>
      <c r="O56" s="12"/>
      <c r="P56" s="12"/>
      <c r="Q56" s="18"/>
      <c r="R56" s="18"/>
      <c r="S56" s="18"/>
      <c r="T56" s="18"/>
      <c r="U56" s="18"/>
      <c r="V56" s="18"/>
      <c r="W56" s="18"/>
      <c r="X56" s="67"/>
      <c r="Y56" s="23"/>
    </row>
    <row r="57" spans="1:25" s="3" customFormat="1" ht="18" customHeight="1" thickBot="1" x14ac:dyDescent="0.4">
      <c r="A57" s="13"/>
      <c r="B57" s="14"/>
      <c r="C57" s="558"/>
      <c r="D57" s="559"/>
      <c r="E57" s="559"/>
      <c r="F57" s="559"/>
      <c r="G57" s="559"/>
      <c r="H57" s="559"/>
      <c r="I57" s="560"/>
      <c r="J57" s="5"/>
      <c r="K57" s="11"/>
      <c r="L57" s="12"/>
      <c r="M57" s="12"/>
      <c r="N57" s="12"/>
      <c r="O57" s="12"/>
      <c r="P57" s="12"/>
      <c r="Q57" s="18"/>
      <c r="R57" s="18"/>
      <c r="S57" s="18"/>
      <c r="T57" s="18"/>
      <c r="U57" s="18"/>
      <c r="V57" s="18"/>
      <c r="W57" s="18"/>
      <c r="X57" s="67"/>
      <c r="Y57" s="23"/>
    </row>
    <row r="58" spans="1:25" s="3" customFormat="1" ht="18" customHeight="1" x14ac:dyDescent="0.35">
      <c r="A58" s="13"/>
      <c r="B58" s="14"/>
      <c r="C58" s="19"/>
      <c r="D58" s="12"/>
      <c r="E58" s="12"/>
      <c r="F58" s="12"/>
      <c r="G58" s="12"/>
      <c r="H58" s="12"/>
      <c r="I58" s="5"/>
      <c r="J58" s="5"/>
      <c r="K58" s="11"/>
      <c r="L58" s="12"/>
      <c r="M58" s="12"/>
      <c r="N58" s="12"/>
      <c r="O58" s="12"/>
      <c r="P58" s="12"/>
      <c r="Q58" s="18"/>
      <c r="R58" s="18"/>
      <c r="S58" s="18"/>
      <c r="T58" s="18"/>
      <c r="U58" s="18"/>
      <c r="V58" s="18"/>
      <c r="W58" s="18"/>
      <c r="X58" s="67"/>
      <c r="Y58" s="23"/>
    </row>
    <row r="59" spans="1:25" s="3" customFormat="1" ht="18" customHeight="1" x14ac:dyDescent="0.35">
      <c r="A59" s="13"/>
      <c r="B59" s="14"/>
      <c r="C59" s="20" t="s">
        <v>668</v>
      </c>
      <c r="D59" s="12"/>
      <c r="E59" s="12"/>
      <c r="F59" s="12"/>
      <c r="G59" s="12"/>
      <c r="H59" s="12"/>
      <c r="I59" s="5"/>
      <c r="J59" s="5"/>
      <c r="K59" s="11"/>
      <c r="L59" s="12"/>
      <c r="M59" s="12"/>
      <c r="N59" s="12"/>
      <c r="O59" s="12"/>
      <c r="P59" s="12"/>
      <c r="Q59" s="18"/>
      <c r="R59" s="18"/>
      <c r="S59" s="18"/>
      <c r="T59" s="18"/>
      <c r="U59" s="18"/>
      <c r="V59" s="18"/>
      <c r="W59" s="18"/>
      <c r="X59" s="67"/>
      <c r="Y59" s="23"/>
    </row>
    <row r="60" spans="1:25" s="3" customFormat="1" ht="18" customHeight="1" x14ac:dyDescent="0.35">
      <c r="A60" s="13"/>
      <c r="B60" s="14"/>
      <c r="C60" s="20" t="s">
        <v>34</v>
      </c>
      <c r="D60" s="12"/>
      <c r="E60" s="12"/>
      <c r="F60" s="12"/>
      <c r="G60" s="12"/>
      <c r="H60" s="12"/>
      <c r="I60" s="5"/>
      <c r="J60" s="5"/>
      <c r="K60" s="11"/>
      <c r="L60" s="12"/>
      <c r="M60" s="12"/>
      <c r="N60" s="12"/>
      <c r="O60" s="12"/>
      <c r="P60" s="12"/>
      <c r="Q60" s="18"/>
      <c r="R60" s="18"/>
      <c r="S60" s="18"/>
      <c r="T60" s="18"/>
      <c r="U60" s="18"/>
      <c r="V60" s="18"/>
      <c r="W60" s="18"/>
      <c r="X60" s="67"/>
      <c r="Y60" s="23"/>
    </row>
    <row r="61" spans="1:25" s="3" customFormat="1" ht="33" customHeight="1" thickBot="1" x14ac:dyDescent="0.4">
      <c r="A61" s="13"/>
      <c r="B61" s="14"/>
      <c r="C61" s="81"/>
      <c r="D61" s="12"/>
      <c r="E61" s="12"/>
      <c r="F61" s="12"/>
      <c r="G61" s="12"/>
      <c r="H61" s="12"/>
      <c r="I61" s="5"/>
      <c r="J61" s="5"/>
      <c r="K61" s="11"/>
      <c r="L61" s="12"/>
      <c r="M61" s="12"/>
      <c r="N61" s="12"/>
      <c r="O61" s="12"/>
      <c r="P61" s="12"/>
      <c r="Q61" s="18"/>
      <c r="R61" s="18"/>
      <c r="S61" s="18"/>
      <c r="T61" s="18"/>
      <c r="U61" s="18"/>
      <c r="V61" s="18"/>
      <c r="W61" s="18"/>
      <c r="X61" s="67"/>
      <c r="Y61" s="23"/>
    </row>
    <row r="62" spans="1:25" s="3" customFormat="1" ht="126.65" customHeight="1" thickBot="1" x14ac:dyDescent="0.4">
      <c r="A62" s="13"/>
      <c r="B62" s="14"/>
      <c r="C62" s="48" t="s">
        <v>25</v>
      </c>
      <c r="D62" s="292" t="s">
        <v>38</v>
      </c>
      <c r="E62" s="292" t="s">
        <v>37</v>
      </c>
      <c r="F62" s="292" t="s">
        <v>36</v>
      </c>
      <c r="G62" s="292" t="s">
        <v>42</v>
      </c>
      <c r="H62" s="292" t="s">
        <v>575</v>
      </c>
      <c r="I62" s="501" t="s">
        <v>35</v>
      </c>
      <c r="J62" s="546"/>
      <c r="K62" s="548" t="s">
        <v>44</v>
      </c>
      <c r="L62" s="549"/>
      <c r="M62" s="292" t="s">
        <v>19</v>
      </c>
      <c r="N62" s="292" t="s">
        <v>23</v>
      </c>
      <c r="O62" s="292" t="s">
        <v>21</v>
      </c>
      <c r="P62" s="292" t="s">
        <v>18</v>
      </c>
      <c r="Q62" s="292" t="s">
        <v>41</v>
      </c>
      <c r="R62" s="292" t="s">
        <v>662</v>
      </c>
      <c r="S62" s="501" t="s">
        <v>8</v>
      </c>
      <c r="T62" s="498"/>
      <c r="U62" s="316"/>
      <c r="V62" s="316"/>
      <c r="W62" s="316"/>
      <c r="X62" s="29"/>
      <c r="Y62" s="23"/>
    </row>
    <row r="63" spans="1:25" s="3" customFormat="1" ht="47.25" customHeight="1" x14ac:dyDescent="0.35">
      <c r="A63" s="13"/>
      <c r="B63" s="14"/>
      <c r="C63" s="235"/>
      <c r="D63" s="291"/>
      <c r="E63" s="291"/>
      <c r="F63" s="222"/>
      <c r="G63" s="291"/>
      <c r="H63" s="222"/>
      <c r="I63" s="502"/>
      <c r="J63" s="494"/>
      <c r="K63" s="550"/>
      <c r="L63" s="551"/>
      <c r="M63" s="291"/>
      <c r="N63" s="291"/>
      <c r="O63" s="291"/>
      <c r="P63" s="223"/>
      <c r="Q63" s="223"/>
      <c r="R63" s="291"/>
      <c r="S63" s="502"/>
      <c r="T63" s="503"/>
      <c r="U63" s="317"/>
      <c r="V63" s="317"/>
      <c r="W63" s="317"/>
      <c r="X63" s="29"/>
      <c r="Y63" s="23"/>
    </row>
    <row r="64" spans="1:25" s="3" customFormat="1" ht="47.25" customHeight="1" x14ac:dyDescent="0.35">
      <c r="A64" s="13"/>
      <c r="B64" s="14"/>
      <c r="C64" s="235"/>
      <c r="D64" s="289"/>
      <c r="E64" s="289"/>
      <c r="F64" s="226"/>
      <c r="G64" s="289"/>
      <c r="H64" s="226"/>
      <c r="I64" s="539"/>
      <c r="J64" s="492"/>
      <c r="K64" s="499"/>
      <c r="L64" s="499"/>
      <c r="M64" s="289"/>
      <c r="N64" s="289"/>
      <c r="O64" s="289"/>
      <c r="P64" s="227"/>
      <c r="Q64" s="227"/>
      <c r="R64" s="289"/>
      <c r="S64" s="495"/>
      <c r="T64" s="496"/>
      <c r="U64" s="318"/>
      <c r="V64" s="318"/>
      <c r="W64" s="318"/>
      <c r="X64" s="29"/>
      <c r="Y64" s="23"/>
    </row>
    <row r="65" spans="1:25" s="3" customFormat="1" ht="47.25" customHeight="1" x14ac:dyDescent="0.35">
      <c r="A65" s="13"/>
      <c r="B65" s="14"/>
      <c r="C65" s="235"/>
      <c r="D65" s="289"/>
      <c r="E65" s="289"/>
      <c r="F65" s="226"/>
      <c r="G65" s="289"/>
      <c r="H65" s="226"/>
      <c r="I65" s="539"/>
      <c r="J65" s="492"/>
      <c r="K65" s="499"/>
      <c r="L65" s="499"/>
      <c r="M65" s="289"/>
      <c r="N65" s="289"/>
      <c r="O65" s="289"/>
      <c r="P65" s="227"/>
      <c r="Q65" s="227"/>
      <c r="R65" s="289"/>
      <c r="S65" s="495"/>
      <c r="T65" s="496"/>
      <c r="U65" s="318"/>
      <c r="V65" s="318"/>
      <c r="W65" s="318"/>
      <c r="X65" s="29"/>
      <c r="Y65" s="23"/>
    </row>
    <row r="66" spans="1:25" s="3" customFormat="1" ht="47.25" customHeight="1" x14ac:dyDescent="0.35">
      <c r="A66" s="13"/>
      <c r="B66" s="14"/>
      <c r="C66" s="235"/>
      <c r="D66" s="289"/>
      <c r="E66" s="289"/>
      <c r="F66" s="226"/>
      <c r="G66" s="289"/>
      <c r="H66" s="226"/>
      <c r="I66" s="539"/>
      <c r="J66" s="492"/>
      <c r="K66" s="499"/>
      <c r="L66" s="499"/>
      <c r="M66" s="289"/>
      <c r="N66" s="289"/>
      <c r="O66" s="289"/>
      <c r="P66" s="227"/>
      <c r="Q66" s="227"/>
      <c r="R66" s="289"/>
      <c r="S66" s="495"/>
      <c r="T66" s="496"/>
      <c r="U66" s="318"/>
      <c r="V66" s="318"/>
      <c r="W66" s="318"/>
      <c r="X66" s="29"/>
      <c r="Y66" s="23"/>
    </row>
    <row r="67" spans="1:25" s="3" customFormat="1" ht="47.25" customHeight="1" x14ac:dyDescent="0.35">
      <c r="A67" s="13"/>
      <c r="B67" s="14"/>
      <c r="C67" s="235"/>
      <c r="D67" s="289"/>
      <c r="E67" s="289"/>
      <c r="F67" s="226"/>
      <c r="G67" s="289"/>
      <c r="H67" s="226"/>
      <c r="I67" s="539"/>
      <c r="J67" s="492"/>
      <c r="K67" s="499"/>
      <c r="L67" s="499"/>
      <c r="M67" s="289"/>
      <c r="N67" s="289"/>
      <c r="O67" s="289"/>
      <c r="P67" s="227"/>
      <c r="Q67" s="227"/>
      <c r="R67" s="289"/>
      <c r="S67" s="495"/>
      <c r="T67" s="496"/>
      <c r="U67" s="318"/>
      <c r="V67" s="318"/>
      <c r="W67" s="318"/>
      <c r="X67" s="29"/>
      <c r="Y67" s="23"/>
    </row>
    <row r="68" spans="1:25" s="3" customFormat="1" ht="47.25" customHeight="1" x14ac:dyDescent="0.35">
      <c r="A68" s="13"/>
      <c r="B68" s="14"/>
      <c r="C68" s="235"/>
      <c r="D68" s="289"/>
      <c r="E68" s="289"/>
      <c r="F68" s="226"/>
      <c r="G68" s="289"/>
      <c r="H68" s="226"/>
      <c r="I68" s="539"/>
      <c r="J68" s="492"/>
      <c r="K68" s="499"/>
      <c r="L68" s="499"/>
      <c r="M68" s="289"/>
      <c r="N68" s="289"/>
      <c r="O68" s="289"/>
      <c r="P68" s="227"/>
      <c r="Q68" s="227"/>
      <c r="R68" s="289"/>
      <c r="S68" s="495"/>
      <c r="T68" s="496"/>
      <c r="U68" s="318"/>
      <c r="V68" s="318"/>
      <c r="W68" s="318"/>
      <c r="X68" s="29"/>
      <c r="Y68" s="23"/>
    </row>
    <row r="69" spans="1:25" s="3" customFormat="1" ht="47.25" customHeight="1" x14ac:dyDescent="0.35">
      <c r="A69" s="13"/>
      <c r="B69" s="14"/>
      <c r="C69" s="235"/>
      <c r="D69" s="289"/>
      <c r="E69" s="289"/>
      <c r="F69" s="226"/>
      <c r="G69" s="289"/>
      <c r="H69" s="226"/>
      <c r="I69" s="539"/>
      <c r="J69" s="492"/>
      <c r="K69" s="499"/>
      <c r="L69" s="499"/>
      <c r="M69" s="289"/>
      <c r="N69" s="289"/>
      <c r="O69" s="289"/>
      <c r="P69" s="227"/>
      <c r="Q69" s="227"/>
      <c r="R69" s="289"/>
      <c r="S69" s="495"/>
      <c r="T69" s="496"/>
      <c r="U69" s="318"/>
      <c r="V69" s="318"/>
      <c r="W69" s="318"/>
      <c r="X69" s="29"/>
      <c r="Y69" s="23"/>
    </row>
    <row r="70" spans="1:25" s="3" customFormat="1" ht="47.25" customHeight="1" x14ac:dyDescent="0.35">
      <c r="A70" s="13"/>
      <c r="B70" s="14"/>
      <c r="C70" s="235"/>
      <c r="D70" s="289"/>
      <c r="E70" s="289"/>
      <c r="F70" s="226"/>
      <c r="G70" s="289"/>
      <c r="H70" s="226"/>
      <c r="I70" s="539"/>
      <c r="J70" s="492"/>
      <c r="K70" s="499"/>
      <c r="L70" s="499"/>
      <c r="M70" s="289"/>
      <c r="N70" s="289"/>
      <c r="O70" s="289"/>
      <c r="P70" s="227"/>
      <c r="Q70" s="227"/>
      <c r="R70" s="289"/>
      <c r="S70" s="495"/>
      <c r="T70" s="496"/>
      <c r="U70" s="318"/>
      <c r="V70" s="318"/>
      <c r="W70" s="318"/>
      <c r="X70" s="29"/>
      <c r="Y70" s="23"/>
    </row>
    <row r="71" spans="1:25" s="3" customFormat="1" ht="47.25" customHeight="1" x14ac:dyDescent="0.35">
      <c r="A71" s="13"/>
      <c r="B71" s="14"/>
      <c r="C71" s="235"/>
      <c r="D71" s="289"/>
      <c r="E71" s="289"/>
      <c r="F71" s="226"/>
      <c r="G71" s="289"/>
      <c r="H71" s="226"/>
      <c r="I71" s="539"/>
      <c r="J71" s="492"/>
      <c r="K71" s="499"/>
      <c r="L71" s="499"/>
      <c r="M71" s="289"/>
      <c r="N71" s="289"/>
      <c r="O71" s="289"/>
      <c r="P71" s="227"/>
      <c r="Q71" s="227"/>
      <c r="R71" s="289"/>
      <c r="S71" s="495"/>
      <c r="T71" s="496"/>
      <c r="U71" s="318"/>
      <c r="V71" s="318"/>
      <c r="W71" s="318"/>
      <c r="X71" s="29"/>
      <c r="Y71" s="23"/>
    </row>
    <row r="72" spans="1:25" s="3" customFormat="1" ht="47.25" customHeight="1" x14ac:dyDescent="0.35">
      <c r="A72" s="13"/>
      <c r="B72" s="14"/>
      <c r="C72" s="235"/>
      <c r="D72" s="289"/>
      <c r="E72" s="289"/>
      <c r="F72" s="226"/>
      <c r="G72" s="289"/>
      <c r="H72" s="226"/>
      <c r="I72" s="539"/>
      <c r="J72" s="492"/>
      <c r="K72" s="499"/>
      <c r="L72" s="499"/>
      <c r="M72" s="289"/>
      <c r="N72" s="289"/>
      <c r="O72" s="289"/>
      <c r="P72" s="227"/>
      <c r="Q72" s="227"/>
      <c r="R72" s="289"/>
      <c r="S72" s="495"/>
      <c r="T72" s="496"/>
      <c r="U72" s="318"/>
      <c r="V72" s="318"/>
      <c r="W72" s="318"/>
      <c r="X72" s="29"/>
      <c r="Y72" s="23"/>
    </row>
    <row r="73" spans="1:25" s="3" customFormat="1" ht="47.25" customHeight="1" x14ac:dyDescent="0.35">
      <c r="A73" s="13"/>
      <c r="B73" s="14"/>
      <c r="C73" s="235"/>
      <c r="D73" s="289"/>
      <c r="E73" s="289"/>
      <c r="F73" s="226"/>
      <c r="G73" s="289"/>
      <c r="H73" s="226"/>
      <c r="I73" s="539"/>
      <c r="J73" s="492"/>
      <c r="K73" s="499"/>
      <c r="L73" s="499"/>
      <c r="M73" s="289"/>
      <c r="N73" s="289"/>
      <c r="O73" s="289"/>
      <c r="P73" s="227"/>
      <c r="Q73" s="227"/>
      <c r="R73" s="289"/>
      <c r="S73" s="495"/>
      <c r="T73" s="496"/>
      <c r="U73" s="318"/>
      <c r="V73" s="318"/>
      <c r="W73" s="318"/>
      <c r="X73" s="29"/>
      <c r="Y73" s="23"/>
    </row>
    <row r="74" spans="1:25" s="3" customFormat="1" ht="46" customHeight="1" x14ac:dyDescent="0.35">
      <c r="A74" s="13"/>
      <c r="B74" s="14"/>
      <c r="C74" s="235"/>
      <c r="D74" s="289"/>
      <c r="E74" s="289"/>
      <c r="F74" s="226"/>
      <c r="G74" s="289"/>
      <c r="H74" s="226"/>
      <c r="I74" s="539"/>
      <c r="J74" s="492"/>
      <c r="K74" s="499"/>
      <c r="L74" s="499"/>
      <c r="M74" s="289"/>
      <c r="N74" s="289"/>
      <c r="O74" s="289"/>
      <c r="P74" s="227"/>
      <c r="Q74" s="227"/>
      <c r="R74" s="289"/>
      <c r="S74" s="495"/>
      <c r="T74" s="496"/>
      <c r="U74" s="318"/>
      <c r="V74" s="318"/>
      <c r="W74" s="318"/>
      <c r="X74" s="29"/>
      <c r="Y74" s="23"/>
    </row>
    <row r="75" spans="1:25" s="3" customFormat="1" ht="51.75" customHeight="1" x14ac:dyDescent="0.35">
      <c r="A75" s="13"/>
      <c r="B75" s="14"/>
      <c r="C75" s="235"/>
      <c r="D75" s="289"/>
      <c r="E75" s="289"/>
      <c r="F75" s="226"/>
      <c r="G75" s="289"/>
      <c r="H75" s="226"/>
      <c r="I75" s="539"/>
      <c r="J75" s="492"/>
      <c r="K75" s="499"/>
      <c r="L75" s="499"/>
      <c r="M75" s="289"/>
      <c r="N75" s="289"/>
      <c r="O75" s="289"/>
      <c r="P75" s="227"/>
      <c r="Q75" s="227"/>
      <c r="R75" s="289"/>
      <c r="S75" s="495"/>
      <c r="T75" s="496"/>
      <c r="U75" s="318"/>
      <c r="V75" s="318"/>
      <c r="W75" s="318"/>
      <c r="X75" s="29"/>
      <c r="Y75" s="23"/>
    </row>
    <row r="76" spans="1:25" s="3" customFormat="1" ht="51.75" customHeight="1" x14ac:dyDescent="0.35">
      <c r="A76" s="13"/>
      <c r="B76" s="14"/>
      <c r="C76" s="235"/>
      <c r="D76" s="289"/>
      <c r="E76" s="289"/>
      <c r="F76" s="226"/>
      <c r="G76" s="289"/>
      <c r="H76" s="226"/>
      <c r="I76" s="539"/>
      <c r="J76" s="492"/>
      <c r="K76" s="499"/>
      <c r="L76" s="499"/>
      <c r="M76" s="289"/>
      <c r="N76" s="289"/>
      <c r="O76" s="289"/>
      <c r="P76" s="227"/>
      <c r="Q76" s="227"/>
      <c r="R76" s="289"/>
      <c r="S76" s="495"/>
      <c r="T76" s="496"/>
      <c r="U76" s="318"/>
      <c r="V76" s="318"/>
      <c r="W76" s="318"/>
      <c r="X76" s="29"/>
      <c r="Y76" s="23"/>
    </row>
    <row r="77" spans="1:25" s="3" customFormat="1" ht="51.75" customHeight="1" x14ac:dyDescent="0.35">
      <c r="A77" s="13"/>
      <c r="B77" s="14"/>
      <c r="C77" s="235"/>
      <c r="D77" s="289"/>
      <c r="E77" s="289"/>
      <c r="F77" s="226"/>
      <c r="G77" s="289"/>
      <c r="H77" s="226"/>
      <c r="I77" s="539"/>
      <c r="J77" s="492"/>
      <c r="K77" s="499"/>
      <c r="L77" s="499"/>
      <c r="M77" s="289"/>
      <c r="N77" s="289"/>
      <c r="O77" s="289"/>
      <c r="P77" s="227"/>
      <c r="Q77" s="227"/>
      <c r="R77" s="289"/>
      <c r="S77" s="495"/>
      <c r="T77" s="496"/>
      <c r="U77" s="318"/>
      <c r="V77" s="318"/>
      <c r="W77" s="318"/>
      <c r="X77" s="29"/>
      <c r="Y77" s="23"/>
    </row>
    <row r="78" spans="1:25" s="3" customFormat="1" ht="51.75" customHeight="1" x14ac:dyDescent="0.35">
      <c r="A78" s="13"/>
      <c r="B78" s="14"/>
      <c r="C78" s="235"/>
      <c r="D78" s="289"/>
      <c r="E78" s="289"/>
      <c r="F78" s="226"/>
      <c r="G78" s="289"/>
      <c r="H78" s="226"/>
      <c r="I78" s="539"/>
      <c r="J78" s="492"/>
      <c r="K78" s="499"/>
      <c r="L78" s="499"/>
      <c r="M78" s="289"/>
      <c r="N78" s="289"/>
      <c r="O78" s="289"/>
      <c r="P78" s="227"/>
      <c r="Q78" s="227"/>
      <c r="R78" s="289"/>
      <c r="S78" s="495"/>
      <c r="T78" s="496"/>
      <c r="U78" s="318"/>
      <c r="V78" s="318"/>
      <c r="W78" s="318"/>
      <c r="X78" s="29"/>
      <c r="Y78" s="23"/>
    </row>
    <row r="79" spans="1:25" s="3" customFormat="1" ht="51.75" customHeight="1" x14ac:dyDescent="0.35">
      <c r="A79" s="13"/>
      <c r="B79" s="14"/>
      <c r="C79" s="235"/>
      <c r="D79" s="289"/>
      <c r="E79" s="289"/>
      <c r="F79" s="226"/>
      <c r="G79" s="289"/>
      <c r="H79" s="226"/>
      <c r="I79" s="539"/>
      <c r="J79" s="492"/>
      <c r="K79" s="499"/>
      <c r="L79" s="499"/>
      <c r="M79" s="289"/>
      <c r="N79" s="289"/>
      <c r="O79" s="289"/>
      <c r="P79" s="227"/>
      <c r="Q79" s="227"/>
      <c r="R79" s="289"/>
      <c r="S79" s="495"/>
      <c r="T79" s="496"/>
      <c r="U79" s="318"/>
      <c r="V79" s="318"/>
      <c r="W79" s="318"/>
      <c r="X79" s="29"/>
      <c r="Y79" s="23"/>
    </row>
    <row r="80" spans="1:25" s="3" customFormat="1" ht="47.25" customHeight="1" x14ac:dyDescent="0.35">
      <c r="A80" s="13"/>
      <c r="B80" s="14"/>
      <c r="C80" s="235"/>
      <c r="D80" s="289"/>
      <c r="E80" s="289"/>
      <c r="F80" s="226"/>
      <c r="G80" s="289"/>
      <c r="H80" s="226"/>
      <c r="I80" s="539"/>
      <c r="J80" s="492"/>
      <c r="K80" s="499"/>
      <c r="L80" s="499"/>
      <c r="M80" s="289"/>
      <c r="N80" s="289"/>
      <c r="O80" s="289"/>
      <c r="P80" s="227"/>
      <c r="Q80" s="227"/>
      <c r="R80" s="289"/>
      <c r="S80" s="495"/>
      <c r="T80" s="496"/>
      <c r="U80" s="318"/>
      <c r="V80" s="318"/>
      <c r="W80" s="318"/>
      <c r="X80" s="29"/>
      <c r="Y80" s="23"/>
    </row>
    <row r="81" spans="1:25" s="3" customFormat="1" ht="47.25" customHeight="1" x14ac:dyDescent="0.35">
      <c r="A81" s="13"/>
      <c r="B81" s="14"/>
      <c r="C81" s="235"/>
      <c r="D81" s="289"/>
      <c r="E81" s="289"/>
      <c r="F81" s="226"/>
      <c r="G81" s="289"/>
      <c r="H81" s="226"/>
      <c r="I81" s="539"/>
      <c r="J81" s="492"/>
      <c r="K81" s="499"/>
      <c r="L81" s="499"/>
      <c r="M81" s="289"/>
      <c r="N81" s="289"/>
      <c r="O81" s="289"/>
      <c r="P81" s="227"/>
      <c r="Q81" s="227"/>
      <c r="R81" s="289"/>
      <c r="S81" s="495"/>
      <c r="T81" s="496"/>
      <c r="U81" s="318"/>
      <c r="V81" s="318"/>
      <c r="W81" s="318"/>
      <c r="X81" s="29"/>
      <c r="Y81" s="23"/>
    </row>
    <row r="82" spans="1:25" s="3" customFormat="1" ht="47.25" customHeight="1" x14ac:dyDescent="0.35">
      <c r="A82" s="13"/>
      <c r="B82" s="14"/>
      <c r="C82" s="235"/>
      <c r="D82" s="289"/>
      <c r="E82" s="289"/>
      <c r="F82" s="226"/>
      <c r="G82" s="289"/>
      <c r="H82" s="226"/>
      <c r="I82" s="539"/>
      <c r="J82" s="492"/>
      <c r="K82" s="499"/>
      <c r="L82" s="499"/>
      <c r="M82" s="289"/>
      <c r="N82" s="289"/>
      <c r="O82" s="289"/>
      <c r="P82" s="227"/>
      <c r="Q82" s="227"/>
      <c r="R82" s="289"/>
      <c r="S82" s="495"/>
      <c r="T82" s="496"/>
      <c r="U82" s="318"/>
      <c r="V82" s="318"/>
      <c r="W82" s="318"/>
      <c r="X82" s="29"/>
      <c r="Y82" s="23"/>
    </row>
    <row r="83" spans="1:25" s="3" customFormat="1" ht="47.25" customHeight="1" x14ac:dyDescent="0.35">
      <c r="A83" s="13"/>
      <c r="B83" s="14"/>
      <c r="C83" s="235"/>
      <c r="D83" s="289"/>
      <c r="E83" s="289"/>
      <c r="F83" s="226"/>
      <c r="G83" s="289"/>
      <c r="H83" s="226"/>
      <c r="I83" s="539"/>
      <c r="J83" s="492"/>
      <c r="K83" s="499"/>
      <c r="L83" s="499"/>
      <c r="M83" s="289"/>
      <c r="N83" s="289"/>
      <c r="O83" s="289"/>
      <c r="P83" s="227"/>
      <c r="Q83" s="227"/>
      <c r="R83" s="289"/>
      <c r="S83" s="495"/>
      <c r="T83" s="496"/>
      <c r="U83" s="318"/>
      <c r="V83" s="318"/>
      <c r="W83" s="318"/>
      <c r="X83" s="29"/>
      <c r="Y83" s="23"/>
    </row>
    <row r="84" spans="1:25" s="3" customFormat="1" ht="47.25" customHeight="1" x14ac:dyDescent="0.35">
      <c r="A84" s="13"/>
      <c r="B84" s="14"/>
      <c r="C84" s="235"/>
      <c r="D84" s="289"/>
      <c r="E84" s="289"/>
      <c r="F84" s="226"/>
      <c r="G84" s="289"/>
      <c r="H84" s="226"/>
      <c r="I84" s="539"/>
      <c r="J84" s="492"/>
      <c r="K84" s="499"/>
      <c r="L84" s="499"/>
      <c r="M84" s="289"/>
      <c r="N84" s="289"/>
      <c r="O84" s="289"/>
      <c r="P84" s="227"/>
      <c r="Q84" s="227"/>
      <c r="R84" s="289"/>
      <c r="S84" s="495"/>
      <c r="T84" s="496"/>
      <c r="U84" s="318"/>
      <c r="V84" s="318"/>
      <c r="W84" s="318"/>
      <c r="X84" s="29"/>
      <c r="Y84" s="23"/>
    </row>
    <row r="85" spans="1:25" s="3" customFormat="1" ht="47.25" customHeight="1" x14ac:dyDescent="0.35">
      <c r="A85" s="13"/>
      <c r="B85" s="14"/>
      <c r="C85" s="235"/>
      <c r="D85" s="289"/>
      <c r="E85" s="289"/>
      <c r="F85" s="226"/>
      <c r="G85" s="289"/>
      <c r="H85" s="226"/>
      <c r="I85" s="539"/>
      <c r="J85" s="492"/>
      <c r="K85" s="499"/>
      <c r="L85" s="499"/>
      <c r="M85" s="289"/>
      <c r="N85" s="289"/>
      <c r="O85" s="289"/>
      <c r="P85" s="227"/>
      <c r="Q85" s="227"/>
      <c r="R85" s="289"/>
      <c r="S85" s="495"/>
      <c r="T85" s="496"/>
      <c r="U85" s="318"/>
      <c r="V85" s="318"/>
      <c r="W85" s="318"/>
      <c r="X85" s="29"/>
      <c r="Y85" s="23"/>
    </row>
    <row r="86" spans="1:25" s="3" customFormat="1" ht="47.25" customHeight="1" x14ac:dyDescent="0.35">
      <c r="A86" s="13"/>
      <c r="B86" s="14"/>
      <c r="C86" s="235"/>
      <c r="D86" s="289"/>
      <c r="E86" s="289"/>
      <c r="F86" s="226"/>
      <c r="G86" s="289"/>
      <c r="H86" s="226"/>
      <c r="I86" s="539"/>
      <c r="J86" s="492"/>
      <c r="K86" s="499"/>
      <c r="L86" s="499"/>
      <c r="M86" s="289"/>
      <c r="N86" s="289"/>
      <c r="O86" s="289"/>
      <c r="P86" s="227"/>
      <c r="Q86" s="227"/>
      <c r="R86" s="289"/>
      <c r="S86" s="495"/>
      <c r="T86" s="496"/>
      <c r="U86" s="318"/>
      <c r="V86" s="318"/>
      <c r="W86" s="318"/>
      <c r="X86" s="29"/>
      <c r="Y86" s="23"/>
    </row>
    <row r="87" spans="1:25" s="3" customFormat="1" ht="51.75" customHeight="1" x14ac:dyDescent="0.35">
      <c r="A87" s="13"/>
      <c r="B87" s="14"/>
      <c r="C87" s="235"/>
      <c r="D87" s="289"/>
      <c r="E87" s="289"/>
      <c r="F87" s="226"/>
      <c r="G87" s="289"/>
      <c r="H87" s="226"/>
      <c r="I87" s="539"/>
      <c r="J87" s="492"/>
      <c r="K87" s="499"/>
      <c r="L87" s="499"/>
      <c r="M87" s="289"/>
      <c r="N87" s="289"/>
      <c r="O87" s="289"/>
      <c r="P87" s="227"/>
      <c r="Q87" s="227"/>
      <c r="R87" s="289"/>
      <c r="S87" s="495"/>
      <c r="T87" s="496"/>
      <c r="U87" s="318"/>
      <c r="V87" s="318"/>
      <c r="W87" s="318"/>
      <c r="X87" s="29"/>
      <c r="Y87" s="23"/>
    </row>
    <row r="88" spans="1:25" s="3" customFormat="1" ht="51.75" customHeight="1" x14ac:dyDescent="0.35">
      <c r="A88" s="13"/>
      <c r="B88" s="14"/>
      <c r="C88" s="235"/>
      <c r="D88" s="289"/>
      <c r="E88" s="289"/>
      <c r="F88" s="226"/>
      <c r="G88" s="289"/>
      <c r="H88" s="226"/>
      <c r="I88" s="539"/>
      <c r="J88" s="492"/>
      <c r="K88" s="499"/>
      <c r="L88" s="499"/>
      <c r="M88" s="289"/>
      <c r="N88" s="289"/>
      <c r="O88" s="289"/>
      <c r="P88" s="227"/>
      <c r="Q88" s="227"/>
      <c r="R88" s="289"/>
      <c r="S88" s="495"/>
      <c r="T88" s="496"/>
      <c r="U88" s="318"/>
      <c r="V88" s="318"/>
      <c r="W88" s="318"/>
      <c r="X88" s="29"/>
      <c r="Y88" s="23"/>
    </row>
    <row r="89" spans="1:25" s="3" customFormat="1" ht="47.25" customHeight="1" x14ac:dyDescent="0.35">
      <c r="A89" s="13"/>
      <c r="B89" s="14"/>
      <c r="C89" s="235"/>
      <c r="D89" s="289"/>
      <c r="E89" s="289"/>
      <c r="F89" s="226"/>
      <c r="G89" s="289"/>
      <c r="H89" s="226"/>
      <c r="I89" s="539"/>
      <c r="J89" s="492"/>
      <c r="K89" s="499"/>
      <c r="L89" s="499"/>
      <c r="M89" s="289"/>
      <c r="N89" s="289"/>
      <c r="O89" s="289"/>
      <c r="P89" s="227"/>
      <c r="Q89" s="227"/>
      <c r="R89" s="289"/>
      <c r="S89" s="495"/>
      <c r="T89" s="496"/>
      <c r="U89" s="318"/>
      <c r="V89" s="318"/>
      <c r="W89" s="318"/>
      <c r="X89" s="29"/>
      <c r="Y89" s="23"/>
    </row>
    <row r="90" spans="1:25" s="3" customFormat="1" ht="51.75" customHeight="1" x14ac:dyDescent="0.35">
      <c r="A90" s="13"/>
      <c r="B90" s="14"/>
      <c r="C90" s="235"/>
      <c r="D90" s="289"/>
      <c r="E90" s="289"/>
      <c r="F90" s="226"/>
      <c r="G90" s="289"/>
      <c r="H90" s="226"/>
      <c r="I90" s="539"/>
      <c r="J90" s="492"/>
      <c r="K90" s="499"/>
      <c r="L90" s="499"/>
      <c r="M90" s="289"/>
      <c r="N90" s="289"/>
      <c r="O90" s="289"/>
      <c r="P90" s="227"/>
      <c r="Q90" s="227"/>
      <c r="R90" s="289"/>
      <c r="S90" s="495"/>
      <c r="T90" s="496"/>
      <c r="U90" s="318"/>
      <c r="V90" s="318"/>
      <c r="W90" s="318"/>
      <c r="X90" s="29"/>
      <c r="Y90" s="23"/>
    </row>
    <row r="91" spans="1:25" s="3" customFormat="1" ht="47.25" customHeight="1" x14ac:dyDescent="0.35">
      <c r="A91" s="13"/>
      <c r="B91" s="14"/>
      <c r="C91" s="235"/>
      <c r="D91" s="289"/>
      <c r="E91" s="289"/>
      <c r="F91" s="226"/>
      <c r="G91" s="289"/>
      <c r="H91" s="226"/>
      <c r="I91" s="539"/>
      <c r="J91" s="492"/>
      <c r="K91" s="499"/>
      <c r="L91" s="499"/>
      <c r="M91" s="289"/>
      <c r="N91" s="289"/>
      <c r="O91" s="289"/>
      <c r="P91" s="227"/>
      <c r="Q91" s="227"/>
      <c r="R91" s="289"/>
      <c r="S91" s="495"/>
      <c r="T91" s="496"/>
      <c r="U91" s="318"/>
      <c r="V91" s="318"/>
      <c r="W91" s="318"/>
      <c r="X91" s="29"/>
      <c r="Y91" s="23"/>
    </row>
    <row r="92" spans="1:25" s="3" customFormat="1" ht="47.25" customHeight="1" x14ac:dyDescent="0.35">
      <c r="A92" s="13"/>
      <c r="B92" s="14"/>
      <c r="C92" s="235"/>
      <c r="D92" s="289"/>
      <c r="E92" s="289"/>
      <c r="F92" s="226"/>
      <c r="G92" s="289"/>
      <c r="H92" s="226"/>
      <c r="I92" s="539"/>
      <c r="J92" s="492"/>
      <c r="K92" s="499"/>
      <c r="L92" s="499"/>
      <c r="M92" s="289"/>
      <c r="N92" s="289"/>
      <c r="O92" s="289"/>
      <c r="P92" s="227"/>
      <c r="Q92" s="227"/>
      <c r="R92" s="289"/>
      <c r="S92" s="495"/>
      <c r="T92" s="496"/>
      <c r="U92" s="318"/>
      <c r="V92" s="318"/>
      <c r="W92" s="318"/>
      <c r="X92" s="29"/>
      <c r="Y92" s="23"/>
    </row>
    <row r="93" spans="1:25" s="3" customFormat="1" ht="51.75" customHeight="1" x14ac:dyDescent="0.35">
      <c r="A93" s="13"/>
      <c r="B93" s="14"/>
      <c r="C93" s="235"/>
      <c r="D93" s="289"/>
      <c r="E93" s="289"/>
      <c r="F93" s="226"/>
      <c r="G93" s="289"/>
      <c r="H93" s="226"/>
      <c r="I93" s="539"/>
      <c r="J93" s="492"/>
      <c r="K93" s="499"/>
      <c r="L93" s="499"/>
      <c r="M93" s="289"/>
      <c r="N93" s="289"/>
      <c r="O93" s="289"/>
      <c r="P93" s="227"/>
      <c r="Q93" s="227"/>
      <c r="R93" s="289"/>
      <c r="S93" s="495"/>
      <c r="T93" s="496"/>
      <c r="U93" s="318"/>
      <c r="V93" s="318"/>
      <c r="W93" s="318"/>
      <c r="X93" s="29"/>
      <c r="Y93" s="23"/>
    </row>
    <row r="94" spans="1:25" s="3" customFormat="1" ht="47.25" customHeight="1" x14ac:dyDescent="0.35">
      <c r="A94" s="13"/>
      <c r="B94" s="14"/>
      <c r="C94" s="235"/>
      <c r="D94" s="289"/>
      <c r="E94" s="289"/>
      <c r="F94" s="226"/>
      <c r="G94" s="289"/>
      <c r="H94" s="226"/>
      <c r="I94" s="539"/>
      <c r="J94" s="492"/>
      <c r="K94" s="499"/>
      <c r="L94" s="499"/>
      <c r="M94" s="289"/>
      <c r="N94" s="289"/>
      <c r="O94" s="289"/>
      <c r="P94" s="227"/>
      <c r="Q94" s="227"/>
      <c r="R94" s="289"/>
      <c r="S94" s="495"/>
      <c r="T94" s="496"/>
      <c r="U94" s="318"/>
      <c r="V94" s="318"/>
      <c r="W94" s="318"/>
      <c r="X94" s="29"/>
      <c r="Y94" s="23"/>
    </row>
    <row r="95" spans="1:25" s="3" customFormat="1" ht="47.25" customHeight="1" x14ac:dyDescent="0.35">
      <c r="A95" s="13"/>
      <c r="B95" s="14"/>
      <c r="C95" s="235"/>
      <c r="D95" s="289"/>
      <c r="E95" s="289"/>
      <c r="F95" s="226"/>
      <c r="G95" s="289"/>
      <c r="H95" s="226"/>
      <c r="I95" s="539"/>
      <c r="J95" s="492"/>
      <c r="K95" s="499"/>
      <c r="L95" s="499"/>
      <c r="M95" s="289"/>
      <c r="N95" s="289"/>
      <c r="O95" s="289"/>
      <c r="P95" s="227"/>
      <c r="Q95" s="227"/>
      <c r="R95" s="289"/>
      <c r="S95" s="495"/>
      <c r="T95" s="496"/>
      <c r="U95" s="318"/>
      <c r="V95" s="318"/>
      <c r="W95" s="318"/>
      <c r="X95" s="29"/>
      <c r="Y95" s="23"/>
    </row>
    <row r="96" spans="1:25" s="3" customFormat="1" ht="47.25" customHeight="1" x14ac:dyDescent="0.35">
      <c r="A96" s="13"/>
      <c r="B96" s="14"/>
      <c r="C96" s="235"/>
      <c r="D96" s="289"/>
      <c r="E96" s="289"/>
      <c r="F96" s="226"/>
      <c r="G96" s="289"/>
      <c r="H96" s="226"/>
      <c r="I96" s="539"/>
      <c r="J96" s="492"/>
      <c r="K96" s="499"/>
      <c r="L96" s="499"/>
      <c r="M96" s="289"/>
      <c r="N96" s="289"/>
      <c r="O96" s="289"/>
      <c r="P96" s="227"/>
      <c r="Q96" s="227"/>
      <c r="R96" s="289"/>
      <c r="S96" s="495"/>
      <c r="T96" s="496"/>
      <c r="U96" s="318"/>
      <c r="V96" s="318"/>
      <c r="W96" s="318"/>
      <c r="X96" s="29"/>
      <c r="Y96" s="23"/>
    </row>
    <row r="97" spans="1:25" s="3" customFormat="1" ht="47.25" customHeight="1" x14ac:dyDescent="0.35">
      <c r="A97" s="13"/>
      <c r="B97" s="14"/>
      <c r="C97" s="235"/>
      <c r="D97" s="289"/>
      <c r="E97" s="289"/>
      <c r="F97" s="226"/>
      <c r="G97" s="289"/>
      <c r="H97" s="226"/>
      <c r="I97" s="539"/>
      <c r="J97" s="492"/>
      <c r="K97" s="499"/>
      <c r="L97" s="499"/>
      <c r="M97" s="289"/>
      <c r="N97" s="289"/>
      <c r="O97" s="289"/>
      <c r="P97" s="227"/>
      <c r="Q97" s="227"/>
      <c r="R97" s="289"/>
      <c r="S97" s="495"/>
      <c r="T97" s="496"/>
      <c r="U97" s="318"/>
      <c r="V97" s="318"/>
      <c r="W97" s="318"/>
      <c r="X97" s="29"/>
      <c r="Y97" s="23"/>
    </row>
    <row r="98" spans="1:25" s="3" customFormat="1" ht="47.25" customHeight="1" x14ac:dyDescent="0.35">
      <c r="A98" s="13"/>
      <c r="B98" s="14"/>
      <c r="C98" s="235"/>
      <c r="D98" s="289"/>
      <c r="E98" s="289"/>
      <c r="F98" s="226"/>
      <c r="G98" s="289"/>
      <c r="H98" s="226"/>
      <c r="I98" s="539"/>
      <c r="J98" s="492"/>
      <c r="K98" s="499"/>
      <c r="L98" s="499"/>
      <c r="M98" s="289"/>
      <c r="N98" s="289"/>
      <c r="O98" s="289"/>
      <c r="P98" s="227"/>
      <c r="Q98" s="227"/>
      <c r="R98" s="289"/>
      <c r="S98" s="495"/>
      <c r="T98" s="496"/>
      <c r="U98" s="318"/>
      <c r="V98" s="318"/>
      <c r="W98" s="318"/>
      <c r="X98" s="29"/>
      <c r="Y98" s="23"/>
    </row>
    <row r="99" spans="1:25" s="3" customFormat="1" ht="47.25" customHeight="1" x14ac:dyDescent="0.35">
      <c r="A99" s="13"/>
      <c r="B99" s="14"/>
      <c r="C99" s="235"/>
      <c r="D99" s="289"/>
      <c r="E99" s="289"/>
      <c r="F99" s="226"/>
      <c r="G99" s="289"/>
      <c r="H99" s="226"/>
      <c r="I99" s="539"/>
      <c r="J99" s="492"/>
      <c r="K99" s="499"/>
      <c r="L99" s="499"/>
      <c r="M99" s="289"/>
      <c r="N99" s="289"/>
      <c r="O99" s="289"/>
      <c r="P99" s="227"/>
      <c r="Q99" s="227"/>
      <c r="R99" s="289"/>
      <c r="S99" s="495"/>
      <c r="T99" s="496"/>
      <c r="U99" s="318"/>
      <c r="V99" s="318"/>
      <c r="W99" s="318"/>
      <c r="X99" s="29"/>
      <c r="Y99" s="23"/>
    </row>
    <row r="100" spans="1:25" s="3" customFormat="1" ht="47.25" customHeight="1" x14ac:dyDescent="0.35">
      <c r="A100" s="13"/>
      <c r="B100" s="14"/>
      <c r="C100" s="235"/>
      <c r="D100" s="289"/>
      <c r="E100" s="289"/>
      <c r="F100" s="226"/>
      <c r="G100" s="289"/>
      <c r="H100" s="226"/>
      <c r="I100" s="539"/>
      <c r="J100" s="492"/>
      <c r="K100" s="499"/>
      <c r="L100" s="499"/>
      <c r="M100" s="289"/>
      <c r="N100" s="289"/>
      <c r="O100" s="289"/>
      <c r="P100" s="227"/>
      <c r="Q100" s="227"/>
      <c r="R100" s="289"/>
      <c r="S100" s="495"/>
      <c r="T100" s="496"/>
      <c r="U100" s="318"/>
      <c r="V100" s="318"/>
      <c r="W100" s="318"/>
      <c r="X100" s="29"/>
      <c r="Y100" s="23"/>
    </row>
    <row r="101" spans="1:25" s="3" customFormat="1" ht="47.25" customHeight="1" x14ac:dyDescent="0.35">
      <c r="A101" s="13"/>
      <c r="B101" s="14"/>
      <c r="C101" s="235"/>
      <c r="D101" s="289"/>
      <c r="E101" s="289"/>
      <c r="F101" s="226"/>
      <c r="G101" s="289"/>
      <c r="H101" s="226"/>
      <c r="I101" s="539"/>
      <c r="J101" s="492"/>
      <c r="K101" s="499"/>
      <c r="L101" s="499"/>
      <c r="M101" s="289"/>
      <c r="N101" s="289"/>
      <c r="O101" s="289"/>
      <c r="P101" s="227"/>
      <c r="Q101" s="227"/>
      <c r="R101" s="289"/>
      <c r="S101" s="495"/>
      <c r="T101" s="496"/>
      <c r="U101" s="318"/>
      <c r="V101" s="318"/>
      <c r="W101" s="318"/>
      <c r="X101" s="29"/>
      <c r="Y101" s="23"/>
    </row>
    <row r="102" spans="1:25" s="3" customFormat="1" ht="47.25" customHeight="1" thickBot="1" x14ac:dyDescent="0.4">
      <c r="A102" s="13"/>
      <c r="B102" s="14"/>
      <c r="C102" s="240"/>
      <c r="D102" s="290"/>
      <c r="E102" s="290"/>
      <c r="F102" s="229"/>
      <c r="G102" s="290"/>
      <c r="H102" s="229"/>
      <c r="I102" s="561"/>
      <c r="J102" s="562"/>
      <c r="K102" s="500"/>
      <c r="L102" s="500"/>
      <c r="M102" s="290"/>
      <c r="N102" s="290"/>
      <c r="O102" s="290"/>
      <c r="P102" s="230"/>
      <c r="Q102" s="230"/>
      <c r="R102" s="290"/>
      <c r="S102" s="495"/>
      <c r="T102" s="496"/>
      <c r="U102" s="318"/>
      <c r="V102" s="318"/>
      <c r="W102" s="318"/>
      <c r="X102" s="29"/>
      <c r="Y102" s="23"/>
    </row>
    <row r="103" spans="1:25" s="3" customFormat="1" ht="18" customHeight="1" x14ac:dyDescent="0.3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35">
      <c r="B104" s="14"/>
      <c r="C104" s="80" t="s">
        <v>46</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thickBot="1" x14ac:dyDescent="0.4">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35">
      <c r="B106" s="14"/>
      <c r="C106" s="552"/>
      <c r="D106" s="553"/>
      <c r="E106" s="553"/>
      <c r="F106" s="553"/>
      <c r="G106" s="553"/>
      <c r="H106" s="553"/>
      <c r="I106" s="554"/>
      <c r="J106" s="18"/>
      <c r="K106" s="18"/>
      <c r="L106" s="18"/>
      <c r="M106" s="18"/>
      <c r="N106" s="18"/>
      <c r="O106" s="18"/>
      <c r="P106" s="18"/>
      <c r="Q106" s="18"/>
      <c r="R106" s="18"/>
      <c r="S106" s="18"/>
      <c r="T106" s="18"/>
      <c r="U106" s="18"/>
      <c r="V106" s="18"/>
      <c r="W106" s="18"/>
      <c r="X106" s="29"/>
    </row>
    <row r="107" spans="1:25" s="16" customFormat="1" ht="18" customHeight="1" x14ac:dyDescent="0.35">
      <c r="B107" s="14"/>
      <c r="C107" s="555"/>
      <c r="D107" s="556"/>
      <c r="E107" s="556"/>
      <c r="F107" s="556"/>
      <c r="G107" s="556"/>
      <c r="H107" s="556"/>
      <c r="I107" s="557"/>
      <c r="J107" s="18"/>
      <c r="K107" s="18"/>
      <c r="L107" s="18"/>
      <c r="M107" s="18"/>
      <c r="N107" s="18"/>
      <c r="O107" s="18"/>
      <c r="P107" s="18"/>
      <c r="Q107" s="18"/>
      <c r="R107" s="18"/>
      <c r="S107" s="18"/>
      <c r="T107" s="18"/>
      <c r="U107" s="18"/>
      <c r="V107" s="18"/>
      <c r="W107" s="18"/>
      <c r="X107" s="29"/>
    </row>
    <row r="108" spans="1:25" s="16" customFormat="1" ht="18" customHeight="1" x14ac:dyDescent="0.35">
      <c r="B108" s="14"/>
      <c r="C108" s="555"/>
      <c r="D108" s="556"/>
      <c r="E108" s="556"/>
      <c r="F108" s="556"/>
      <c r="G108" s="556"/>
      <c r="H108" s="556"/>
      <c r="I108" s="557"/>
      <c r="J108" s="18"/>
      <c r="K108" s="18"/>
      <c r="L108" s="18"/>
      <c r="M108" s="18"/>
      <c r="N108" s="18"/>
      <c r="O108" s="18"/>
      <c r="P108" s="18"/>
      <c r="Q108" s="18"/>
      <c r="R108" s="18"/>
      <c r="S108" s="18"/>
      <c r="T108" s="18"/>
      <c r="U108" s="18"/>
      <c r="V108" s="18"/>
      <c r="W108" s="18"/>
      <c r="X108" s="29"/>
    </row>
    <row r="109" spans="1:25" s="16" customFormat="1" ht="18" customHeight="1" x14ac:dyDescent="0.35">
      <c r="B109" s="14"/>
      <c r="C109" s="555"/>
      <c r="D109" s="556"/>
      <c r="E109" s="556"/>
      <c r="F109" s="556"/>
      <c r="G109" s="556"/>
      <c r="H109" s="556"/>
      <c r="I109" s="557"/>
      <c r="J109" s="18"/>
      <c r="K109" s="18"/>
      <c r="L109" s="18"/>
      <c r="M109" s="18"/>
      <c r="N109" s="18"/>
      <c r="O109" s="18"/>
      <c r="P109" s="18"/>
      <c r="Q109" s="18"/>
      <c r="R109" s="18"/>
      <c r="S109" s="18"/>
      <c r="T109" s="18"/>
      <c r="U109" s="18"/>
      <c r="V109" s="18"/>
      <c r="W109" s="18"/>
      <c r="X109" s="29"/>
    </row>
    <row r="110" spans="1:25" ht="19" thickBot="1" x14ac:dyDescent="0.4">
      <c r="A110" s="1"/>
      <c r="B110" s="30"/>
      <c r="C110" s="558"/>
      <c r="D110" s="559"/>
      <c r="E110" s="559"/>
      <c r="F110" s="559"/>
      <c r="G110" s="559"/>
      <c r="H110" s="559"/>
      <c r="I110" s="560"/>
      <c r="J110" s="18"/>
      <c r="K110" s="18"/>
      <c r="L110" s="18"/>
      <c r="M110" s="18"/>
      <c r="N110" s="18"/>
      <c r="O110" s="18"/>
      <c r="P110" s="18"/>
      <c r="Q110" s="18"/>
      <c r="R110" s="18"/>
      <c r="S110" s="18"/>
      <c r="T110" s="18"/>
      <c r="U110" s="18"/>
      <c r="V110" s="18"/>
      <c r="W110" s="18"/>
      <c r="X110" s="29"/>
    </row>
    <row r="111" spans="1:25" ht="18.5" x14ac:dyDescent="0.35">
      <c r="A111" s="1"/>
      <c r="B111" s="30"/>
      <c r="C111" s="66"/>
      <c r="D111" s="18"/>
      <c r="E111" s="18"/>
      <c r="F111" s="18"/>
      <c r="G111" s="18"/>
      <c r="H111" s="18"/>
      <c r="I111" s="18"/>
      <c r="J111" s="18"/>
      <c r="K111" s="18"/>
      <c r="L111" s="18"/>
      <c r="M111" s="18"/>
      <c r="N111" s="18"/>
      <c r="O111" s="18"/>
      <c r="P111" s="18"/>
      <c r="Q111" s="18"/>
      <c r="R111" s="18"/>
      <c r="S111" s="18"/>
      <c r="T111" s="18"/>
      <c r="U111" s="18"/>
      <c r="V111" s="18"/>
      <c r="W111" s="18"/>
      <c r="X111" s="29"/>
    </row>
    <row r="112" spans="1:25" ht="18.5" x14ac:dyDescent="0.35">
      <c r="A112" s="1"/>
      <c r="B112" s="31"/>
      <c r="C112" s="20" t="s">
        <v>663</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5" x14ac:dyDescent="0.35">
      <c r="A113" s="1"/>
      <c r="B113" s="31"/>
      <c r="C113" s="20" t="s">
        <v>576</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 thickBot="1" x14ac:dyDescent="0.4">
      <c r="A114" s="1"/>
      <c r="B114" s="31"/>
      <c r="C114" s="20"/>
      <c r="D114" s="18"/>
      <c r="E114" s="18"/>
      <c r="F114" s="18"/>
      <c r="G114" s="18"/>
      <c r="H114" s="18"/>
      <c r="I114" s="18"/>
      <c r="J114" s="18"/>
      <c r="K114" s="18"/>
      <c r="L114" s="18"/>
      <c r="M114" s="18"/>
      <c r="N114" s="18"/>
      <c r="O114" s="18"/>
      <c r="P114" s="18"/>
      <c r="Q114" s="18"/>
      <c r="R114" s="18"/>
      <c r="S114" s="18"/>
      <c r="T114" s="18"/>
      <c r="U114" s="18"/>
      <c r="V114" s="18"/>
      <c r="W114" s="18"/>
      <c r="X114" s="29"/>
    </row>
    <row r="115" spans="1:24" ht="79.150000000000006" customHeight="1" thickBot="1" x14ac:dyDescent="0.4">
      <c r="A115" s="1"/>
      <c r="B115" s="30"/>
      <c r="C115" s="497" t="s">
        <v>664</v>
      </c>
      <c r="D115" s="498"/>
      <c r="E115" s="497" t="s">
        <v>665</v>
      </c>
      <c r="F115" s="507"/>
      <c r="G115" s="507"/>
      <c r="H115" s="498"/>
      <c r="I115" s="296" t="s">
        <v>22</v>
      </c>
      <c r="J115" s="298" t="s">
        <v>47</v>
      </c>
      <c r="K115" s="298" t="s">
        <v>48</v>
      </c>
      <c r="L115" s="298" t="s">
        <v>49</v>
      </c>
      <c r="M115" s="298" t="s">
        <v>50</v>
      </c>
      <c r="N115" s="298" t="s">
        <v>20</v>
      </c>
      <c r="O115" s="54" t="s">
        <v>8</v>
      </c>
      <c r="P115" s="18"/>
      <c r="Q115" s="18"/>
      <c r="R115" s="18"/>
      <c r="S115" s="18"/>
      <c r="T115" s="18"/>
      <c r="U115" s="18"/>
      <c r="V115" s="18"/>
      <c r="W115" s="18"/>
      <c r="X115" s="29"/>
    </row>
    <row r="116" spans="1:24" ht="47.25" customHeight="1" x14ac:dyDescent="0.35">
      <c r="A116" s="1"/>
      <c r="B116" s="30"/>
      <c r="C116" s="493"/>
      <c r="D116" s="494"/>
      <c r="E116" s="508"/>
      <c r="F116" s="508"/>
      <c r="G116" s="508"/>
      <c r="H116" s="508"/>
      <c r="I116" s="297"/>
      <c r="J116" s="297"/>
      <c r="K116" s="297"/>
      <c r="L116" s="297"/>
      <c r="M116" s="297"/>
      <c r="N116" s="297"/>
      <c r="O116" s="224"/>
      <c r="P116" s="18"/>
      <c r="Q116" s="18"/>
      <c r="R116" s="18"/>
      <c r="S116" s="18"/>
      <c r="T116" s="18"/>
      <c r="U116" s="18"/>
      <c r="V116" s="18"/>
      <c r="W116" s="18"/>
      <c r="X116" s="29"/>
    </row>
    <row r="117" spans="1:24" ht="47.25" customHeight="1" x14ac:dyDescent="0.35">
      <c r="A117" s="1"/>
      <c r="B117" s="30"/>
      <c r="C117" s="491"/>
      <c r="D117" s="492"/>
      <c r="E117" s="509"/>
      <c r="F117" s="510"/>
      <c r="G117" s="510"/>
      <c r="H117" s="511"/>
      <c r="I117" s="294"/>
      <c r="J117" s="294"/>
      <c r="K117" s="294"/>
      <c r="L117" s="294"/>
      <c r="M117" s="294"/>
      <c r="N117" s="294"/>
      <c r="O117" s="284"/>
      <c r="P117" s="18"/>
      <c r="Q117" s="18"/>
      <c r="R117" s="18"/>
      <c r="S117" s="18"/>
      <c r="T117" s="18"/>
      <c r="U117" s="18"/>
      <c r="V117" s="18"/>
      <c r="W117" s="18"/>
      <c r="X117" s="29"/>
    </row>
    <row r="118" spans="1:24" ht="47.25" customHeight="1" x14ac:dyDescent="0.35">
      <c r="A118" s="1"/>
      <c r="B118" s="30"/>
      <c r="C118" s="491"/>
      <c r="D118" s="492"/>
      <c r="E118" s="504"/>
      <c r="F118" s="505"/>
      <c r="G118" s="505"/>
      <c r="H118" s="506"/>
      <c r="I118" s="294"/>
      <c r="J118" s="294"/>
      <c r="K118" s="294"/>
      <c r="L118" s="294"/>
      <c r="M118" s="294"/>
      <c r="N118" s="294"/>
      <c r="O118" s="284"/>
      <c r="P118" s="18"/>
      <c r="Q118" s="18"/>
      <c r="R118" s="18"/>
      <c r="S118" s="18"/>
      <c r="T118" s="18"/>
      <c r="U118" s="18"/>
      <c r="V118" s="18"/>
      <c r="W118" s="18"/>
      <c r="X118" s="29"/>
    </row>
    <row r="119" spans="1:24" ht="47.25" customHeight="1" x14ac:dyDescent="0.35">
      <c r="A119" s="1"/>
      <c r="B119" s="30"/>
      <c r="C119" s="491"/>
      <c r="D119" s="492"/>
      <c r="E119" s="504"/>
      <c r="F119" s="505"/>
      <c r="G119" s="505"/>
      <c r="H119" s="506"/>
      <c r="I119" s="294"/>
      <c r="J119" s="294"/>
      <c r="K119" s="294"/>
      <c r="L119" s="294"/>
      <c r="M119" s="294"/>
      <c r="N119" s="294"/>
      <c r="O119" s="284"/>
      <c r="P119" s="18"/>
      <c r="Q119" s="18"/>
      <c r="R119" s="18"/>
      <c r="S119" s="18"/>
      <c r="T119" s="18"/>
      <c r="U119" s="18"/>
      <c r="V119" s="18"/>
      <c r="W119" s="18"/>
      <c r="X119" s="29"/>
    </row>
    <row r="120" spans="1:24" ht="47.25" customHeight="1" x14ac:dyDescent="0.35">
      <c r="A120" s="1"/>
      <c r="B120" s="30"/>
      <c r="C120" s="491"/>
      <c r="D120" s="492"/>
      <c r="E120" s="504"/>
      <c r="F120" s="505"/>
      <c r="G120" s="505"/>
      <c r="H120" s="506"/>
      <c r="I120" s="294"/>
      <c r="J120" s="294"/>
      <c r="K120" s="294"/>
      <c r="L120" s="294"/>
      <c r="M120" s="294"/>
      <c r="N120" s="294"/>
      <c r="O120" s="284"/>
      <c r="P120" s="18"/>
      <c r="Q120" s="18"/>
      <c r="R120" s="18"/>
      <c r="S120" s="18"/>
      <c r="T120" s="18"/>
      <c r="U120" s="18"/>
      <c r="V120" s="18"/>
      <c r="W120" s="18"/>
      <c r="X120" s="29"/>
    </row>
    <row r="121" spans="1:24" ht="47.25" customHeight="1" x14ac:dyDescent="0.35">
      <c r="A121" s="1"/>
      <c r="B121" s="30"/>
      <c r="C121" s="491"/>
      <c r="D121" s="492"/>
      <c r="E121" s="504"/>
      <c r="F121" s="505"/>
      <c r="G121" s="505"/>
      <c r="H121" s="506"/>
      <c r="I121" s="294"/>
      <c r="J121" s="294"/>
      <c r="K121" s="294"/>
      <c r="L121" s="294"/>
      <c r="M121" s="294"/>
      <c r="N121" s="294"/>
      <c r="O121" s="284"/>
      <c r="P121" s="18"/>
      <c r="Q121" s="18"/>
      <c r="R121" s="18"/>
      <c r="S121" s="18"/>
      <c r="T121" s="18"/>
      <c r="U121" s="18"/>
      <c r="V121" s="18"/>
      <c r="W121" s="18"/>
      <c r="X121" s="29"/>
    </row>
    <row r="122" spans="1:24" ht="47.25" customHeight="1" x14ac:dyDescent="0.35">
      <c r="A122" s="1"/>
      <c r="B122" s="30"/>
      <c r="C122" s="491"/>
      <c r="D122" s="492"/>
      <c r="E122" s="504"/>
      <c r="F122" s="505"/>
      <c r="G122" s="505"/>
      <c r="H122" s="506"/>
      <c r="I122" s="294"/>
      <c r="J122" s="294"/>
      <c r="K122" s="294"/>
      <c r="L122" s="294"/>
      <c r="M122" s="294"/>
      <c r="N122" s="294"/>
      <c r="O122" s="284"/>
      <c r="P122" s="18"/>
      <c r="Q122" s="18"/>
      <c r="R122" s="18"/>
      <c r="S122" s="18"/>
      <c r="T122" s="18"/>
      <c r="U122" s="18"/>
      <c r="V122" s="18"/>
      <c r="W122" s="18"/>
      <c r="X122" s="29"/>
    </row>
    <row r="123" spans="1:24" ht="47.25" customHeight="1" x14ac:dyDescent="0.35">
      <c r="A123" s="1"/>
      <c r="B123" s="30"/>
      <c r="C123" s="491"/>
      <c r="D123" s="492"/>
      <c r="E123" s="504"/>
      <c r="F123" s="505"/>
      <c r="G123" s="505"/>
      <c r="H123" s="506"/>
      <c r="I123" s="294"/>
      <c r="J123" s="294"/>
      <c r="K123" s="294"/>
      <c r="L123" s="294"/>
      <c r="M123" s="294"/>
      <c r="N123" s="294"/>
      <c r="O123" s="284"/>
      <c r="P123" s="18"/>
      <c r="Q123" s="18"/>
      <c r="R123" s="18"/>
      <c r="S123" s="18"/>
      <c r="T123" s="18"/>
      <c r="U123" s="18"/>
      <c r="V123" s="18"/>
      <c r="W123" s="18"/>
      <c r="X123" s="29"/>
    </row>
    <row r="124" spans="1:24" ht="47.25" customHeight="1" x14ac:dyDescent="0.35">
      <c r="B124" s="30"/>
      <c r="C124" s="491"/>
      <c r="D124" s="492"/>
      <c r="E124" s="504"/>
      <c r="F124" s="505"/>
      <c r="G124" s="505"/>
      <c r="H124" s="506"/>
      <c r="I124" s="294"/>
      <c r="J124" s="294"/>
      <c r="K124" s="294"/>
      <c r="L124" s="294"/>
      <c r="M124" s="294"/>
      <c r="N124" s="294"/>
      <c r="O124" s="284"/>
      <c r="P124" s="18"/>
      <c r="Q124" s="18"/>
      <c r="R124" s="18"/>
      <c r="S124" s="18"/>
      <c r="T124" s="18"/>
      <c r="U124" s="18"/>
      <c r="V124" s="18"/>
      <c r="W124" s="18"/>
      <c r="X124" s="29"/>
    </row>
    <row r="125" spans="1:24" ht="47.25" customHeight="1" x14ac:dyDescent="0.35">
      <c r="B125" s="30"/>
      <c r="C125" s="491"/>
      <c r="D125" s="492"/>
      <c r="E125" s="504"/>
      <c r="F125" s="505"/>
      <c r="G125" s="505"/>
      <c r="H125" s="506"/>
      <c r="I125" s="294"/>
      <c r="J125" s="294"/>
      <c r="K125" s="294"/>
      <c r="L125" s="294"/>
      <c r="M125" s="294"/>
      <c r="N125" s="294"/>
      <c r="O125" s="284"/>
      <c r="P125" s="18"/>
      <c r="Q125" s="18"/>
      <c r="R125" s="18"/>
      <c r="S125" s="18"/>
      <c r="T125" s="18"/>
      <c r="U125" s="18"/>
      <c r="V125" s="18"/>
      <c r="W125" s="18"/>
      <c r="X125" s="29"/>
    </row>
    <row r="126" spans="1:24" ht="47.25" customHeight="1" x14ac:dyDescent="0.35">
      <c r="B126" s="30"/>
      <c r="C126" s="491"/>
      <c r="D126" s="492"/>
      <c r="E126" s="504"/>
      <c r="F126" s="505"/>
      <c r="G126" s="505"/>
      <c r="H126" s="506"/>
      <c r="I126" s="294"/>
      <c r="J126" s="294"/>
      <c r="K126" s="294"/>
      <c r="L126" s="294"/>
      <c r="M126" s="294"/>
      <c r="N126" s="294"/>
      <c r="O126" s="284"/>
      <c r="P126" s="18"/>
      <c r="Q126" s="18"/>
      <c r="R126" s="18"/>
      <c r="S126" s="18"/>
      <c r="T126" s="18"/>
      <c r="U126" s="18"/>
      <c r="V126" s="18"/>
      <c r="W126" s="18"/>
      <c r="X126" s="29"/>
    </row>
    <row r="127" spans="1:24" ht="47.25" customHeight="1" x14ac:dyDescent="0.35">
      <c r="B127" s="30"/>
      <c r="C127" s="491"/>
      <c r="D127" s="492"/>
      <c r="E127" s="504"/>
      <c r="F127" s="505"/>
      <c r="G127" s="505"/>
      <c r="H127" s="506"/>
      <c r="I127" s="294"/>
      <c r="J127" s="294"/>
      <c r="K127" s="294"/>
      <c r="L127" s="294"/>
      <c r="M127" s="294"/>
      <c r="N127" s="294"/>
      <c r="O127" s="284"/>
      <c r="P127" s="18"/>
      <c r="Q127" s="18"/>
      <c r="R127" s="18"/>
      <c r="S127" s="18"/>
      <c r="T127" s="18"/>
      <c r="U127" s="18"/>
      <c r="V127" s="18"/>
      <c r="W127" s="18"/>
      <c r="X127" s="29"/>
    </row>
    <row r="128" spans="1:24" ht="47.25" customHeight="1" x14ac:dyDescent="0.35">
      <c r="B128" s="30"/>
      <c r="C128" s="491"/>
      <c r="D128" s="492"/>
      <c r="E128" s="504"/>
      <c r="F128" s="505"/>
      <c r="G128" s="505"/>
      <c r="H128" s="506"/>
      <c r="I128" s="294"/>
      <c r="J128" s="294"/>
      <c r="K128" s="294"/>
      <c r="L128" s="294"/>
      <c r="M128" s="294"/>
      <c r="N128" s="294"/>
      <c r="O128" s="284"/>
      <c r="P128" s="18"/>
      <c r="Q128" s="18"/>
      <c r="R128" s="18"/>
      <c r="S128" s="18"/>
      <c r="T128" s="18"/>
      <c r="U128" s="18"/>
      <c r="V128" s="18"/>
      <c r="W128" s="18"/>
      <c r="X128" s="29"/>
    </row>
    <row r="129" spans="2:24" ht="47.25" customHeight="1" x14ac:dyDescent="0.35">
      <c r="B129" s="30"/>
      <c r="C129" s="491"/>
      <c r="D129" s="492"/>
      <c r="E129" s="504"/>
      <c r="F129" s="505"/>
      <c r="G129" s="505"/>
      <c r="H129" s="506"/>
      <c r="I129" s="294"/>
      <c r="J129" s="294"/>
      <c r="K129" s="294"/>
      <c r="L129" s="294"/>
      <c r="M129" s="294"/>
      <c r="N129" s="294"/>
      <c r="O129" s="284"/>
      <c r="P129" s="18"/>
      <c r="Q129" s="18"/>
      <c r="R129" s="18"/>
      <c r="S129" s="18"/>
      <c r="T129" s="18"/>
      <c r="U129" s="18"/>
      <c r="V129" s="18"/>
      <c r="W129" s="18"/>
      <c r="X129" s="29"/>
    </row>
    <row r="130" spans="2:24" ht="47.25" customHeight="1" x14ac:dyDescent="0.35">
      <c r="B130" s="30"/>
      <c r="C130" s="491"/>
      <c r="D130" s="492"/>
      <c r="E130" s="504"/>
      <c r="F130" s="505"/>
      <c r="G130" s="505"/>
      <c r="H130" s="506"/>
      <c r="I130" s="294"/>
      <c r="J130" s="294"/>
      <c r="K130" s="294"/>
      <c r="L130" s="294"/>
      <c r="M130" s="294"/>
      <c r="N130" s="294"/>
      <c r="O130" s="284"/>
      <c r="P130" s="18"/>
      <c r="Q130" s="18"/>
      <c r="R130" s="18"/>
      <c r="S130" s="18"/>
      <c r="T130" s="18"/>
      <c r="U130" s="18"/>
      <c r="V130" s="18"/>
      <c r="W130" s="18"/>
      <c r="X130" s="29"/>
    </row>
    <row r="131" spans="2:24" ht="47.25" customHeight="1" x14ac:dyDescent="0.35">
      <c r="B131" s="30"/>
      <c r="C131" s="491"/>
      <c r="D131" s="492"/>
      <c r="E131" s="504"/>
      <c r="F131" s="505"/>
      <c r="G131" s="505"/>
      <c r="H131" s="506"/>
      <c r="I131" s="294"/>
      <c r="J131" s="294"/>
      <c r="K131" s="294"/>
      <c r="L131" s="294"/>
      <c r="M131" s="294"/>
      <c r="N131" s="294"/>
      <c r="O131" s="284"/>
      <c r="P131" s="18"/>
      <c r="Q131" s="18"/>
      <c r="R131" s="18"/>
      <c r="S131" s="18"/>
      <c r="T131" s="18"/>
      <c r="U131" s="18"/>
      <c r="V131" s="18"/>
      <c r="W131" s="18"/>
      <c r="X131" s="29"/>
    </row>
    <row r="132" spans="2:24" ht="47.25" customHeight="1" x14ac:dyDescent="0.35">
      <c r="B132" s="30"/>
      <c r="C132" s="491"/>
      <c r="D132" s="492"/>
      <c r="E132" s="504"/>
      <c r="F132" s="505"/>
      <c r="G132" s="505"/>
      <c r="H132" s="506"/>
      <c r="I132" s="294"/>
      <c r="J132" s="294"/>
      <c r="K132" s="294"/>
      <c r="L132" s="294"/>
      <c r="M132" s="294"/>
      <c r="N132" s="294"/>
      <c r="O132" s="284"/>
      <c r="P132" s="18"/>
      <c r="Q132" s="18"/>
      <c r="R132" s="18"/>
      <c r="S132" s="18"/>
      <c r="T132" s="18"/>
      <c r="U132" s="18"/>
      <c r="V132" s="18"/>
      <c r="W132" s="18"/>
      <c r="X132" s="29"/>
    </row>
    <row r="133" spans="2:24" ht="47.25" customHeight="1" thickBot="1" x14ac:dyDescent="0.4">
      <c r="B133" s="30"/>
      <c r="C133" s="491"/>
      <c r="D133" s="492"/>
      <c r="E133" s="540"/>
      <c r="F133" s="541"/>
      <c r="G133" s="541"/>
      <c r="H133" s="542"/>
      <c r="I133" s="295"/>
      <c r="J133" s="295"/>
      <c r="K133" s="295"/>
      <c r="L133" s="295"/>
      <c r="M133" s="295"/>
      <c r="N133" s="295"/>
      <c r="O133" s="285"/>
      <c r="P133" s="18"/>
      <c r="Q133" s="18"/>
      <c r="R133" s="18"/>
      <c r="S133" s="18"/>
      <c r="T133" s="18"/>
      <c r="U133" s="18"/>
      <c r="V133" s="18"/>
      <c r="W133" s="18"/>
      <c r="X133" s="29"/>
    </row>
    <row r="134" spans="2:24" ht="18.5" x14ac:dyDescent="0.35">
      <c r="B134" s="36"/>
      <c r="C134" s="325"/>
      <c r="D134" s="325"/>
      <c r="E134" s="325"/>
      <c r="F134" s="325"/>
      <c r="G134" s="325"/>
      <c r="H134" s="325"/>
      <c r="I134" s="325"/>
      <c r="J134" s="325"/>
      <c r="K134" s="325"/>
      <c r="L134" s="325"/>
      <c r="M134" s="325"/>
      <c r="N134" s="325"/>
      <c r="O134" s="325"/>
      <c r="P134" s="35"/>
      <c r="Q134" s="35"/>
      <c r="R134" s="35"/>
      <c r="S134" s="35"/>
      <c r="T134" s="35"/>
      <c r="U134" s="35"/>
      <c r="V134" s="35"/>
      <c r="W134" s="35"/>
      <c r="X134" s="52"/>
    </row>
    <row r="135" spans="2:24" x14ac:dyDescent="0.35">
      <c r="C135" s="326"/>
      <c r="D135" s="326"/>
      <c r="E135" s="326"/>
      <c r="F135" s="326"/>
      <c r="G135" s="326"/>
      <c r="H135" s="326"/>
      <c r="I135" s="326"/>
      <c r="J135" s="326"/>
      <c r="K135" s="327"/>
      <c r="L135" s="327"/>
      <c r="M135" s="327"/>
      <c r="N135" s="327"/>
      <c r="O135" s="327"/>
    </row>
    <row r="136" spans="2:24" ht="15" thickBot="1" x14ac:dyDescent="0.4">
      <c r="C136" s="326"/>
      <c r="D136" s="326"/>
      <c r="E136" s="326"/>
      <c r="F136" s="326"/>
      <c r="G136" s="326"/>
      <c r="H136" s="326"/>
      <c r="I136" s="326"/>
      <c r="J136" s="326"/>
      <c r="K136" s="327"/>
      <c r="L136" s="327"/>
      <c r="M136" s="327"/>
      <c r="N136" s="327"/>
      <c r="O136" s="327"/>
    </row>
    <row r="137" spans="2:24" ht="15" thickBot="1" x14ac:dyDescent="0.4">
      <c r="B137" s="68"/>
      <c r="C137" s="538" t="s">
        <v>51</v>
      </c>
      <c r="D137" s="538"/>
      <c r="E137" s="538"/>
      <c r="F137" s="538"/>
      <c r="G137" s="538"/>
      <c r="H137" s="319"/>
      <c r="I137" s="319"/>
      <c r="J137" s="538"/>
      <c r="K137" s="538"/>
      <c r="L137" s="538"/>
      <c r="M137" s="538"/>
      <c r="N137" s="538"/>
      <c r="O137" s="319"/>
      <c r="P137" s="69"/>
      <c r="Q137" s="538"/>
      <c r="R137" s="538"/>
      <c r="S137" s="538"/>
      <c r="T137" s="538"/>
      <c r="U137" s="69"/>
      <c r="V137" s="69"/>
      <c r="W137" s="77"/>
      <c r="X137" s="78"/>
    </row>
    <row r="138" spans="2:24" x14ac:dyDescent="0.35">
      <c r="B138" s="70"/>
      <c r="C138" s="328"/>
      <c r="D138" s="329"/>
      <c r="E138" s="329"/>
      <c r="F138" s="329"/>
      <c r="G138" s="329"/>
      <c r="H138" s="329"/>
      <c r="I138" s="329"/>
      <c r="J138" s="329"/>
      <c r="K138" s="329"/>
      <c r="L138" s="329"/>
      <c r="M138" s="329"/>
      <c r="N138" s="329"/>
      <c r="O138" s="329"/>
      <c r="P138" s="71"/>
      <c r="Q138" s="71"/>
      <c r="R138" s="71"/>
      <c r="S138" s="71"/>
      <c r="T138" s="71"/>
      <c r="U138" s="71"/>
      <c r="V138" s="71"/>
      <c r="W138" s="71"/>
      <c r="X138" s="72"/>
    </row>
    <row r="139" spans="2:24" ht="58" x14ac:dyDescent="0.35">
      <c r="B139" s="70"/>
      <c r="C139" s="328" t="s">
        <v>666</v>
      </c>
      <c r="D139" s="328"/>
      <c r="E139" s="328"/>
      <c r="F139" s="329"/>
      <c r="G139" s="329"/>
      <c r="H139" s="329"/>
      <c r="I139" s="329"/>
      <c r="J139" s="329"/>
      <c r="K139" s="329"/>
      <c r="L139" s="329"/>
      <c r="M139" s="329"/>
      <c r="N139" s="329"/>
      <c r="O139" s="329"/>
      <c r="P139" s="71"/>
      <c r="Q139" s="71"/>
      <c r="R139" s="71"/>
      <c r="S139" s="71"/>
      <c r="T139" s="71"/>
      <c r="U139" s="71"/>
      <c r="V139" s="71"/>
      <c r="W139" s="71"/>
      <c r="X139" s="72"/>
    </row>
    <row r="140" spans="2:24" ht="23.25" customHeight="1" thickBot="1" x14ac:dyDescent="0.4">
      <c r="B140" s="73"/>
      <c r="C140" s="328"/>
      <c r="D140" s="329"/>
      <c r="E140" s="329"/>
      <c r="F140" s="329"/>
      <c r="G140" s="329"/>
      <c r="H140" s="329"/>
      <c r="I140" s="329"/>
      <c r="J140" s="329"/>
      <c r="K140" s="329"/>
      <c r="L140" s="329"/>
      <c r="M140" s="329"/>
      <c r="N140" s="329"/>
      <c r="O140" s="329"/>
      <c r="P140" s="71"/>
      <c r="Q140" s="71"/>
      <c r="R140" s="71"/>
      <c r="S140" s="71"/>
      <c r="T140" s="71"/>
      <c r="U140" s="71"/>
      <c r="V140" s="71"/>
      <c r="W140" s="71"/>
      <c r="X140" s="72"/>
    </row>
    <row r="141" spans="2:24" ht="51.75" customHeight="1" x14ac:dyDescent="0.35">
      <c r="B141" s="73"/>
      <c r="C141" s="245" t="s">
        <v>664</v>
      </c>
      <c r="D141" s="513" t="s">
        <v>52</v>
      </c>
      <c r="E141" s="513"/>
      <c r="F141" s="513"/>
      <c r="G141" s="513"/>
      <c r="H141" s="513"/>
      <c r="I141" s="513" t="s">
        <v>573</v>
      </c>
      <c r="J141" s="513"/>
      <c r="K141" s="513" t="s">
        <v>572</v>
      </c>
      <c r="L141" s="513"/>
      <c r="M141" s="513" t="s">
        <v>8</v>
      </c>
      <c r="N141" s="514"/>
      <c r="O141" s="329"/>
      <c r="P141" s="71"/>
      <c r="Q141" s="71"/>
      <c r="R141" s="71"/>
      <c r="S141" s="71"/>
      <c r="T141" s="71"/>
      <c r="U141" s="71"/>
      <c r="V141" s="71"/>
      <c r="W141" s="71"/>
      <c r="X141" s="72"/>
    </row>
    <row r="142" spans="2:24" ht="47.25" customHeight="1" x14ac:dyDescent="0.35">
      <c r="B142" s="73"/>
      <c r="C142" s="286"/>
      <c r="D142" s="534"/>
      <c r="E142" s="534"/>
      <c r="F142" s="534"/>
      <c r="G142" s="534"/>
      <c r="H142" s="534"/>
      <c r="I142" s="520"/>
      <c r="J142" s="520"/>
      <c r="K142" s="515"/>
      <c r="L142" s="515"/>
      <c r="M142" s="515"/>
      <c r="N142" s="516"/>
      <c r="O142" s="329"/>
      <c r="P142" s="71"/>
      <c r="Q142" s="71"/>
      <c r="R142" s="71"/>
      <c r="S142" s="71"/>
      <c r="T142" s="71"/>
      <c r="U142" s="71"/>
      <c r="V142" s="71"/>
      <c r="W142" s="71"/>
      <c r="X142" s="72"/>
    </row>
    <row r="143" spans="2:24" ht="47.25" customHeight="1" x14ac:dyDescent="0.35">
      <c r="B143" s="73"/>
      <c r="C143" s="287"/>
      <c r="D143" s="535"/>
      <c r="E143" s="535"/>
      <c r="F143" s="535"/>
      <c r="G143" s="535"/>
      <c r="H143" s="535"/>
      <c r="I143" s="521"/>
      <c r="J143" s="521"/>
      <c r="K143" s="517"/>
      <c r="L143" s="517"/>
      <c r="M143" s="517"/>
      <c r="N143" s="518"/>
      <c r="O143" s="329"/>
      <c r="P143" s="71"/>
      <c r="Q143" s="71"/>
      <c r="R143" s="71"/>
      <c r="S143" s="71"/>
      <c r="T143" s="71"/>
      <c r="U143" s="71"/>
      <c r="V143" s="71"/>
      <c r="W143" s="71"/>
      <c r="X143" s="72"/>
    </row>
    <row r="144" spans="2:24" ht="47.25" customHeight="1" x14ac:dyDescent="0.35">
      <c r="B144" s="73"/>
      <c r="C144" s="287"/>
      <c r="D144" s="535"/>
      <c r="E144" s="535"/>
      <c r="F144" s="535"/>
      <c r="G144" s="535"/>
      <c r="H144" s="535"/>
      <c r="I144" s="521"/>
      <c r="J144" s="521"/>
      <c r="K144" s="517"/>
      <c r="L144" s="517"/>
      <c r="M144" s="517"/>
      <c r="N144" s="518"/>
      <c r="O144" s="329"/>
      <c r="P144" s="71"/>
      <c r="Q144" s="71"/>
      <c r="R144" s="71"/>
      <c r="S144" s="71"/>
      <c r="T144" s="71"/>
      <c r="U144" s="71"/>
      <c r="V144" s="71"/>
      <c r="W144" s="71"/>
      <c r="X144" s="72"/>
    </row>
    <row r="145" spans="2:24" ht="47.25" customHeight="1" x14ac:dyDescent="0.35">
      <c r="B145" s="73"/>
      <c r="C145" s="287"/>
      <c r="D145" s="535"/>
      <c r="E145" s="535"/>
      <c r="F145" s="535"/>
      <c r="G145" s="535"/>
      <c r="H145" s="535"/>
      <c r="I145" s="521"/>
      <c r="J145" s="521"/>
      <c r="K145" s="517"/>
      <c r="L145" s="517"/>
      <c r="M145" s="517"/>
      <c r="N145" s="518"/>
      <c r="O145" s="329"/>
      <c r="P145" s="71"/>
      <c r="Q145" s="71"/>
      <c r="R145" s="71"/>
      <c r="S145" s="71"/>
      <c r="T145" s="71"/>
      <c r="U145" s="71"/>
      <c r="V145" s="71"/>
      <c r="W145" s="71"/>
      <c r="X145" s="72"/>
    </row>
    <row r="146" spans="2:24" ht="47.25" customHeight="1" x14ac:dyDescent="0.35">
      <c r="B146" s="73"/>
      <c r="C146" s="287"/>
      <c r="D146" s="535"/>
      <c r="E146" s="535"/>
      <c r="F146" s="535"/>
      <c r="G146" s="535"/>
      <c r="H146" s="535"/>
      <c r="I146" s="521"/>
      <c r="J146" s="521"/>
      <c r="K146" s="517"/>
      <c r="L146" s="517"/>
      <c r="M146" s="517"/>
      <c r="N146" s="518"/>
      <c r="O146" s="329"/>
      <c r="P146" s="71"/>
      <c r="Q146" s="71"/>
      <c r="R146" s="71"/>
      <c r="S146" s="71"/>
      <c r="T146" s="71"/>
      <c r="U146" s="71"/>
      <c r="V146" s="71"/>
      <c r="W146" s="71"/>
      <c r="X146" s="72"/>
    </row>
    <row r="147" spans="2:24" ht="47.25" customHeight="1" x14ac:dyDescent="0.35">
      <c r="B147" s="73"/>
      <c r="C147" s="287"/>
      <c r="D147" s="535"/>
      <c r="E147" s="535"/>
      <c r="F147" s="535"/>
      <c r="G147" s="535"/>
      <c r="H147" s="535"/>
      <c r="I147" s="521"/>
      <c r="J147" s="521"/>
      <c r="K147" s="517"/>
      <c r="L147" s="517"/>
      <c r="M147" s="517"/>
      <c r="N147" s="518"/>
      <c r="O147" s="329"/>
      <c r="P147" s="71"/>
      <c r="Q147" s="71"/>
      <c r="R147" s="71"/>
      <c r="S147" s="71"/>
      <c r="T147" s="71"/>
      <c r="U147" s="71"/>
      <c r="V147" s="71"/>
      <c r="W147" s="71"/>
      <c r="X147" s="72"/>
    </row>
    <row r="148" spans="2:24" ht="47.25" customHeight="1" x14ac:dyDescent="0.35">
      <c r="B148" s="73"/>
      <c r="C148" s="287"/>
      <c r="D148" s="535"/>
      <c r="E148" s="535"/>
      <c r="F148" s="535"/>
      <c r="G148" s="535"/>
      <c r="H148" s="535"/>
      <c r="I148" s="521"/>
      <c r="J148" s="521"/>
      <c r="K148" s="517"/>
      <c r="L148" s="517"/>
      <c r="M148" s="517"/>
      <c r="N148" s="518"/>
      <c r="O148" s="329"/>
      <c r="P148" s="71"/>
      <c r="Q148" s="71"/>
      <c r="R148" s="71"/>
      <c r="S148" s="71"/>
      <c r="T148" s="71"/>
      <c r="U148" s="71"/>
      <c r="V148" s="71"/>
      <c r="W148" s="71"/>
      <c r="X148" s="72"/>
    </row>
    <row r="149" spans="2:24" ht="47.25" customHeight="1" x14ac:dyDescent="0.35">
      <c r="B149" s="73"/>
      <c r="C149" s="287"/>
      <c r="D149" s="535"/>
      <c r="E149" s="535"/>
      <c r="F149" s="535"/>
      <c r="G149" s="535"/>
      <c r="H149" s="535"/>
      <c r="I149" s="521"/>
      <c r="J149" s="521"/>
      <c r="K149" s="517"/>
      <c r="L149" s="517"/>
      <c r="M149" s="517"/>
      <c r="N149" s="518"/>
      <c r="O149" s="329"/>
      <c r="P149" s="71"/>
      <c r="Q149" s="71"/>
      <c r="R149" s="71"/>
      <c r="S149" s="71"/>
      <c r="T149" s="71"/>
      <c r="U149" s="71"/>
      <c r="V149" s="71"/>
      <c r="W149" s="71"/>
      <c r="X149" s="72"/>
    </row>
    <row r="150" spans="2:24" ht="47.25" customHeight="1" x14ac:dyDescent="0.35">
      <c r="B150" s="73"/>
      <c r="C150" s="287"/>
      <c r="D150" s="535"/>
      <c r="E150" s="535"/>
      <c r="F150" s="535"/>
      <c r="G150" s="535"/>
      <c r="H150" s="535"/>
      <c r="I150" s="521"/>
      <c r="J150" s="521"/>
      <c r="K150" s="517"/>
      <c r="L150" s="517"/>
      <c r="M150" s="517"/>
      <c r="N150" s="518"/>
      <c r="O150" s="329"/>
      <c r="P150" s="71"/>
      <c r="Q150" s="71"/>
      <c r="R150" s="71"/>
      <c r="S150" s="71"/>
      <c r="T150" s="71"/>
      <c r="U150" s="71"/>
      <c r="V150" s="71"/>
      <c r="W150" s="71"/>
      <c r="X150" s="72"/>
    </row>
    <row r="151" spans="2:24" ht="47.25" customHeight="1" x14ac:dyDescent="0.35">
      <c r="B151" s="73"/>
      <c r="C151" s="287"/>
      <c r="D151" s="535"/>
      <c r="E151" s="535"/>
      <c r="F151" s="535"/>
      <c r="G151" s="535"/>
      <c r="H151" s="535"/>
      <c r="I151" s="521"/>
      <c r="J151" s="521"/>
      <c r="K151" s="517"/>
      <c r="L151" s="517"/>
      <c r="M151" s="517"/>
      <c r="N151" s="518"/>
      <c r="O151" s="329"/>
      <c r="P151" s="71"/>
      <c r="Q151" s="71"/>
      <c r="R151" s="71"/>
      <c r="S151" s="71"/>
      <c r="T151" s="71"/>
      <c r="U151" s="71"/>
      <c r="V151" s="71"/>
      <c r="W151" s="71"/>
      <c r="X151" s="72"/>
    </row>
    <row r="152" spans="2:24" ht="47.25" customHeight="1" x14ac:dyDescent="0.35">
      <c r="B152" s="73"/>
      <c r="C152" s="287"/>
      <c r="D152" s="535"/>
      <c r="E152" s="535"/>
      <c r="F152" s="535"/>
      <c r="G152" s="535"/>
      <c r="H152" s="535"/>
      <c r="I152" s="521"/>
      <c r="J152" s="521"/>
      <c r="K152" s="517"/>
      <c r="L152" s="517"/>
      <c r="M152" s="517"/>
      <c r="N152" s="518"/>
      <c r="O152" s="329"/>
      <c r="P152" s="71"/>
      <c r="Q152" s="71"/>
      <c r="R152" s="71"/>
      <c r="S152" s="71"/>
      <c r="T152" s="71"/>
      <c r="U152" s="71"/>
      <c r="V152" s="71"/>
      <c r="W152" s="71"/>
      <c r="X152" s="72"/>
    </row>
    <row r="153" spans="2:24" ht="47.25" customHeight="1" x14ac:dyDescent="0.35">
      <c r="B153" s="73"/>
      <c r="C153" s="287"/>
      <c r="D153" s="535"/>
      <c r="E153" s="535"/>
      <c r="F153" s="535"/>
      <c r="G153" s="535"/>
      <c r="H153" s="535"/>
      <c r="I153" s="521"/>
      <c r="J153" s="521"/>
      <c r="K153" s="517"/>
      <c r="L153" s="517"/>
      <c r="M153" s="517"/>
      <c r="N153" s="518"/>
      <c r="O153" s="329"/>
      <c r="P153" s="71"/>
      <c r="Q153" s="71"/>
      <c r="R153" s="71"/>
      <c r="S153" s="71"/>
      <c r="T153" s="71"/>
      <c r="U153" s="71"/>
      <c r="V153" s="71"/>
      <c r="W153" s="71"/>
      <c r="X153" s="72"/>
    </row>
    <row r="154" spans="2:24" ht="47.25" customHeight="1" x14ac:dyDescent="0.35">
      <c r="B154" s="73"/>
      <c r="C154" s="287"/>
      <c r="D154" s="535"/>
      <c r="E154" s="535"/>
      <c r="F154" s="535"/>
      <c r="G154" s="535"/>
      <c r="H154" s="535"/>
      <c r="I154" s="521"/>
      <c r="J154" s="521"/>
      <c r="K154" s="517"/>
      <c r="L154" s="517"/>
      <c r="M154" s="517"/>
      <c r="N154" s="518"/>
      <c r="O154" s="329"/>
      <c r="P154" s="71"/>
      <c r="Q154" s="71"/>
      <c r="R154" s="71"/>
      <c r="S154" s="71"/>
      <c r="T154" s="71"/>
      <c r="U154" s="71"/>
      <c r="V154" s="71"/>
      <c r="W154" s="71"/>
      <c r="X154" s="72"/>
    </row>
    <row r="155" spans="2:24" ht="47.25" customHeight="1" x14ac:dyDescent="0.35">
      <c r="B155" s="73"/>
      <c r="C155" s="287"/>
      <c r="D155" s="535"/>
      <c r="E155" s="535"/>
      <c r="F155" s="535"/>
      <c r="G155" s="535"/>
      <c r="H155" s="535"/>
      <c r="I155" s="521"/>
      <c r="J155" s="521"/>
      <c r="K155" s="517"/>
      <c r="L155" s="517"/>
      <c r="M155" s="517"/>
      <c r="N155" s="518"/>
      <c r="O155" s="329"/>
      <c r="P155" s="71"/>
      <c r="Q155" s="71"/>
      <c r="R155" s="71"/>
      <c r="S155" s="71"/>
      <c r="T155" s="71"/>
      <c r="U155" s="71"/>
      <c r="V155" s="71"/>
      <c r="W155" s="71"/>
      <c r="X155" s="72"/>
    </row>
    <row r="156" spans="2:24" ht="47.25" customHeight="1" x14ac:dyDescent="0.35">
      <c r="B156" s="73"/>
      <c r="C156" s="287"/>
      <c r="D156" s="535"/>
      <c r="E156" s="535"/>
      <c r="F156" s="535"/>
      <c r="G156" s="535"/>
      <c r="H156" s="535"/>
      <c r="I156" s="521"/>
      <c r="J156" s="521"/>
      <c r="K156" s="517"/>
      <c r="L156" s="517"/>
      <c r="M156" s="517"/>
      <c r="N156" s="518"/>
      <c r="O156" s="329"/>
      <c r="P156" s="71"/>
      <c r="Q156" s="71"/>
      <c r="R156" s="71"/>
      <c r="S156" s="71"/>
      <c r="T156" s="71"/>
      <c r="U156" s="71"/>
      <c r="V156" s="71"/>
      <c r="W156" s="71"/>
      <c r="X156" s="72"/>
    </row>
    <row r="157" spans="2:24" ht="47.25" customHeight="1" x14ac:dyDescent="0.35">
      <c r="B157" s="73"/>
      <c r="C157" s="287"/>
      <c r="D157" s="535"/>
      <c r="E157" s="535"/>
      <c r="F157" s="535"/>
      <c r="G157" s="535"/>
      <c r="H157" s="535"/>
      <c r="I157" s="521"/>
      <c r="J157" s="521"/>
      <c r="K157" s="517"/>
      <c r="L157" s="517"/>
      <c r="M157" s="517"/>
      <c r="N157" s="518"/>
      <c r="O157" s="329"/>
      <c r="P157" s="71"/>
      <c r="Q157" s="71"/>
      <c r="R157" s="71"/>
      <c r="S157" s="71"/>
      <c r="T157" s="71"/>
      <c r="U157" s="71"/>
      <c r="V157" s="71"/>
      <c r="W157" s="71"/>
      <c r="X157" s="72"/>
    </row>
    <row r="158" spans="2:24" ht="47.25" customHeight="1" x14ac:dyDescent="0.35">
      <c r="B158" s="73"/>
      <c r="C158" s="287"/>
      <c r="D158" s="535"/>
      <c r="E158" s="535"/>
      <c r="F158" s="535"/>
      <c r="G158" s="535"/>
      <c r="H158" s="535"/>
      <c r="I158" s="521"/>
      <c r="J158" s="521"/>
      <c r="K158" s="517"/>
      <c r="L158" s="517"/>
      <c r="M158" s="517"/>
      <c r="N158" s="518"/>
      <c r="O158" s="329"/>
      <c r="P158" s="71"/>
      <c r="Q158" s="71"/>
      <c r="R158" s="71"/>
      <c r="S158" s="71"/>
      <c r="T158" s="71"/>
      <c r="U158" s="71"/>
      <c r="V158" s="71"/>
      <c r="W158" s="71"/>
      <c r="X158" s="72"/>
    </row>
    <row r="159" spans="2:24" ht="47.25" customHeight="1" thickBot="1" x14ac:dyDescent="0.4">
      <c r="B159" s="73"/>
      <c r="C159" s="288"/>
      <c r="D159" s="536"/>
      <c r="E159" s="536"/>
      <c r="F159" s="536"/>
      <c r="G159" s="536"/>
      <c r="H159" s="536"/>
      <c r="I159" s="522"/>
      <c r="J159" s="522"/>
      <c r="K159" s="512"/>
      <c r="L159" s="512"/>
      <c r="M159" s="512"/>
      <c r="N159" s="519"/>
      <c r="O159" s="329"/>
      <c r="P159" s="71"/>
      <c r="Q159" s="71"/>
      <c r="R159" s="71"/>
      <c r="S159" s="71"/>
      <c r="T159" s="71"/>
      <c r="U159" s="71"/>
      <c r="V159" s="71"/>
      <c r="W159" s="71"/>
      <c r="X159" s="72"/>
    </row>
    <row r="160" spans="2:24" x14ac:dyDescent="0.35">
      <c r="B160" s="73"/>
      <c r="C160" s="329"/>
      <c r="D160" s="329"/>
      <c r="E160" s="329"/>
      <c r="F160" s="329"/>
      <c r="G160" s="329"/>
      <c r="H160" s="329"/>
      <c r="I160" s="329"/>
      <c r="J160" s="329"/>
      <c r="K160" s="329"/>
      <c r="L160" s="329"/>
      <c r="M160" s="329"/>
      <c r="N160" s="329"/>
      <c r="O160" s="329"/>
      <c r="P160" s="71"/>
      <c r="Q160" s="71"/>
      <c r="R160" s="71"/>
      <c r="S160" s="71"/>
      <c r="T160" s="71"/>
      <c r="U160" s="71"/>
      <c r="V160" s="71"/>
      <c r="W160" s="71"/>
      <c r="X160" s="72"/>
    </row>
    <row r="161" spans="2:24" x14ac:dyDescent="0.35">
      <c r="B161" s="73"/>
      <c r="C161" s="329"/>
      <c r="D161" s="329"/>
      <c r="E161" s="329"/>
      <c r="F161" s="329"/>
      <c r="G161" s="329"/>
      <c r="H161" s="329"/>
      <c r="I161" s="329"/>
      <c r="J161" s="329"/>
      <c r="K161" s="329"/>
      <c r="L161" s="329"/>
      <c r="M161" s="329"/>
      <c r="N161" s="329"/>
      <c r="O161" s="329"/>
      <c r="P161" s="71"/>
      <c r="Q161" s="71"/>
      <c r="R161" s="71"/>
      <c r="S161" s="71"/>
      <c r="T161" s="71"/>
      <c r="U161" s="71"/>
      <c r="V161" s="71"/>
      <c r="W161" s="71"/>
      <c r="X161" s="72"/>
    </row>
    <row r="162" spans="2:24" ht="58" x14ac:dyDescent="0.35">
      <c r="B162" s="70"/>
      <c r="C162" s="328" t="s">
        <v>667</v>
      </c>
      <c r="D162" s="329"/>
      <c r="E162" s="329"/>
      <c r="F162" s="329"/>
      <c r="G162" s="329"/>
      <c r="H162" s="329"/>
      <c r="I162" s="329"/>
      <c r="J162" s="329"/>
      <c r="K162" s="329"/>
      <c r="L162" s="329"/>
      <c r="M162" s="329"/>
      <c r="N162" s="329"/>
      <c r="O162" s="329"/>
      <c r="P162" s="71"/>
      <c r="Q162" s="71"/>
      <c r="R162" s="71"/>
      <c r="S162" s="71"/>
      <c r="T162" s="71"/>
      <c r="U162" s="71"/>
      <c r="V162" s="71"/>
      <c r="W162" s="71"/>
      <c r="X162" s="72"/>
    </row>
    <row r="163" spans="2:24" ht="15" thickBot="1" x14ac:dyDescent="0.4">
      <c r="B163" s="73"/>
      <c r="C163" s="329"/>
      <c r="D163" s="329"/>
      <c r="E163" s="329"/>
      <c r="F163" s="329"/>
      <c r="G163" s="329"/>
      <c r="H163" s="329"/>
      <c r="I163" s="329"/>
      <c r="J163" s="329"/>
      <c r="K163" s="329"/>
      <c r="L163" s="329"/>
      <c r="M163" s="329"/>
      <c r="N163" s="329"/>
      <c r="O163" s="329"/>
      <c r="P163" s="71"/>
      <c r="Q163" s="71"/>
      <c r="R163" s="71"/>
      <c r="S163" s="71"/>
      <c r="T163" s="71"/>
      <c r="U163" s="71"/>
      <c r="V163" s="71"/>
      <c r="W163" s="71"/>
      <c r="X163" s="72"/>
    </row>
    <row r="164" spans="2:24" x14ac:dyDescent="0.35">
      <c r="B164" s="73"/>
      <c r="C164" s="525"/>
      <c r="D164" s="526"/>
      <c r="E164" s="526"/>
      <c r="F164" s="526"/>
      <c r="G164" s="526"/>
      <c r="H164" s="526"/>
      <c r="I164" s="527"/>
      <c r="J164" s="329"/>
      <c r="K164" s="329"/>
      <c r="L164" s="329"/>
      <c r="M164" s="329"/>
      <c r="N164" s="329"/>
      <c r="O164" s="329"/>
      <c r="P164" s="71"/>
      <c r="Q164" s="71"/>
      <c r="R164" s="71"/>
      <c r="S164" s="71"/>
      <c r="T164" s="71"/>
      <c r="U164" s="71"/>
      <c r="V164" s="71"/>
      <c r="W164" s="71"/>
      <c r="X164" s="72"/>
    </row>
    <row r="165" spans="2:24" x14ac:dyDescent="0.35">
      <c r="B165" s="73"/>
      <c r="C165" s="528"/>
      <c r="D165" s="529"/>
      <c r="E165" s="529"/>
      <c r="F165" s="529"/>
      <c r="G165" s="529"/>
      <c r="H165" s="529"/>
      <c r="I165" s="530"/>
      <c r="J165" s="329"/>
      <c r="K165" s="329"/>
      <c r="L165" s="329"/>
      <c r="M165" s="329"/>
      <c r="N165" s="329"/>
      <c r="O165" s="329"/>
      <c r="P165" s="71"/>
      <c r="Q165" s="71"/>
      <c r="R165" s="71"/>
      <c r="S165" s="71"/>
      <c r="T165" s="71"/>
      <c r="U165" s="71"/>
      <c r="V165" s="71"/>
      <c r="W165" s="71"/>
      <c r="X165" s="72"/>
    </row>
    <row r="166" spans="2:24" x14ac:dyDescent="0.35">
      <c r="B166" s="73"/>
      <c r="C166" s="528"/>
      <c r="D166" s="529"/>
      <c r="E166" s="529"/>
      <c r="F166" s="529"/>
      <c r="G166" s="529"/>
      <c r="H166" s="529"/>
      <c r="I166" s="530"/>
      <c r="J166" s="329"/>
      <c r="K166" s="329"/>
      <c r="L166" s="329"/>
      <c r="M166" s="329"/>
      <c r="N166" s="329"/>
      <c r="O166" s="329"/>
      <c r="P166" s="71"/>
      <c r="Q166" s="71"/>
      <c r="R166" s="71"/>
      <c r="S166" s="71"/>
      <c r="T166" s="71"/>
      <c r="U166" s="71"/>
      <c r="V166" s="71"/>
      <c r="W166" s="71"/>
      <c r="X166" s="72"/>
    </row>
    <row r="167" spans="2:24" x14ac:dyDescent="0.35">
      <c r="B167" s="73"/>
      <c r="C167" s="528"/>
      <c r="D167" s="529"/>
      <c r="E167" s="529"/>
      <c r="F167" s="529"/>
      <c r="G167" s="529"/>
      <c r="H167" s="529"/>
      <c r="I167" s="530"/>
      <c r="J167" s="329"/>
      <c r="K167" s="329"/>
      <c r="L167" s="329"/>
      <c r="M167" s="329"/>
      <c r="N167" s="329"/>
      <c r="O167" s="329"/>
      <c r="P167" s="71"/>
      <c r="Q167" s="71"/>
      <c r="R167" s="71"/>
      <c r="S167" s="71"/>
      <c r="T167" s="71"/>
      <c r="U167" s="71"/>
      <c r="V167" s="71"/>
      <c r="W167" s="71"/>
      <c r="X167" s="72"/>
    </row>
    <row r="168" spans="2:24" x14ac:dyDescent="0.35">
      <c r="B168" s="73"/>
      <c r="C168" s="528"/>
      <c r="D168" s="529"/>
      <c r="E168" s="529"/>
      <c r="F168" s="529"/>
      <c r="G168" s="529"/>
      <c r="H168" s="529"/>
      <c r="I168" s="530"/>
      <c r="J168" s="329"/>
      <c r="K168" s="329"/>
      <c r="L168" s="329"/>
      <c r="M168" s="329"/>
      <c r="N168" s="329"/>
      <c r="O168" s="329"/>
      <c r="P168" s="71"/>
      <c r="Q168" s="71"/>
      <c r="R168" s="71"/>
      <c r="S168" s="71"/>
      <c r="T168" s="71"/>
      <c r="U168" s="71"/>
      <c r="V168" s="71"/>
      <c r="W168" s="71"/>
      <c r="X168" s="72"/>
    </row>
    <row r="169" spans="2:24" ht="15" thickBot="1" x14ac:dyDescent="0.4">
      <c r="B169" s="73"/>
      <c r="C169" s="531"/>
      <c r="D169" s="532"/>
      <c r="E169" s="532"/>
      <c r="F169" s="532"/>
      <c r="G169" s="532"/>
      <c r="H169" s="532"/>
      <c r="I169" s="533"/>
      <c r="J169" s="329"/>
      <c r="K169" s="329"/>
      <c r="L169" s="329"/>
      <c r="M169" s="329"/>
      <c r="N169" s="329"/>
      <c r="O169" s="329"/>
      <c r="P169" s="71"/>
      <c r="Q169" s="71"/>
      <c r="R169" s="71"/>
      <c r="S169" s="71"/>
      <c r="T169" s="71"/>
      <c r="U169" s="71"/>
      <c r="V169" s="71"/>
      <c r="W169" s="71"/>
      <c r="X169" s="72"/>
    </row>
    <row r="170" spans="2:24" x14ac:dyDescent="0.35">
      <c r="B170" s="74"/>
      <c r="C170" s="75"/>
      <c r="D170" s="75"/>
      <c r="E170" s="75"/>
      <c r="F170" s="75"/>
      <c r="G170" s="75"/>
      <c r="H170" s="75"/>
      <c r="I170" s="75"/>
      <c r="J170" s="75"/>
      <c r="K170" s="75"/>
      <c r="L170" s="75"/>
      <c r="M170" s="75"/>
      <c r="N170" s="75"/>
      <c r="O170" s="75"/>
      <c r="P170" s="75"/>
      <c r="Q170" s="75"/>
      <c r="R170" s="75"/>
      <c r="S170" s="75"/>
      <c r="T170" s="75"/>
      <c r="U170" s="75"/>
      <c r="V170" s="75"/>
      <c r="W170" s="75"/>
      <c r="X170" s="76"/>
    </row>
    <row r="171" spans="2:24" x14ac:dyDescent="0.35">
      <c r="B171" s="299" t="s">
        <v>577</v>
      </c>
      <c r="V171" s="4"/>
    </row>
    <row r="172" spans="2:24" x14ac:dyDescent="0.35">
      <c r="V172" s="4"/>
    </row>
    <row r="173" spans="2:24" x14ac:dyDescent="0.35">
      <c r="V173" s="4"/>
    </row>
    <row r="174" spans="2:24" x14ac:dyDescent="0.35">
      <c r="V174" s="4"/>
    </row>
    <row r="175" spans="2:24" x14ac:dyDescent="0.35">
      <c r="V175" s="4"/>
    </row>
    <row r="176" spans="2:24" x14ac:dyDescent="0.35">
      <c r="V176" s="4"/>
    </row>
    <row r="177" spans="22:22" x14ac:dyDescent="0.35">
      <c r="V177" s="4"/>
    </row>
    <row r="178" spans="22:22" x14ac:dyDescent="0.35">
      <c r="V178" s="4"/>
    </row>
    <row r="179" spans="22:22" x14ac:dyDescent="0.35">
      <c r="V179" s="4"/>
    </row>
    <row r="180" spans="22:22" x14ac:dyDescent="0.35">
      <c r="V180" s="4"/>
    </row>
    <row r="181" spans="22:22" x14ac:dyDescent="0.35">
      <c r="V181" s="4"/>
    </row>
    <row r="182" spans="22:22" x14ac:dyDescent="0.35">
      <c r="V182" s="4"/>
    </row>
    <row r="183" spans="22:22" x14ac:dyDescent="0.35">
      <c r="V183" s="4"/>
    </row>
    <row r="184" spans="22:22" x14ac:dyDescent="0.35">
      <c r="V184" s="4"/>
    </row>
    <row r="185" spans="22:22" x14ac:dyDescent="0.35">
      <c r="V185" s="4"/>
    </row>
    <row r="186" spans="22:22" x14ac:dyDescent="0.3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85">
    <mergeCell ref="I92:J92"/>
    <mergeCell ref="K88:L88"/>
    <mergeCell ref="K89:L89"/>
    <mergeCell ref="K90:L90"/>
    <mergeCell ref="K91:L91"/>
    <mergeCell ref="K92:L92"/>
    <mergeCell ref="K93:L93"/>
    <mergeCell ref="K94:L94"/>
    <mergeCell ref="K95:L95"/>
    <mergeCell ref="I87:J87"/>
    <mergeCell ref="I88:J88"/>
    <mergeCell ref="I89:J89"/>
    <mergeCell ref="I83:J83"/>
    <mergeCell ref="I84:J84"/>
    <mergeCell ref="I85:J85"/>
    <mergeCell ref="I86:J86"/>
    <mergeCell ref="I90:J90"/>
    <mergeCell ref="I91:J91"/>
    <mergeCell ref="N48:O48"/>
    <mergeCell ref="N49:O49"/>
    <mergeCell ref="K62:L62"/>
    <mergeCell ref="K63:L63"/>
    <mergeCell ref="K64:L64"/>
    <mergeCell ref="C53:I57"/>
    <mergeCell ref="C106:I110"/>
    <mergeCell ref="I102:J102"/>
    <mergeCell ref="I101:J101"/>
    <mergeCell ref="I100:J100"/>
    <mergeCell ref="I99:J99"/>
    <mergeCell ref="I98:J98"/>
    <mergeCell ref="I97:J97"/>
    <mergeCell ref="I96:J96"/>
    <mergeCell ref="I95:J95"/>
    <mergeCell ref="I93:J93"/>
    <mergeCell ref="I94:J94"/>
    <mergeCell ref="I74:J74"/>
    <mergeCell ref="I75:J75"/>
    <mergeCell ref="I76:J76"/>
    <mergeCell ref="I77:J77"/>
    <mergeCell ref="I78:J78"/>
    <mergeCell ref="I79:J79"/>
    <mergeCell ref="I80:J80"/>
    <mergeCell ref="K85:L85"/>
    <mergeCell ref="K86:L86"/>
    <mergeCell ref="K72:L72"/>
    <mergeCell ref="K73:L73"/>
    <mergeCell ref="K74:L74"/>
    <mergeCell ref="K75:L75"/>
    <mergeCell ref="K76:L76"/>
    <mergeCell ref="K77:L77"/>
    <mergeCell ref="K78:L78"/>
    <mergeCell ref="K79:L79"/>
    <mergeCell ref="K80:L80"/>
    <mergeCell ref="D41:F41"/>
    <mergeCell ref="D44:F44"/>
    <mergeCell ref="D45:F45"/>
    <mergeCell ref="D46:F46"/>
    <mergeCell ref="D42:F42"/>
    <mergeCell ref="D43:F43"/>
    <mergeCell ref="K82:L82"/>
    <mergeCell ref="K83:L83"/>
    <mergeCell ref="K84:L84"/>
    <mergeCell ref="K70:L70"/>
    <mergeCell ref="K71:L71"/>
    <mergeCell ref="I81:J81"/>
    <mergeCell ref="I82:J82"/>
    <mergeCell ref="I64:J64"/>
    <mergeCell ref="I63:J63"/>
    <mergeCell ref="I62:J62"/>
    <mergeCell ref="N29:O29"/>
    <mergeCell ref="N30:O30"/>
    <mergeCell ref="N31:O31"/>
    <mergeCell ref="N32:O32"/>
    <mergeCell ref="N33:O33"/>
    <mergeCell ref="D29:F29"/>
    <mergeCell ref="D30:F30"/>
    <mergeCell ref="D31:F31"/>
    <mergeCell ref="D32:F32"/>
    <mergeCell ref="D33:F33"/>
    <mergeCell ref="E133:H133"/>
    <mergeCell ref="E124:H124"/>
    <mergeCell ref="E125:H125"/>
    <mergeCell ref="E126:H126"/>
    <mergeCell ref="E127:H127"/>
    <mergeCell ref="E128:H128"/>
    <mergeCell ref="E129:H129"/>
    <mergeCell ref="E130:H130"/>
    <mergeCell ref="N34:O34"/>
    <mergeCell ref="N35:O35"/>
    <mergeCell ref="N36:O36"/>
    <mergeCell ref="N37:O37"/>
    <mergeCell ref="N38:O38"/>
    <mergeCell ref="N39:O39"/>
    <mergeCell ref="N40:O40"/>
    <mergeCell ref="N41:O41"/>
    <mergeCell ref="N42:O42"/>
    <mergeCell ref="D34:F34"/>
    <mergeCell ref="D35:F35"/>
    <mergeCell ref="D36:F36"/>
    <mergeCell ref="D37:F37"/>
    <mergeCell ref="D38:F38"/>
    <mergeCell ref="D39:F39"/>
    <mergeCell ref="D40:F40"/>
    <mergeCell ref="N43:O43"/>
    <mergeCell ref="N44:O44"/>
    <mergeCell ref="N45:O45"/>
    <mergeCell ref="N46:O46"/>
    <mergeCell ref="N47:O47"/>
    <mergeCell ref="C137:G137"/>
    <mergeCell ref="J137:N137"/>
    <mergeCell ref="Q137:T137"/>
    <mergeCell ref="I65:J65"/>
    <mergeCell ref="I66:J66"/>
    <mergeCell ref="I67:J67"/>
    <mergeCell ref="I68:J68"/>
    <mergeCell ref="I69:J69"/>
    <mergeCell ref="I70:J70"/>
    <mergeCell ref="I71:J71"/>
    <mergeCell ref="I72:J72"/>
    <mergeCell ref="I73:J73"/>
    <mergeCell ref="K87:L87"/>
    <mergeCell ref="K65:L65"/>
    <mergeCell ref="K66:L66"/>
    <mergeCell ref="K67:L67"/>
    <mergeCell ref="K68:L68"/>
    <mergeCell ref="K69:L69"/>
    <mergeCell ref="K81:L81"/>
    <mergeCell ref="I159:J159"/>
    <mergeCell ref="D47:F47"/>
    <mergeCell ref="D48:F48"/>
    <mergeCell ref="D49:F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D141:H141"/>
    <mergeCell ref="I150:J150"/>
    <mergeCell ref="I151:J151"/>
    <mergeCell ref="I152:J152"/>
    <mergeCell ref="I153:J153"/>
    <mergeCell ref="I154:J154"/>
    <mergeCell ref="I155:J155"/>
    <mergeCell ref="I156:J156"/>
    <mergeCell ref="I157:J157"/>
    <mergeCell ref="I158:J158"/>
    <mergeCell ref="I142:J142"/>
    <mergeCell ref="I141:J141"/>
    <mergeCell ref="I143:J143"/>
    <mergeCell ref="I144:J144"/>
    <mergeCell ref="I145:J145"/>
    <mergeCell ref="I146:J146"/>
    <mergeCell ref="I147:J147"/>
    <mergeCell ref="I148:J148"/>
    <mergeCell ref="I149:J149"/>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E131:H131"/>
    <mergeCell ref="E132:H132"/>
    <mergeCell ref="E115:H115"/>
    <mergeCell ref="E116:H116"/>
    <mergeCell ref="E117:H117"/>
    <mergeCell ref="E118:H118"/>
    <mergeCell ref="E119:H119"/>
    <mergeCell ref="E120:H120"/>
    <mergeCell ref="E121:H121"/>
    <mergeCell ref="E122:H122"/>
    <mergeCell ref="E123:H123"/>
    <mergeCell ref="S62:T62"/>
    <mergeCell ref="S63:T63"/>
    <mergeCell ref="S64:T64"/>
    <mergeCell ref="S65:T65"/>
    <mergeCell ref="S66:T66"/>
    <mergeCell ref="S67:T67"/>
    <mergeCell ref="S68:T68"/>
    <mergeCell ref="S69:T69"/>
    <mergeCell ref="S70:T70"/>
    <mergeCell ref="S71:T71"/>
    <mergeCell ref="S72:T72"/>
    <mergeCell ref="S73:T73"/>
    <mergeCell ref="S74:T74"/>
    <mergeCell ref="S75:T75"/>
    <mergeCell ref="S76:T76"/>
    <mergeCell ref="S77:T77"/>
    <mergeCell ref="S78:T78"/>
    <mergeCell ref="S79:T79"/>
    <mergeCell ref="S80:T80"/>
    <mergeCell ref="S81:T81"/>
    <mergeCell ref="S82:T82"/>
    <mergeCell ref="S83:T83"/>
    <mergeCell ref="S84:T84"/>
    <mergeCell ref="S85:T85"/>
    <mergeCell ref="S86:T86"/>
    <mergeCell ref="S87:T87"/>
    <mergeCell ref="S88:T88"/>
    <mergeCell ref="S89:T89"/>
    <mergeCell ref="S90:T90"/>
    <mergeCell ref="S91:T91"/>
    <mergeCell ref="S92:T92"/>
    <mergeCell ref="S93:T93"/>
    <mergeCell ref="S94:T94"/>
    <mergeCell ref="S95:T95"/>
    <mergeCell ref="S96:T96"/>
    <mergeCell ref="S97:T97"/>
    <mergeCell ref="S98:T98"/>
    <mergeCell ref="S99:T99"/>
    <mergeCell ref="S100:T100"/>
    <mergeCell ref="S101:T101"/>
    <mergeCell ref="S102:T102"/>
    <mergeCell ref="C115:D115"/>
    <mergeCell ref="K96:L96"/>
    <mergeCell ref="K97:L97"/>
    <mergeCell ref="K98:L98"/>
    <mergeCell ref="K99:L99"/>
    <mergeCell ref="K100:L100"/>
    <mergeCell ref="K101:L101"/>
    <mergeCell ref="K102:L102"/>
    <mergeCell ref="C116:D116"/>
    <mergeCell ref="C117:D117"/>
    <mergeCell ref="C118:D118"/>
    <mergeCell ref="C119:D119"/>
    <mergeCell ref="C120:D120"/>
    <mergeCell ref="C121:D121"/>
    <mergeCell ref="C122:D122"/>
    <mergeCell ref="C123:D123"/>
    <mergeCell ref="C124:D124"/>
    <mergeCell ref="C125:D125"/>
    <mergeCell ref="C126:D126"/>
    <mergeCell ref="C127:D127"/>
    <mergeCell ref="C128:D128"/>
    <mergeCell ref="C129:D129"/>
    <mergeCell ref="C130:D130"/>
    <mergeCell ref="C131:D131"/>
    <mergeCell ref="C132:D132"/>
    <mergeCell ref="C133:D133"/>
  </mergeCells>
  <conditionalFormatting sqref="O17:O21 D23:O23">
    <cfRule type="expression" dxfId="0" priority="5">
      <formula>$D$14="N/A"</formula>
    </cfRule>
  </conditionalFormatting>
  <dataValidations count="14">
    <dataValidation allowBlank="1" sqref="N62 O62:O102 O115:O133" xr:uid="{00000000-0002-0000-0200-000000000000}"/>
    <dataValidation sqref="M115:N133 R62 S62:S102" xr:uid="{00000000-0002-0000-0200-000001000000}"/>
    <dataValidation type="list" allowBlank="1" showInputMessage="1" showErrorMessage="1" sqref="M63:M102" xr:uid="{00000000-0002-0000-0200-000002000000}">
      <formula1>actiontype</formula1>
    </dataValidation>
    <dataValidation type="list" allowBlank="1" sqref="I123:I133" xr:uid="{00000000-0002-0000-0200-000003000000}">
      <formula1>PartnershipRole</formula1>
    </dataValidation>
    <dataValidation type="list" allowBlank="1" showInputMessage="1" sqref="I116:I122 I142:I159" xr:uid="{00000000-0002-0000-0200-000004000000}">
      <formula1>PartnershipRole</formula1>
    </dataValidation>
    <dataValidation type="list" allowBlank="1" sqref="N25:O28 N53:O61 N63:N102 N1:O2 N14:O15 N6:O7 O134:O1048576 N134:N140 N160:N1048576" xr:uid="{00000000-0002-0000-0200-000005000000}">
      <formula1>Behaviour</formula1>
    </dataValidation>
    <dataValidation type="list" sqref="I63:I102 M14:M15 M25:M28 M53:M61 M6:M7 M1:M2 M134:M140 M160:M1048576" xr:uid="{00000000-0002-0000-0200-000006000000}">
      <formula1>ProjectStatus</formula1>
    </dataValidation>
    <dataValidation type="list" sqref="R6:U7 R1:U2 R135:U136 R187:U1048576 R137:T186" xr:uid="{00000000-0002-0000-0200-000007000000}">
      <formula1>"FundingStatus"</formula1>
    </dataValidation>
    <dataValidation type="list" sqref="Q6:Q7 Q1:Q2 Q135:Q1048576" xr:uid="{00000000-0002-0000-0200-000008000000}">
      <formula1>FundingSource</formula1>
    </dataValidation>
    <dataValidation type="decimal" operator="greaterThan" allowBlank="1" showInputMessage="1" showErrorMessage="1" sqref="J30:J49 H30:H49 F63:F102" xr:uid="{00000000-0002-0000-0200-000009000000}">
      <formula1>0</formula1>
    </dataValidation>
    <dataValidation type="decimal" operator="greaterThanOrEqual" allowBlank="1" showInputMessage="1" showErrorMessage="1" sqref="L30:L49 H63:H102 P63:Q102" xr:uid="{00000000-0002-0000-0200-00000A000000}">
      <formula1>0</formula1>
    </dataValidation>
    <dataValidation type="list" allowBlank="1" showInputMessage="1" showErrorMessage="1" sqref="C30:C49 C63:C102" xr:uid="{00000000-0002-0000-0200-00000B000000}">
      <formula1>RPP_Sector</formula1>
    </dataValidation>
    <dataValidation type="list" allowBlank="1" showInputMessage="1" showErrorMessage="1" sqref="P17:P24 C116:C133 C142 G30:G49 D63:E102 G63:G102 K30:K49 I30:I49 M30:M49 C22 C24 D14:D15" xr:uid="{00000000-0002-0000-0200-00000C000000}">
      <formula1>#REF!</formula1>
    </dataValidation>
    <dataValidation type="list" sqref="R63:R102" xr:uid="{00000000-0002-0000-0200-000015000000}">
      <formula1>#REF!</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18000000}">
          <x14:formula1>
            <xm:f>'C:\Users\jennifer.anderson\Desktop\Recommended reporting\[072015 Template Recommended Reporting_v1.xlsx]Lists'!#REF!</xm:f>
          </x14:formula1>
          <xm:sqref>C143:C159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A29555248</value>
    </field>
    <field name="Objective-Title">
      <value order="0">Climate Change - Public Sector - Public Bodies Annual Reporting Duty 2020 Excel Template - 2019 Factors - Draft - 19 August 2020</value>
    </field>
    <field name="Objective-Description">
      <value order="0"/>
    </field>
    <field name="Objective-CreationStamp">
      <value order="0">2020-08-19T09:24:33Z</value>
    </field>
    <field name="Objective-IsApproved">
      <value order="0">false</value>
    </field>
    <field name="Objective-IsPublished">
      <value order="0">false</value>
    </field>
    <field name="Objective-DatePublished">
      <value order="0"/>
    </field>
    <field name="Objective-ModificationStamp">
      <value order="0">2020-08-20T10:24:18Z</value>
    </field>
    <field name="Objective-Owner">
      <value order="0">Weatherill, Jill J (U447116)</value>
    </field>
    <field name="Objective-Path">
      <value order="0">Objective Global Folder:SG File Plan:Agriculture, environment and natural resources:Environmental issues:Climate and weather:Advice and policy: Climate and weather:Climate Change: Public Bodies: Guidance: 2020-2025</value>
    </field>
    <field name="Objective-Parent">
      <value order="0">Climate Change: Public Bodies: Guidance: 2020-2025</value>
    </field>
    <field name="Objective-State">
      <value order="0">Being Drafted</value>
    </field>
    <field name="Objective-VersionId">
      <value order="0">vA43029383</value>
    </field>
    <field name="Objective-Version">
      <value order="0">0.5</value>
    </field>
    <field name="Objective-VersionNumber">
      <value order="0">5</value>
    </field>
    <field name="Objective-VersionComment">
      <value order="0"/>
    </field>
    <field name="Objective-FileNumber">
      <value order="0">POL/34121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37</vt:i4>
      </vt:variant>
    </vt:vector>
  </HeadingPairs>
  <TitlesOfParts>
    <vt:vector size="40" baseType="lpstr">
      <vt:lpstr>Required section</vt:lpstr>
      <vt:lpstr>ListsReq</vt:lpstr>
      <vt:lpstr>Recommended - Wider Influence</vt:lpstr>
      <vt:lpstr>direction</vt:lpstr>
      <vt:lpstr>emissionsource</vt:lpstr>
      <vt:lpstr>emissionsource1</vt:lpstr>
      <vt:lpstr>emissionsource2</vt:lpstr>
      <vt:lpstr>Estimated</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'Recommended - Wider Influence'!Print_Area</vt:lpstr>
      <vt:lpstr>'Required section'!Print_Area</vt:lpstr>
      <vt:lpstr>probability</vt:lpstr>
      <vt:lpstr>Scope</vt:lpstr>
      <vt:lpstr>targetboundary</vt:lpstr>
      <vt:lpstr>targettype</vt:lpstr>
      <vt:lpstr>typeorganisation</vt:lpstr>
      <vt:lpstr>unitCO2</vt:lpstr>
      <vt:lpstr>unitCO2A</vt:lpstr>
      <vt:lpstr>unitCO2B</vt:lpstr>
      <vt:lpstr>unitCO2C</vt:lpstr>
      <vt:lpstr>unitCO2D</vt:lpstr>
      <vt:lpstr>unitCO2E</vt:lpstr>
      <vt:lpstr>unitsCO2C</vt:lpstr>
      <vt:lpstr>year</vt:lpstr>
      <vt:lpstr>yeartype</vt:lpstr>
      <vt:lpstr>yeartype2</vt:lpstr>
      <vt:lpstr>yesno</vt:lpstr>
      <vt:lpstr>yesno2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Colin Grainger</cp:lastModifiedBy>
  <cp:lastPrinted>2015-07-10T09:39:32Z</cp:lastPrinted>
  <dcterms:created xsi:type="dcterms:W3CDTF">2014-10-29T16:20:01Z</dcterms:created>
  <dcterms:modified xsi:type="dcterms:W3CDTF">2020-11-27T10:39:26Z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A29555248</vt:lpwstr>
  </property>
  <property fmtid="{D5CDD505-2E9C-101B-9397-08002B2CF9AE}" pid="4" name="Objective-Title">
    <vt:lpwstr>Climate Change - Public Sector - Public Bodies Annual Reporting Duty 2020 Excel Template - 2019 Factors - Draft - 19 August 2020</vt:lpwstr>
  </property>
  <property fmtid="{D5CDD505-2E9C-101B-9397-08002B2CF9AE}" pid="5" name="Objective-Description">
    <vt:lpwstr/>
  </property>
  <property fmtid="{D5CDD505-2E9C-101B-9397-08002B2CF9AE}" pid="6" name="Objective-CreationStamp">
    <vt:filetime>2020-08-19T09:24:33Z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2020-08-20T10:24:18Z</vt:filetime>
  </property>
  <property fmtid="{D5CDD505-2E9C-101B-9397-08002B2CF9AE}" pid="11" name="Objective-Owner">
    <vt:lpwstr>Weatherill, Jill J (U447116)</vt:lpwstr>
  </property>
  <property fmtid="{D5CDD505-2E9C-101B-9397-08002B2CF9AE}" pid="12" name="Objective-Path">
    <vt:lpwstr>Objective Global Folder:SG File Plan:Agriculture, environment and natural resources:Environmental issues:Climate and weather:Advice and policy: Climate and weather:Climate Change: Public Bodies: Guidance: 2020-2025</vt:lpwstr>
  </property>
  <property fmtid="{D5CDD505-2E9C-101B-9397-08002B2CF9AE}" pid="13" name="Objective-Parent">
    <vt:lpwstr>Climate Change: Public Bodies: Guidance: 2020-2025</vt:lpwstr>
  </property>
  <property fmtid="{D5CDD505-2E9C-101B-9397-08002B2CF9AE}" pid="14" name="Objective-State">
    <vt:lpwstr>Being Drafted</vt:lpwstr>
  </property>
  <property fmtid="{D5CDD505-2E9C-101B-9397-08002B2CF9AE}" pid="15" name="Objective-VersionId">
    <vt:lpwstr>vA43029383</vt:lpwstr>
  </property>
  <property fmtid="{D5CDD505-2E9C-101B-9397-08002B2CF9AE}" pid="16" name="Objective-Version">
    <vt:lpwstr>0.5</vt:lpwstr>
  </property>
  <property fmtid="{D5CDD505-2E9C-101B-9397-08002B2CF9AE}" pid="17" name="Objective-VersionNumber">
    <vt:r8>5</vt:r8>
  </property>
  <property fmtid="{D5CDD505-2E9C-101B-9397-08002B2CF9AE}" pid="18" name="Objective-VersionComment">
    <vt:lpwstr/>
  </property>
  <property fmtid="{D5CDD505-2E9C-101B-9397-08002B2CF9AE}" pid="19" name="Objective-FileNumber">
    <vt:lpwstr>POL/34121</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ies>
</file>