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53222"/>
  <mc:AlternateContent xmlns:mc="http://schemas.openxmlformats.org/markup-compatibility/2006">
    <mc:Choice Requires="x15">
      <x15ac:absPath xmlns:x15ac="http://schemas.microsoft.com/office/spreadsheetml/2010/11/ac" url="\\staff-data\homedirs\blaing\Sustainability\Public Bodies Reporting\"/>
    </mc:Choice>
  </mc:AlternateContent>
  <bookViews>
    <workbookView xWindow="0" yWindow="0" windowWidth="14400" windowHeight="3060"/>
  </bookViews>
  <sheets>
    <sheet name="Required section" sheetId="7" r:id="rId1"/>
    <sheet name="ListsReq" sheetId="8" r:id="rId2"/>
    <sheet name="Recommended - Wider Influence" sheetId="3" r:id="rId3"/>
  </sheets>
  <externalReferences>
    <externalReference r:id="rId4"/>
  </externalReferences>
  <definedNames>
    <definedName name="actiontype">#REF!</definedName>
    <definedName name="ActionTypePartnership">#REF!</definedName>
    <definedName name="All_Sectors">#REF!</definedName>
    <definedName name="Behaviour">#REF!</definedName>
    <definedName name="Business_Industry_and_Public_Sector">#REF!</definedName>
    <definedName name="direction">ListsReq!$AR$3:$AR$4</definedName>
    <definedName name="emissionsource">ListsReq!$AC$3:$AC$34</definedName>
    <definedName name="emissionsource1">ListsReq!$AC$3:$AC$61</definedName>
    <definedName name="emissionsource2">ListsReq!$AG$3:$AG$20</definedName>
    <definedName name="Energy">#REF!</definedName>
    <definedName name="Estimated">ListsReq!$AO$3:$AO$4</definedName>
    <definedName name="Full_dataset">#REF!</definedName>
    <definedName name="FundingSource">#REF!</definedName>
    <definedName name="FundingStatus">#REF!</definedName>
    <definedName name="Homes_and_Communities">#REF!</definedName>
    <definedName name="LACO2datasets">#REF!</definedName>
    <definedName name="LAs">#REF!</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#REF!</definedName>
    <definedName name="_xlnm.Print_Area" localSheetId="2">'Recommended - Wider Influence'!$A$1:$X$176</definedName>
    <definedName name="_xlnm.Print_Area" localSheetId="0">'Required section'!$A$1:$M$434</definedName>
    <definedName name="probability">ListsReq!$AA$3:$AA$6</definedName>
    <definedName name="ProjectRole">#REF!</definedName>
    <definedName name="ProjectStatus">#REF!</definedName>
    <definedName name="RPP_Sector">#REF!</definedName>
    <definedName name="RPP2BusinessIndustryPublicSector">#REF!</definedName>
    <definedName name="RPP2HomesCommunities">#REF!</definedName>
    <definedName name="RPP2RuralLandUse">#REF!</definedName>
    <definedName name="RPP2Transport">#REF!</definedName>
    <definedName name="RPP2WasteResourceEfficiency">#REF!</definedName>
    <definedName name="RPPSectors">#REF!</definedName>
    <definedName name="Rural_Land_Use">#REF!</definedName>
    <definedName name="Scope">ListsReq!$AQ$3:$AQ$5</definedName>
    <definedName name="Subset_dataset">#REF!</definedName>
    <definedName name="targetboundary">ListsReq!$Y$3:$Y$15</definedName>
    <definedName name="targettype">ListsReq!$W$3:$W$5</definedName>
    <definedName name="Transport">#REF!</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#REF!</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2" hidden="1">'Recommended - Wider Influence'!$G:$G</definedName>
    <definedName name="Z_24BDF9BF_3E89_4D14_855A_139B7B0A48CA_.wvu.PrintArea" localSheetId="2" hidden="1">'Recommended - Wider Influence'!$C$62:$T$102</definedName>
  </definedNames>
  <calcPr calcId="162913" concurrentCalc="0"/>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18" i="7" l="1"/>
  <c r="C17" i="7"/>
  <c r="C18" i="7"/>
  <c r="C19" i="7"/>
  <c r="C20" i="7"/>
  <c r="C21" i="7"/>
  <c r="C22" i="7"/>
  <c r="F119" i="7"/>
  <c r="F120" i="7"/>
  <c r="F121" i="7"/>
  <c r="F124" i="7"/>
  <c r="F125" i="7"/>
  <c r="F126" i="7"/>
  <c r="F127" i="7"/>
  <c r="F128" i="7"/>
  <c r="F129" i="7"/>
  <c r="F130" i="7"/>
  <c r="F131" i="7"/>
  <c r="F132" i="7"/>
  <c r="F133" i="7"/>
  <c r="F134" i="7"/>
  <c r="F135" i="7"/>
  <c r="F136" i="7"/>
  <c r="F137" i="7"/>
  <c r="F138" i="7"/>
  <c r="F139" i="7"/>
  <c r="F140" i="7"/>
  <c r="F141" i="7"/>
  <c r="F142" i="7"/>
  <c r="F143" i="7"/>
  <c r="F144" i="7"/>
  <c r="F145" i="7"/>
  <c r="F146" i="7"/>
  <c r="F147" i="7"/>
  <c r="F148" i="7"/>
  <c r="F149" i="7"/>
  <c r="F150" i="7"/>
  <c r="F151" i="7"/>
  <c r="F152" i="7"/>
  <c r="F153" i="7"/>
  <c r="F154" i="7"/>
  <c r="F155" i="7"/>
  <c r="F156" i="7"/>
  <c r="F157" i="7"/>
  <c r="F158" i="7"/>
  <c r="F159" i="7"/>
  <c r="F160" i="7"/>
  <c r="F161" i="7"/>
  <c r="F162" i="7"/>
  <c r="F163" i="7"/>
  <c r="F164" i="7"/>
  <c r="F165" i="7"/>
  <c r="F166" i="7"/>
  <c r="F167" i="7"/>
  <c r="F168" i="7"/>
  <c r="F169" i="7"/>
  <c r="F170" i="7"/>
  <c r="F171" i="7"/>
  <c r="F172" i="7"/>
  <c r="F173" i="7"/>
  <c r="F174" i="7"/>
  <c r="F175" i="7"/>
  <c r="F176" i="7"/>
  <c r="F177" i="7"/>
  <c r="F178" i="7"/>
  <c r="F179" i="7"/>
  <c r="F180" i="7"/>
  <c r="F181" i="7"/>
  <c r="F182" i="7"/>
  <c r="F183" i="7"/>
  <c r="F184" i="7"/>
  <c r="F185" i="7"/>
  <c r="F186" i="7"/>
  <c r="F187" i="7"/>
  <c r="F188" i="7"/>
  <c r="F189" i="7"/>
  <c r="F190" i="7"/>
  <c r="F191" i="7"/>
  <c r="F192" i="7"/>
  <c r="F193" i="7"/>
  <c r="F194" i="7"/>
  <c r="F195" i="7"/>
  <c r="F196" i="7"/>
  <c r="F197" i="7"/>
  <c r="F198" i="7"/>
  <c r="F199" i="7"/>
  <c r="F200" i="7"/>
  <c r="F201" i="7"/>
  <c r="F202" i="7"/>
  <c r="F203" i="7"/>
  <c r="F204" i="7"/>
  <c r="F205" i="7"/>
  <c r="F206" i="7"/>
  <c r="F207" i="7"/>
  <c r="G119" i="7"/>
  <c r="G120" i="7"/>
  <c r="G121" i="7"/>
  <c r="G122" i="7"/>
  <c r="G124" i="7"/>
  <c r="G125" i="7"/>
  <c r="G126" i="7"/>
  <c r="G127" i="7"/>
  <c r="G128" i="7"/>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G208" i="7"/>
  <c r="E118" i="7"/>
  <c r="E119" i="7"/>
  <c r="E120" i="7"/>
  <c r="E121" i="7"/>
  <c r="E122" i="7"/>
  <c r="E124" i="7"/>
  <c r="E125" i="7"/>
  <c r="E126" i="7"/>
  <c r="E127" i="7"/>
  <c r="E128" i="7"/>
  <c r="E129" i="7"/>
  <c r="E130" i="7"/>
  <c r="E131" i="7"/>
  <c r="E132" i="7"/>
  <c r="E133" i="7"/>
  <c r="E134" i="7"/>
  <c r="E135" i="7"/>
  <c r="E136"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204" i="7"/>
  <c r="E205" i="7"/>
  <c r="E206" i="7"/>
  <c r="E207" i="7"/>
  <c r="G118" i="7"/>
  <c r="D3" i="8"/>
  <c r="E3" i="8"/>
  <c r="F3" i="8"/>
  <c r="E4" i="8"/>
  <c r="D5" i="8"/>
  <c r="G3" i="8"/>
  <c r="F4" i="8"/>
  <c r="E5" i="8"/>
  <c r="D6" i="8"/>
  <c r="H3" i="8"/>
  <c r="G4" i="8"/>
  <c r="F5" i="8"/>
  <c r="E6" i="8"/>
  <c r="D7" i="8"/>
  <c r="I3" i="8"/>
  <c r="J3" i="8"/>
  <c r="K3" i="8"/>
  <c r="J4" i="8"/>
  <c r="I5" i="8"/>
  <c r="H6" i="8"/>
  <c r="G7" i="8"/>
  <c r="F8" i="8"/>
  <c r="E9" i="8"/>
  <c r="D10" i="8"/>
  <c r="L3" i="8"/>
  <c r="K4" i="8"/>
  <c r="J5" i="8"/>
  <c r="I6" i="8"/>
  <c r="H7" i="8"/>
  <c r="G8" i="8"/>
  <c r="F9" i="8"/>
  <c r="E10" i="8"/>
  <c r="D11" i="8"/>
  <c r="M3" i="8"/>
  <c r="N3" i="8"/>
  <c r="M4" i="8"/>
  <c r="L5" i="8"/>
  <c r="K6" i="8"/>
  <c r="J7" i="8"/>
  <c r="I8" i="8"/>
  <c r="H9" i="8"/>
  <c r="G10" i="8"/>
  <c r="F11" i="8"/>
  <c r="E12" i="8"/>
  <c r="D13" i="8"/>
  <c r="O3" i="8"/>
  <c r="N4" i="8"/>
  <c r="M5" i="8"/>
  <c r="L6" i="8"/>
  <c r="K7" i="8"/>
  <c r="J8" i="8"/>
  <c r="I9" i="8"/>
  <c r="H10" i="8"/>
  <c r="G11" i="8"/>
  <c r="F12" i="8"/>
  <c r="E13" i="8"/>
  <c r="D14" i="8"/>
  <c r="P3" i="8"/>
  <c r="O4" i="8"/>
  <c r="N5" i="8"/>
  <c r="M6" i="8"/>
  <c r="L7" i="8"/>
  <c r="K8" i="8"/>
  <c r="J9" i="8"/>
  <c r="I10" i="8"/>
  <c r="H11" i="8"/>
  <c r="G12" i="8"/>
  <c r="F13" i="8"/>
  <c r="E14" i="8"/>
  <c r="D15" i="8"/>
  <c r="Q3" i="8"/>
  <c r="R3" i="8"/>
  <c r="D4" i="8"/>
  <c r="H4" i="8"/>
  <c r="I4" i="8"/>
  <c r="H5" i="8"/>
  <c r="G6" i="8"/>
  <c r="F7" i="8"/>
  <c r="E8" i="8"/>
  <c r="D9" i="8"/>
  <c r="L4" i="8"/>
  <c r="K5" i="8"/>
  <c r="J6" i="8"/>
  <c r="I7" i="8"/>
  <c r="H8" i="8"/>
  <c r="G9" i="8"/>
  <c r="F10" i="8"/>
  <c r="E11" i="8"/>
  <c r="D12" i="8"/>
  <c r="P4" i="8"/>
  <c r="Q4" i="8"/>
  <c r="P5" i="8"/>
  <c r="O6" i="8"/>
  <c r="N7" i="8"/>
  <c r="M8" i="8"/>
  <c r="L9" i="8"/>
  <c r="K10" i="8"/>
  <c r="J11" i="8"/>
  <c r="I12" i="8"/>
  <c r="H13" i="8"/>
  <c r="G14" i="8"/>
  <c r="F15" i="8"/>
  <c r="E16" i="8"/>
  <c r="D17" i="8"/>
  <c r="G5" i="8"/>
  <c r="F6" i="8"/>
  <c r="E7" i="8"/>
  <c r="D8" i="8"/>
  <c r="O5" i="8"/>
  <c r="N6" i="8"/>
  <c r="M7" i="8"/>
  <c r="L8" i="8"/>
  <c r="K9" i="8"/>
  <c r="J10" i="8"/>
  <c r="I11" i="8"/>
  <c r="H12" i="8"/>
  <c r="G13" i="8"/>
  <c r="F14" i="8"/>
  <c r="E15" i="8"/>
  <c r="D16" i="8"/>
  <c r="D19" i="8"/>
  <c r="E19" i="8"/>
  <c r="F19" i="8"/>
  <c r="G19" i="8"/>
  <c r="F20" i="8"/>
  <c r="E21" i="8"/>
  <c r="D22" i="8"/>
  <c r="H19" i="8"/>
  <c r="G20" i="8"/>
  <c r="F21" i="8"/>
  <c r="E22" i="8"/>
  <c r="D23" i="8"/>
  <c r="I19" i="8"/>
  <c r="J19" i="8"/>
  <c r="K19" i="8"/>
  <c r="J20" i="8"/>
  <c r="I21" i="8"/>
  <c r="H22" i="8"/>
  <c r="G23" i="8"/>
  <c r="F24" i="8"/>
  <c r="E25" i="8"/>
  <c r="D26" i="8"/>
  <c r="L19" i="8"/>
  <c r="K20" i="8"/>
  <c r="J21" i="8"/>
  <c r="I22" i="8"/>
  <c r="H23" i="8"/>
  <c r="G24" i="8"/>
  <c r="F25" i="8"/>
  <c r="E26" i="8"/>
  <c r="D27" i="8"/>
  <c r="M19" i="8"/>
  <c r="N19" i="8"/>
  <c r="M20" i="8"/>
  <c r="L21" i="8"/>
  <c r="K22" i="8"/>
  <c r="J23" i="8"/>
  <c r="I24" i="8"/>
  <c r="H25" i="8"/>
  <c r="G26" i="8"/>
  <c r="F27" i="8"/>
  <c r="E28" i="8"/>
  <c r="D29" i="8"/>
  <c r="O19" i="8"/>
  <c r="N20" i="8"/>
  <c r="M21" i="8"/>
  <c r="L22" i="8"/>
  <c r="K23" i="8"/>
  <c r="J24" i="8"/>
  <c r="I25" i="8"/>
  <c r="H26" i="8"/>
  <c r="G27" i="8"/>
  <c r="F28" i="8"/>
  <c r="E29" i="8"/>
  <c r="D30" i="8"/>
  <c r="P19" i="8"/>
  <c r="O20" i="8"/>
  <c r="N21" i="8"/>
  <c r="M22" i="8"/>
  <c r="L23" i="8"/>
  <c r="K24" i="8"/>
  <c r="J25" i="8"/>
  <c r="I26" i="8"/>
  <c r="H27" i="8"/>
  <c r="G28" i="8"/>
  <c r="F29" i="8"/>
  <c r="E30" i="8"/>
  <c r="D31" i="8"/>
  <c r="Q19" i="8"/>
  <c r="D20" i="8"/>
  <c r="E20" i="8"/>
  <c r="D21" i="8"/>
  <c r="H20" i="8"/>
  <c r="G21" i="8"/>
  <c r="F22" i="8"/>
  <c r="E23" i="8"/>
  <c r="D24" i="8"/>
  <c r="I20" i="8"/>
  <c r="H21" i="8"/>
  <c r="G22" i="8"/>
  <c r="F23" i="8"/>
  <c r="E24" i="8"/>
  <c r="D25" i="8"/>
  <c r="L20" i="8"/>
  <c r="K21" i="8"/>
  <c r="J22" i="8"/>
  <c r="I23" i="8"/>
  <c r="H24" i="8"/>
  <c r="G25" i="8"/>
  <c r="F26" i="8"/>
  <c r="E27" i="8"/>
  <c r="D28" i="8"/>
  <c r="P20" i="8"/>
  <c r="O21" i="8"/>
  <c r="N22" i="8"/>
  <c r="M23" i="8"/>
  <c r="L24" i="8"/>
  <c r="K25" i="8"/>
  <c r="J26" i="8"/>
  <c r="I27" i="8"/>
  <c r="H28" i="8"/>
  <c r="G29" i="8"/>
  <c r="F30" i="8"/>
  <c r="E31" i="8"/>
  <c r="D32" i="8"/>
  <c r="C14" i="7"/>
  <c r="C15" i="7"/>
  <c r="H95" i="7"/>
  <c r="C96" i="7"/>
  <c r="H96" i="7"/>
  <c r="C97" i="7"/>
  <c r="H97" i="7"/>
  <c r="C98" i="7"/>
  <c r="H98" i="7"/>
  <c r="C99" i="7"/>
  <c r="H99" i="7"/>
  <c r="C100" i="7"/>
  <c r="H100" i="7"/>
  <c r="C101" i="7"/>
  <c r="H101" i="7"/>
  <c r="C102" i="7"/>
  <c r="H102" i="7"/>
  <c r="C103" i="7"/>
  <c r="H103" i="7"/>
  <c r="C104" i="7"/>
  <c r="H104" i="7"/>
  <c r="C105" i="7"/>
  <c r="H105" i="7"/>
  <c r="C106" i="7"/>
  <c r="H106" i="7"/>
  <c r="C107" i="7"/>
  <c r="H107" i="7"/>
  <c r="C108" i="7"/>
  <c r="H108" i="7"/>
  <c r="C109" i="7"/>
  <c r="H109" i="7"/>
  <c r="C110" i="7"/>
  <c r="H110" i="7"/>
  <c r="H118" i="7"/>
  <c r="H119" i="7"/>
  <c r="H120" i="7"/>
  <c r="H121" i="7"/>
  <c r="H122"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C248" i="7"/>
  <c r="D273" i="7"/>
  <c r="C288" i="7"/>
  <c r="D299" i="7"/>
  <c r="H208" i="7"/>
</calcChain>
</file>

<file path=xl/comments1.xml><?xml version="1.0" encoding="utf-8"?>
<comments xmlns="http://schemas.openxmlformats.org/spreadsheetml/2006/main">
  <authors>
    <author>u447116</author>
  </authors>
  <commentList>
    <comment ref="AE47" authorId="0" shapeId="0">
      <text>
        <r>
          <rPr>
            <sz val="9"/>
            <color indexed="81"/>
            <rFont val="Tahoma"/>
            <family val="2"/>
          </rPr>
          <t xml:space="preserve">Household Residual Waste
</t>
        </r>
      </text>
    </comment>
  </commentList>
</comments>
</file>

<file path=xl/sharedStrings.xml><?xml version="1.0" encoding="utf-8"?>
<sst xmlns="http://schemas.openxmlformats.org/spreadsheetml/2006/main" count="1982" uniqueCount="925">
  <si>
    <t xml:space="preserve">Public Sector Report on Compliance with Climate Change Duties 2020 Template (excel format) - 2019-2020 Factors </t>
  </si>
  <si>
    <t>PART 1</t>
  </si>
  <si>
    <t>Profile of Reporting Body</t>
  </si>
  <si>
    <t>1a</t>
  </si>
  <si>
    <t>Name of reporting body</t>
  </si>
  <si>
    <t>Provide the name of the listed body (the "body") which prepared this report.</t>
  </si>
  <si>
    <t>Queen Margaret University</t>
  </si>
  <si>
    <t>1b</t>
  </si>
  <si>
    <t>Type of body</t>
  </si>
  <si>
    <t>Select from the options below</t>
  </si>
  <si>
    <t>Educational Institution</t>
  </si>
  <si>
    <t>1c</t>
  </si>
  <si>
    <t>Highest number of full-time equivalent staff in the body during the report year</t>
  </si>
  <si>
    <t>1d</t>
  </si>
  <si>
    <t>Metrics used by the body</t>
  </si>
  <si>
    <t>Specify the metrics that the body uses to assess its performance in relation to climate change and sustainability.</t>
  </si>
  <si>
    <t>Metric</t>
  </si>
  <si>
    <t>Units</t>
  </si>
  <si>
    <t>Value</t>
  </si>
  <si>
    <t>Comments</t>
  </si>
  <si>
    <t>Floor area</t>
  </si>
  <si>
    <t>Gross internal area:
Non-residential 23661
Residential 23123</t>
  </si>
  <si>
    <t>1e</t>
  </si>
  <si>
    <t>Overall budget of the body</t>
  </si>
  <si>
    <t>Specify approximate £/annum for the report year.</t>
  </si>
  <si>
    <t>Budget</t>
  </si>
  <si>
    <t>Budget Comments</t>
  </si>
  <si>
    <t> Grants (SFC) £17,320,000</t>
  </si>
  <si>
    <t>1f</t>
  </si>
  <si>
    <t>Report year</t>
  </si>
  <si>
    <t>Specify the report year.</t>
  </si>
  <si>
    <t>Report year comments</t>
  </si>
  <si>
    <t>2020/21 (Academic year)</t>
  </si>
  <si>
    <t>1g</t>
  </si>
  <si>
    <t>Context</t>
  </si>
  <si>
    <t>Provide a summary of the body's nature and functions that are relevant to climate change reporting.</t>
  </si>
  <si>
    <t>Queen Margaret University (QMU) specialises in professional education and research, We dedicate ourselves to subjects where we can offer a distinctive offering - in healthcare; social sciences; creative arts; business, management and enterprise; and primary and secondary teaching. The experts' knowledge development touches peoples everyday lives. We are pioneers in inclusiveness and we embrace people from all backgrounds.    The University recognises the potential range of climate change impacts that will influence our environment globally and locally. As a signatory to the University Climate Change Commitment for Scotland (UCCCfS) since its inception, QMU embraces the role that it has in contributing to the delivery of real significant change through reductions in their own carbon emissions, influencing understanding and behaviour change in our staff and students and undertaking and disseminating relevant teaching and research.</t>
  </si>
  <si>
    <t>PART 2</t>
  </si>
  <si>
    <t>Governance, Management and Strategy</t>
  </si>
  <si>
    <t>Governance and management</t>
  </si>
  <si>
    <t>2a</t>
  </si>
  <si>
    <t>How is climate change governed in the body?</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</si>
  <si>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 Provide a diagram / chart to outline the governance structure within the body.</t>
  </si>
  <si>
    <t>&lt;Insert Diagram Here or Attach File&gt;</t>
  </si>
  <si>
    <t>2b</t>
  </si>
  <si>
    <t>How is climate change action managed and embedded in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</si>
  <si>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Provide a diagram to show how responsibility is allocated to the body’s senior staff, departmental heads etc.</t>
  </si>
  <si>
    <t>Strategy</t>
  </si>
  <si>
    <t>2c</t>
  </si>
  <si>
    <t>Does the body have specific climate change mitigation and adaptation objectives in its corporate plan or similar document?</t>
  </si>
  <si>
    <t>Provide a brief summary of objectives if they exist.</t>
  </si>
  <si>
    <t>Wording of objective</t>
  </si>
  <si>
    <t>Name of document</t>
  </si>
  <si>
    <t>Document Link</t>
  </si>
  <si>
    <t>https://www.qmu.ac.uk/media/9275/strategic-plan-2020.pdf</t>
  </si>
  <si>
    <t>2d</t>
  </si>
  <si>
    <t>If yes, provide the name of any such document and details of where a copy of the document may be obtained or accessed.</t>
  </si>
  <si>
    <t>2e</t>
  </si>
  <si>
    <t>Does the body have any plans or strategies covering the following areas that include climate change?</t>
  </si>
  <si>
    <t>Provide the name of any such document and the timeframe covered.</t>
  </si>
  <si>
    <t>Topic area</t>
  </si>
  <si>
    <t>Link</t>
  </si>
  <si>
    <t>Time period covered</t>
  </si>
  <si>
    <t>Adaptation</t>
  </si>
  <si>
    <t>No document currently exists</t>
  </si>
  <si>
    <t>Business travel</t>
  </si>
  <si>
    <t>Expenses &amp; Benefits Manual</t>
  </si>
  <si>
    <t>Staff Travel</t>
  </si>
  <si>
    <t>Green Travel Plan Strategy</t>
  </si>
  <si>
    <t>https://www.qmu.ac.uk/media/5932/green-travel-plan-strategy-2016-2020-final.pdf</t>
  </si>
  <si>
    <t>2016-2020</t>
  </si>
  <si>
    <t>Energy efficiency</t>
  </si>
  <si>
    <t>Infrastructure Strategy.</t>
  </si>
  <si>
    <t>2015-2025</t>
  </si>
  <si>
    <t>Objectives for energy efficiency are included</t>
  </si>
  <si>
    <t>Fleet transport</t>
  </si>
  <si>
    <t xml:space="preserve">The university has no vehicles on the inventory list. Instead 'car hire' vehicles are in place to utilise on an ad-hoc basis.  </t>
  </si>
  <si>
    <t>ICT</t>
  </si>
  <si>
    <t>Infrastructure Strategy
IT Strategy</t>
  </si>
  <si>
    <t>https://www.qmu.ac.uk/media/7042/qmu-it-strategy-2019-to-2023.pdf</t>
  </si>
  <si>
    <t>2019-2023</t>
  </si>
  <si>
    <t>Renewable energy</t>
  </si>
  <si>
    <t>Infrastructure Strategy</t>
  </si>
  <si>
    <t>Included within the CCA*</t>
  </si>
  <si>
    <t>Sustainable/renewable heat</t>
  </si>
  <si>
    <t>Waste management</t>
  </si>
  <si>
    <t>Waste Strategy.</t>
  </si>
  <si>
    <t>Draft</t>
  </si>
  <si>
    <t>Water and sewerage</t>
  </si>
  <si>
    <t>Land Use</t>
  </si>
  <si>
    <t>Other</t>
  </si>
  <si>
    <t>2f</t>
  </si>
  <si>
    <t>What are the body’s top 5 priorities for climate change governance, management and strategy for the year ahead?</t>
  </si>
  <si>
    <t>Provide a brief summary of the body’s areas and activities of focus for the year ahead.</t>
  </si>
  <si>
    <t>2g</t>
  </si>
  <si>
    <t>Has the body used the Climate Change Assessment Tool (a) or equivalent tool to self-assess its capability / performance?</t>
  </si>
  <si>
    <t xml:space="preserve">If yes, please provide details of the key findings and resultant action taken. </t>
  </si>
  <si>
    <t xml:space="preserve">(a) This refers to the tool developed by Resource Efficient Scotland for self-assessing an organisation’s capability / performance in relation to climate change. </t>
  </si>
  <si>
    <t>Further information</t>
  </si>
  <si>
    <t>2h</t>
  </si>
  <si>
    <t>Supporting information and best practice</t>
  </si>
  <si>
    <t>Provide any other relevant supporting information and any examples of best practice by the body in relation to governance, management and strategy.</t>
  </si>
  <si>
    <t>PART 3</t>
  </si>
  <si>
    <t>Corporate Emissions, Targets and Project Data</t>
  </si>
  <si>
    <t>Emissions</t>
  </si>
  <si>
    <t>3a</t>
  </si>
  <si>
    <t>Emissions from the start of the year which the body uses as a baseline (for its carbon footprint) to the end of the report year</t>
  </si>
  <si>
    <t>Complete the following table using the greenhouse gas emissions total for the body calculated on the same basis as for its annual carbon footprint /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baseline year to the end of the report year, provide an explanation in the comments column.</t>
  </si>
  <si>
    <t>(a) No information is required on the effect of the body on emissions which are not from its estate and operations.</t>
  </si>
  <si>
    <t>(b) This refers to the document entitled “The greenhouse gas protocol. A corporate accounting and reporting standard (revised edition)”, World Business Council for Sustainable Development, Geneva, Switzerland / World Resources Institute, Washington DC, USA (2004), ISBN: 1-56973-568-9.</t>
  </si>
  <si>
    <t>Reference year</t>
  </si>
  <si>
    <t>Year</t>
  </si>
  <si>
    <t>Year type</t>
  </si>
  <si>
    <t>Scope 1</t>
  </si>
  <si>
    <t>Scope 2</t>
  </si>
  <si>
    <t>Scope 3</t>
  </si>
  <si>
    <t>Total</t>
  </si>
  <si>
    <t>Baseline Year</t>
  </si>
  <si>
    <r>
      <t>tCO</t>
    </r>
    <r>
      <rPr>
        <vertAlign val="subscript"/>
        <sz val="11"/>
        <color theme="1"/>
        <rFont val="Calibri"/>
        <family val="2"/>
        <scheme val="minor"/>
      </rPr>
      <t>2</t>
    </r>
    <r>
      <rPr>
        <sz val="11"/>
        <color theme="1"/>
        <rFont val="Calibri"/>
        <family val="2"/>
        <scheme val="minor"/>
      </rPr>
      <t>e</t>
    </r>
  </si>
  <si>
    <t>Year 1 carbon footprint</t>
  </si>
  <si>
    <t>Academic (September to August)</t>
  </si>
  <si>
    <t>Year 2 carbon footprint</t>
  </si>
  <si>
    <t>Year 3 carbon footprint</t>
  </si>
  <si>
    <t>Year 4 carbon footprint</t>
  </si>
  <si>
    <t>Year 5 carbon footprint</t>
  </si>
  <si>
    <t xml:space="preserve">Year 6 carbon footprint </t>
  </si>
  <si>
    <t>Year 7 carbon footprint</t>
  </si>
  <si>
    <t>Year 8 carbon footprint</t>
  </si>
  <si>
    <t>Year 9 carbon footprint</t>
  </si>
  <si>
    <t>Year 10 carbon footprint</t>
  </si>
  <si>
    <t>Year 11 carbon footprint</t>
  </si>
  <si>
    <t>Year 12 carbon footprint</t>
  </si>
  <si>
    <t>Year 13 carbon footprint</t>
  </si>
  <si>
    <t>Year 14 carbon footprint</t>
  </si>
  <si>
    <t>Year 15 carbon footprint</t>
  </si>
  <si>
    <t>3b</t>
  </si>
  <si>
    <t>Breakdown of emissions sources</t>
  </si>
  <si>
    <t xml:space="preserve">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
</t>
  </si>
  <si>
    <t>(a) Emissions factors are published annually by the UK Government Department for Environment, Food and Rural Affairs (Defra)</t>
  </si>
  <si>
    <r>
      <rPr>
        <b/>
        <sz val="11"/>
        <color theme="1"/>
        <rFont val="Calibri"/>
        <family val="2"/>
        <scheme val="minor"/>
      </rPr>
      <t xml:space="preserve">Please select </t>
    </r>
    <r>
      <rPr>
        <sz val="11"/>
        <color theme="1"/>
        <rFont val="Calibri"/>
        <family val="2"/>
        <scheme val="minor"/>
      </rPr>
      <t>- Emission Factor Year</t>
    </r>
  </si>
  <si>
    <t>Emission source</t>
  </si>
  <si>
    <t>Scope</t>
  </si>
  <si>
    <t>Consumption data</t>
  </si>
  <si>
    <t>Emission factor</t>
  </si>
  <si>
    <r>
      <t>Emissions (tCO</t>
    </r>
    <r>
      <rPr>
        <b/>
        <vertAlign val="subscript"/>
        <sz val="11"/>
        <color theme="1"/>
        <rFont val="Calibri"/>
        <family val="2"/>
        <scheme val="minor"/>
      </rPr>
      <t>2</t>
    </r>
    <r>
      <rPr>
        <b/>
        <sz val="11"/>
        <color theme="1"/>
        <rFont val="Calibri"/>
        <family val="2"/>
        <scheme val="minor"/>
      </rPr>
      <t>e)</t>
    </r>
  </si>
  <si>
    <t>Grid Electricity (generation)</t>
  </si>
  <si>
    <t>Grid Electricity (transmission &amp; distribution losses)</t>
  </si>
  <si>
    <t>Natural Gas</t>
  </si>
  <si>
    <t>Biomass (Wood Chips)kWh</t>
  </si>
  <si>
    <t>Purchased Heat and Steam</t>
  </si>
  <si>
    <t>Water - Supply</t>
  </si>
  <si>
    <t>Water - Treatment</t>
  </si>
  <si>
    <t>Organic Food &amp; Drink AD</t>
  </si>
  <si>
    <t>Refuse Municipal /Commercial /Industrial to Combustion</t>
  </si>
  <si>
    <t>Mixed recycling</t>
  </si>
  <si>
    <t>Glass Recycling</t>
  </si>
  <si>
    <t>Metal Cans (Mixed) &amp; Metal Scrap Recycling</t>
  </si>
  <si>
    <t>Construction (Average) Recycling</t>
  </si>
  <si>
    <t>3c</t>
  </si>
  <si>
    <t>Generation, consumption and export of renewable energy</t>
  </si>
  <si>
    <t>Provide a summary of the body’s annual renewable generation (if any), and whether it is used or exported by the body.</t>
  </si>
  <si>
    <t>Renewable Heat</t>
  </si>
  <si>
    <t>Technology</t>
  </si>
  <si>
    <t>Total consumed by the body (kWh)</t>
  </si>
  <si>
    <t>Total exported (kWh)</t>
  </si>
  <si>
    <t>Targets</t>
  </si>
  <si>
    <t>3d</t>
  </si>
  <si>
    <t>Organisational targets</t>
  </si>
  <si>
    <t>List all of the body’s targets of relevance to its climate change duties. Where applicable, overall carbon targets and any separate land use, energy efficiency, waste, water, information and communication technology, transport, travel and heat targets should be included.</t>
  </si>
  <si>
    <t>Name of target</t>
  </si>
  <si>
    <t>Type of target</t>
  </si>
  <si>
    <t>Target</t>
  </si>
  <si>
    <t>Boundary/scope of target</t>
  </si>
  <si>
    <t>Year used as baseline</t>
  </si>
  <si>
    <t>Baseline figure</t>
  </si>
  <si>
    <t>Units of baseline</t>
  </si>
  <si>
    <t>Target completion year</t>
  </si>
  <si>
    <t>Progress against target</t>
  </si>
  <si>
    <t xml:space="preserve">Carbon reduction </t>
  </si>
  <si>
    <t>percentage</t>
  </si>
  <si>
    <t>total % reduction</t>
  </si>
  <si>
    <t>All emissions</t>
  </si>
  <si>
    <t>2015/16</t>
  </si>
  <si>
    <t>tCO2e</t>
  </si>
  <si>
    <t>Projects and changes</t>
  </si>
  <si>
    <t>3e</t>
  </si>
  <si>
    <t>Estimated total annual carbon savings from all projects implemented by the body in the report year</t>
  </si>
  <si>
    <t>If no projects were implemented against an emissions source, enter "0".
If the body does not have any information for an emissions source, enter “Unknown”.
If the body does not include the emissions source in its carbon footprint, enter “N/A”.</t>
  </si>
  <si>
    <t>Emissions source</t>
  </si>
  <si>
    <r>
      <t>Total estimated annual carbon savings (tCO</t>
    </r>
    <r>
      <rPr>
        <b/>
        <vertAlign val="subscript"/>
        <sz val="11"/>
        <color theme="1"/>
        <rFont val="Calibri"/>
        <family val="2"/>
        <scheme val="minor"/>
      </rPr>
      <t>2</t>
    </r>
    <r>
      <rPr>
        <b/>
        <sz val="11"/>
        <color theme="1"/>
        <rFont val="Calibri"/>
        <family val="2"/>
        <scheme val="minor"/>
      </rPr>
      <t>e)</t>
    </r>
  </si>
  <si>
    <t>Electricity</t>
  </si>
  <si>
    <t>Natural gas</t>
  </si>
  <si>
    <t>Other heating fuels</t>
  </si>
  <si>
    <t>Waste</t>
  </si>
  <si>
    <t>Travel</t>
  </si>
  <si>
    <t>Other 1 (specify in comments)</t>
  </si>
  <si>
    <t>Other 2 (specify in comments)</t>
  </si>
  <si>
    <t>Other 3 (specify in comments)</t>
  </si>
  <si>
    <t>3f</t>
  </si>
  <si>
    <t>Detail the top 10 carbon reduction projects to be carried out by the body in the report year</t>
  </si>
  <si>
    <t>Provide details of the 10 projects which are estimated to achieve the highest carbon savings during report year.</t>
  </si>
  <si>
    <t>Project name</t>
  </si>
  <si>
    <t>Funding source</t>
  </si>
  <si>
    <r>
      <t>First full year of CO</t>
    </r>
    <r>
      <rPr>
        <b/>
        <vertAlign val="subscript"/>
        <sz val="11"/>
        <color theme="1"/>
        <rFont val="Calibri"/>
        <family val="2"/>
        <scheme val="minor"/>
      </rPr>
      <t>2</t>
    </r>
    <r>
      <rPr>
        <b/>
        <sz val="11"/>
        <color theme="1"/>
        <rFont val="Calibri"/>
        <family val="2"/>
        <scheme val="minor"/>
      </rPr>
      <t>e savings</t>
    </r>
  </si>
  <si>
    <t xml:space="preserve">Are these savings figures estimated or actual? </t>
  </si>
  <si>
    <t>Capital cost (£)</t>
  </si>
  <si>
    <t>Operational cost (£/annum)</t>
  </si>
  <si>
    <t>Project lifetime (years)</t>
  </si>
  <si>
    <t>Primary fuel/emission source saved</t>
  </si>
  <si>
    <r>
      <t>Estimated carbon savings per year (tCO</t>
    </r>
    <r>
      <rPr>
        <b/>
        <vertAlign val="subscript"/>
        <sz val="11"/>
        <color theme="1"/>
        <rFont val="Calibri"/>
        <family val="2"/>
        <scheme val="minor"/>
      </rPr>
      <t>2</t>
    </r>
    <r>
      <rPr>
        <b/>
        <sz val="11"/>
        <color theme="1"/>
        <rFont val="Calibri"/>
        <family val="2"/>
        <scheme val="minor"/>
      </rPr>
      <t>e/annum)</t>
    </r>
  </si>
  <si>
    <t>Estimated costs savings (£/annum)</t>
  </si>
  <si>
    <t>Behaviour Change</t>
  </si>
  <si>
    <t>3g</t>
  </si>
  <si>
    <t>Estimated decrease or increase in the body’s emissions attributed to factors (not reported elsewhere in this form) in the report year</t>
  </si>
  <si>
    <t>If the emissions increased or decreased due to any such factor in the report year, provide an estimate of the amount and direction</t>
  </si>
  <si>
    <r>
      <t>Total estimated annual emissions (tCO</t>
    </r>
    <r>
      <rPr>
        <b/>
        <vertAlign val="subscript"/>
        <sz val="11"/>
        <color theme="1"/>
        <rFont val="Calibri"/>
        <family val="2"/>
        <scheme val="minor"/>
      </rPr>
      <t>2</t>
    </r>
    <r>
      <rPr>
        <b/>
        <sz val="11"/>
        <color theme="1"/>
        <rFont val="Calibri"/>
        <family val="2"/>
        <scheme val="minor"/>
      </rPr>
      <t>e)</t>
    </r>
  </si>
  <si>
    <t>Increase or decrease in emissions</t>
  </si>
  <si>
    <t>Estate changes</t>
  </si>
  <si>
    <t>Service provision</t>
  </si>
  <si>
    <t>Staff numbers</t>
  </si>
  <si>
    <t>3h</t>
  </si>
  <si>
    <t>Anticipated annual carbon savings from all projects implemented by the body in the year ahead</t>
  </si>
  <si>
    <t>If no projects are expected to be implemented against an emissions source, enter “0”.
If the organisation does not have any information for an emissions source, enter “Unknown”.
If the organisation does not include the emissions source in its carbon footprint, enter “N/A”.</t>
  </si>
  <si>
    <t>Fleet Transport</t>
  </si>
  <si>
    <t>3i</t>
  </si>
  <si>
    <t>Estimated decrease or increase in emissions from other sources in the year ahead</t>
  </si>
  <si>
    <t>If the body’s corporate emissions are likely to increase or decrease for any other reason in the year ahead, provide an estimate of the amount and direction.</t>
  </si>
  <si>
    <t>3j</t>
  </si>
  <si>
    <t>Total carbon reduction project savings since the start of the year which the body used as a baseline for its carbon footprint</t>
  </si>
  <si>
    <t>If the body has data available, estimate the total emissions savings made from projects since the start of that year ("the baseline year").</t>
  </si>
  <si>
    <t>Total savings</t>
  </si>
  <si>
    <r>
      <t>Total estimated emissions savings (tCO</t>
    </r>
    <r>
      <rPr>
        <b/>
        <vertAlign val="subscript"/>
        <sz val="11"/>
        <color theme="1"/>
        <rFont val="Calibri"/>
        <family val="2"/>
        <scheme val="minor"/>
      </rPr>
      <t>2</t>
    </r>
    <r>
      <rPr>
        <b/>
        <sz val="11"/>
        <color theme="1"/>
        <rFont val="Calibri"/>
        <family val="2"/>
        <scheme val="minor"/>
      </rPr>
      <t>e)</t>
    </r>
  </si>
  <si>
    <t>Total project savings since baseline year</t>
  </si>
  <si>
    <t>3k</t>
  </si>
  <si>
    <t>Provide any other relevant supporting information and any examples of best practice by the body in relation to corporate emissions, targets and projects.</t>
  </si>
  <si>
    <t>PART 4</t>
  </si>
  <si>
    <t>Assessing and managing risk</t>
  </si>
  <si>
    <t>4a</t>
  </si>
  <si>
    <t>Has the body assessed current and future climate-related risks?</t>
  </si>
  <si>
    <t>If yes, provide a reference or link to any such risk assessment(s).</t>
  </si>
  <si>
    <t>The University does not formally have an Adaption Risk Assessment at the time this report has been produced. In relation to future climate-related risks, the University has: - Commercial data collation in relation to SEPA Flood Risk Mapping and assessment of PVAs taking account of the local projections for climate change.
The University along with partner agencies will also carry out an Adaption Risk Assessment in relation to the proposed future development of the Edinburgh Innovation park. Information could be found on the following web address: http://www.edinburghinnovationpark.co.uk/ taking account of the recently published data,  SFRA, and the data collated as part of its own review. The development principal of the Edinburgh innovation Park supports the aims of the East Lothian Environment Strategy (2010-2015) in decarbonising its economy. Updated IES Building Modelling has been Completed currently utilising the UKPC09 data set to analyse the overheating impacts of climate change on the primary campus non-domestic buildings. This will be updated to reflect the UKPC18 data once the IES data sets are available. The updated building modelling will be utilised to inform refurbishment proposals related to engineering systems and future energy strategy.
An Engineering review of surface water drainage capacities and flood risk of the QMU Campus has been completed.</t>
  </si>
  <si>
    <t>4b</t>
  </si>
  <si>
    <t xml:space="preserve">What arrangements does the body have in place to manage climate-related risks? </t>
  </si>
  <si>
    <t>Provide details of any climate change adaptation strategies, action plans and risk management procedures, and any climate change adaptation policies which apply across the body.</t>
  </si>
  <si>
    <t xml:space="preserve">In relation to current climate-related risks the University adopted key principles within a Sustainability Strategy in relation to the Campus development/relocation:
the building design maximises energy efficiency and the landscape design encourage biodiversity. Overall, the new campus building project is regarded as one of Scotland’s most sustainable – having gained a BREEAM* rating of “excellent” (the highest BREEAM score of any university in the UK). The campus design is focussed on a simple low carbon, low energy passive design approach avoiding so-called “green bling”. It has achieved the very highest sustainability awards and recognition without any impact on the cost of the build – one of the benefits of adopting an all-round approach to going green.
A number of leading environmental technologies are being employed at the site including biomass heating, thin-client computer technology, and a sustainable urban drainage system. From the very outset, the new campus development was designed around modern agendas and technologies of higher education. We set out to “develop a sustainable community for learning and life”. The approach was to go beyond worthy statements that often fail to deliver and to avoid sustainability gimmicks that often result in unnecessary building and maintenance costs. When developing the campus, we called on an independent sustainability consultant (Gaia) to help us define the parameters of the sustainability project and to ensure that sustainability would be fully embraced throughout the design process. The design team was also selected on the basis of sustainability experience.
 - The surface water from the site and the buildings are managed via a site-wide SUDS system;
 - Building design and drainage systems have taken account of the likelihood of increased frequency and intensity of rainfall and surface water drainage system include features to manage flow; 
- Heating and hot water to all buildings is provided via a site-wide district heating system serviced from an energy centre fuelled primarily by biomass; 
- Critical and essential services are supported by a local generator;
- The University has operated a Green Travel plan since relocation https://www.qmu.ac.uk/media/5932/green-travel-plan-strategy-2016-2020-final.pdf  which includes the adoption of carbon-based car parking charges which encourage staff and students to consider more sustainable forms of transport. These will be reviewed in the context of current climate-related risks and documented as part of the formal assessment. Response to an environmental emergency or prolonged periods of severe weather is considered in the University’s Business Continuity Management and policy Framework as well.
</t>
  </si>
  <si>
    <t>Taking action</t>
  </si>
  <si>
    <t>4c</t>
  </si>
  <si>
    <t xml:space="preserve">What action has the body taken to adapt to climate change? </t>
  </si>
  <si>
    <t>Include details of work to increase awareness of the need to adapt to climate change and build the capacity of staff and stakeholders to assess risk and implement action.</t>
  </si>
  <si>
    <t>4d</t>
  </si>
  <si>
    <t>Where applicable, what progress has the body made in delivering the policies and proposals referenced N1, N2, N3, B1, B2, B3, S1, S2 and S3 in the Scottish Climate Change Adaptation Programme(a) (“the Programme”)?</t>
  </si>
  <si>
    <t>If the body is listed in the Programme as an body responsible for the delivery of one or more policies and proposals under the objectives N1, N2, N3, B1, B2, B3, S1, S2 and S3, provide details of the progress made by the body in delivering each policy or proposal in the report year. If it is not responsible for delivering any policy or proposal under a particular objective enter “N/A” in the ‘Delivery progress’ column for that objective.</t>
  </si>
  <si>
    <t>(a)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t>
  </si>
  <si>
    <t>Objective</t>
  </si>
  <si>
    <t>Objective reference</t>
  </si>
  <si>
    <t>Theme</t>
  </si>
  <si>
    <t>Policy / Proposal reference</t>
  </si>
  <si>
    <t>Delivery progress made</t>
  </si>
  <si>
    <t>Understand the effects of climate change and their impacts on the natural environment.</t>
  </si>
  <si>
    <t>N1</t>
  </si>
  <si>
    <t>Natural Environment</t>
  </si>
  <si>
    <t>Support a healthy and diverse natural environment with capacity to adapt.</t>
  </si>
  <si>
    <t>N2</t>
  </si>
  <si>
    <t>Sustain and enhance the benefits, goods and services that the natural environment provides.</t>
  </si>
  <si>
    <t>N3</t>
  </si>
  <si>
    <t>Understand the effects of climate change and their impacts on buildings and infrastructure networks.</t>
  </si>
  <si>
    <t>B1</t>
  </si>
  <si>
    <t>Buildings and infrastructure networks</t>
  </si>
  <si>
    <t>Provide the knowledge, skills and tools to manage climate change impacts on buildings and infrastructure.</t>
  </si>
  <si>
    <t>B2</t>
  </si>
  <si>
    <t>Increase the resilience of buildings and infrastructure networks to sustain and enhance the benefits and services provided.</t>
  </si>
  <si>
    <t>B3</t>
  </si>
  <si>
    <t>Understand the effects of climate change and their impacts on people, homes and communities.</t>
  </si>
  <si>
    <t>S1</t>
  </si>
  <si>
    <t>Society</t>
  </si>
  <si>
    <t>Increase the awareness of the impacts of climate change  to enable people to adapt to future extreme weather events.</t>
  </si>
  <si>
    <t>S2</t>
  </si>
  <si>
    <t>Support our health services and emergency responders to enable them to respond effectively to the increased pressures associated with a changing climate.</t>
  </si>
  <si>
    <t>S3</t>
  </si>
  <si>
    <t>Review, monitoring and evaluation</t>
  </si>
  <si>
    <t>4e</t>
  </si>
  <si>
    <t>What arrangements does the body have in place to review current and future climate risks?</t>
  </si>
  <si>
    <t>Provide details of arrangements to review current and future climate risks, for example, what timescales are in place to review the climate change risk assessments referred to in Question 4(a) and adaptation strategies, action plans, procedures and policies in Question 4(b).</t>
  </si>
  <si>
    <t>4f</t>
  </si>
  <si>
    <t xml:space="preserve">What arrangements does the body have in place to monitor and evaluate the impact of the adaptation actions? </t>
  </si>
  <si>
    <t>Please provide details of monitoring and evaluation criteria and adaptation indicators used to assess the effectiveness of actions detailed under Question 4(c) and Question 4(d).</t>
  </si>
  <si>
    <t>Future priorities for adaptation</t>
  </si>
  <si>
    <t>4g</t>
  </si>
  <si>
    <t>What are the body’s top 5 climate change adaptation priorities for the year ahead?</t>
  </si>
  <si>
    <t>Provide a summary of the areas and activities of focus for the year ahead.</t>
  </si>
  <si>
    <t>Please refer to Section 2 question 2(f) for more details</t>
  </si>
  <si>
    <t>4h</t>
  </si>
  <si>
    <t>Provide any other relevant supporting information and any examples of best practice by the body in relation to adaption.</t>
  </si>
  <si>
    <t>N/A</t>
  </si>
  <si>
    <t>PART 5</t>
  </si>
  <si>
    <t>Procurement</t>
  </si>
  <si>
    <t>5a</t>
  </si>
  <si>
    <t>How have procurement policies contributed to compliance with climate change duties?</t>
  </si>
  <si>
    <t>Provide information relating to how the procurement policies of the body have contributed to its compliance with climate changes duties.</t>
  </si>
  <si>
    <t>QMU’s procurement strategy supports the University’s compliance with the climate change duties. Our strategic procurement objective no 2 is to embed sound ethical, social and environmental policies within the procurement function and to comply with relevant Scottish, UK and EU legislation in performance of the Sustainable Procurement Duty. This objective is mapped to QMU’s strategic goal to embed sustainability across our portfolio and practices.
The climate change duties overlap with several obligations incumbent upon the University under the Procurement Reform (Scotland) Act 2014 and it is therefore relevant to highlight below aspects of the procurement strategy which address these obligations.
Community Benefits
For every procurement over £4m, the institution will consider how it can improve the economic, social or environmental wellbeing of its area through inclusion of community benefit clauses, to assist with its strategic objectives of seeking out partnership and collaboration and embedding sustainability across our portfolio and practices. Such improvements could be implemented through mandated delivery of training opportunities or subcontracting opportunities within the University’s operating area. Where possible and proportionate, the University will also look to include such clauses in procurements below the £4m threshold.
Living Wage
The institution recognises the values of a well-motivated and dedicated workforce both in its own organisation and in those of its suppliers. As an accredited Living Wage employer the institution will encourage the fair work practices of suppliers in its procurements, including the application of the Living Wage.
Fairly and ethically traded goods and services
The University’s catering is Fair Trade and this supports the sourcing of goods that are fairly and ethically traded. Where relevant it shall make use of appropriate standards and labels in its procurements to take account of fair and ethical trading considerations, and will consider equivalent offerings from suppliers in its tenders.
Sustainable Procurement Duty
The University will undertake regulated procurements in compliance with the sustainable procurement duty. Consideration of environmental, social and economic issues and how benefits can be delivered through the procurement will be made, where appropriate and on a contract-by-contract basis. The institution will utilise available tools and systems such as Prioritisation, Life Cycle Impact Mapping, Sustainability Test, Flexible Framework, APUC’s Code of Conduct, Sustain and Electronics Watch where relevant and proportionate to the scope of the procurement. The University shall identify appropriate contract areas where it can proactively engage with third sector bodies and supported businesses. The University has published and regularly updates its Modern Slavery and Human Trafficking Statement to comply with the Modern Slavery Act 2015.
QMU follows sector best practice in ensuring procurement policies are in place which contribute to compliance with climate change duties. As part of our procurement policy, we have adopted specific tools and practices from Advanced Procurement for Universities and Colleges (APUC) Ltd - the procurement centre of expertise for Scotland’s universities and colleges - which address climate change risks. For example, for all open tenders with a contract value above the Scottish Government threshold, we use the APUC draft tender document which includes a question for bidders on compliance with the Climate Change (Scotland) Act 2009. In addition, we require bidders to sign a Supply Chain Code of Conduct whose principles cover areas of Environmental Compliance such as the promotion of reduced carbon emissions, better carbon management, waste management and water management, reduced pollution levels and technological improvements.</t>
  </si>
  <si>
    <t>5b</t>
  </si>
  <si>
    <t>How has procurement activity contributed to compliance with climate change duties?</t>
  </si>
  <si>
    <t>Provide information relating to how procurement activity by the body has contributed to its compliance with climate changes duties.</t>
  </si>
  <si>
    <t>The procurement team includes technical evaluation questions on environmental sustainability in relevant tenders. Questions are discussed with the client and are tailored to the goods, services or works to be purchased. Bidders' responses to these questions are scored and therefore help to determine which bidder wins the particular contract. Tenders which included such questions during the 2019-20 academic year include our integrated facilities management contract.</t>
  </si>
  <si>
    <t>5c</t>
  </si>
  <si>
    <t>Provide any other relevant supporting information and any examples of best practice by the body in relation to procurement.</t>
  </si>
  <si>
    <t>PART 6</t>
  </si>
  <si>
    <t>Validation and Declaration</t>
  </si>
  <si>
    <t>6a</t>
  </si>
  <si>
    <t>Internal validation process</t>
  </si>
  <si>
    <t>Briefly describe the body’s internal validation process, if any, of the data or information contained within this report.</t>
  </si>
  <si>
    <t>6b</t>
  </si>
  <si>
    <t>Peer validation process</t>
  </si>
  <si>
    <t>Briefly describe the body’s peer validation process, if any, of the data or information contained within this report.</t>
  </si>
  <si>
    <t xml:space="preserve">Data in relation to energy and carbon is also submitted annually to the Higher Education Statistics Agency(HESA) as part of the estates Management Return(EMR).				</t>
  </si>
  <si>
    <t>6c</t>
  </si>
  <si>
    <t xml:space="preserve">External validation process </t>
  </si>
  <si>
    <t>Briefly describe the body’s external validation process, if any, of the data or information contained within this report.</t>
  </si>
  <si>
    <t>6d</t>
  </si>
  <si>
    <t>No Validation Process</t>
  </si>
  <si>
    <t>If any information provided in this report has not been validated, identify the information in question and explain why it has not been validated.</t>
  </si>
  <si>
    <t xml:space="preserve">Not applicable </t>
  </si>
  <si>
    <t>6e</t>
  </si>
  <si>
    <t>Declaration</t>
  </si>
  <si>
    <t>I confirm that the information in this report is accurate and provides a fair representation of the body’s performance in relation to climate change.</t>
  </si>
  <si>
    <t>Name:</t>
  </si>
  <si>
    <t>Malcolm Cutt</t>
  </si>
  <si>
    <t>Role in the body:</t>
  </si>
  <si>
    <t>Director of Operations and Finance</t>
  </si>
  <si>
    <t>Date:</t>
  </si>
  <si>
    <t>unitCO2A</t>
  </si>
  <si>
    <t>year type</t>
  </si>
  <si>
    <t>unitCO2B</t>
  </si>
  <si>
    <t>unitCO2C</t>
  </si>
  <si>
    <t>targettype</t>
  </si>
  <si>
    <t>targetboundary</t>
  </si>
  <si>
    <t>Probability of achieving target</t>
  </si>
  <si>
    <t>emissionsource1</t>
  </si>
  <si>
    <t>Emission source2</t>
  </si>
  <si>
    <t>unitCO2D</t>
  </si>
  <si>
    <t>unitCO2E</t>
  </si>
  <si>
    <t>typeorganisation</t>
  </si>
  <si>
    <t>Procurement level</t>
  </si>
  <si>
    <t>Yes/no</t>
  </si>
  <si>
    <t>Estimated</t>
  </si>
  <si>
    <t>Yes/no2</t>
  </si>
  <si>
    <t>Direction</t>
  </si>
  <si>
    <t>Objective N1</t>
  </si>
  <si>
    <t>Objective N2</t>
  </si>
  <si>
    <t>Objective N3</t>
  </si>
  <si>
    <t>Objective B1</t>
  </si>
  <si>
    <t>Objective B2</t>
  </si>
  <si>
    <t>Objective B3</t>
  </si>
  <si>
    <t>Objective S1</t>
  </si>
  <si>
    <t>Objective S2</t>
  </si>
  <si>
    <t>Objective S3</t>
  </si>
  <si>
    <t>Appropriate metric</t>
  </si>
  <si>
    <t>Metric units</t>
  </si>
  <si>
    <t>Yeartype2</t>
  </si>
  <si>
    <t>Financial (April to March)</t>
  </si>
  <si>
    <t>absolute</t>
  </si>
  <si>
    <t>High</t>
  </si>
  <si>
    <t>kWh</t>
  </si>
  <si>
    <t>kg CO2e/kWh</t>
  </si>
  <si>
    <t>Grid electricity (generation and T&amp;D)</t>
  </si>
  <si>
    <t>kgCO2e/kWh</t>
  </si>
  <si>
    <t>Level 1</t>
  </si>
  <si>
    <t>Yes</t>
  </si>
  <si>
    <t>Increase</t>
  </si>
  <si>
    <t>N1-1</t>
  </si>
  <si>
    <t>N2-1</t>
  </si>
  <si>
    <t>N3-1</t>
  </si>
  <si>
    <t>B1-1</t>
  </si>
  <si>
    <t>B2-1</t>
  </si>
  <si>
    <t>B3-1</t>
  </si>
  <si>
    <t>S1-1</t>
  </si>
  <si>
    <t>S2-1</t>
  </si>
  <si>
    <t>S3-1</t>
  </si>
  <si>
    <r>
      <t>m</t>
    </r>
    <r>
      <rPr>
        <vertAlign val="superscript"/>
        <sz val="11"/>
        <color theme="1"/>
        <rFont val="Calibri"/>
        <family val="2"/>
        <scheme val="minor"/>
      </rPr>
      <t>2</t>
    </r>
  </si>
  <si>
    <t>2014/15 (Financial year)</t>
  </si>
  <si>
    <t>kgCO2e</t>
  </si>
  <si>
    <t>annual % reduction</t>
  </si>
  <si>
    <t>Energy use in buildings</t>
  </si>
  <si>
    <t>Medium</t>
  </si>
  <si>
    <t>MWh</t>
  </si>
  <si>
    <t>kgCO2e/litre</t>
  </si>
  <si>
    <t>Integration Joint Boards</t>
  </si>
  <si>
    <t>Level 2</t>
  </si>
  <si>
    <t>No, but planned</t>
  </si>
  <si>
    <t>Actual</t>
  </si>
  <si>
    <t>No</t>
  </si>
  <si>
    <t>Decrease</t>
  </si>
  <si>
    <t>N1-2</t>
  </si>
  <si>
    <t>N2-2</t>
  </si>
  <si>
    <t>N3-2</t>
  </si>
  <si>
    <t>B1-2</t>
  </si>
  <si>
    <t>B2-2</t>
  </si>
  <si>
    <t>B3-2</t>
  </si>
  <si>
    <t>S1-2</t>
  </si>
  <si>
    <t>S2-2</t>
  </si>
  <si>
    <t>S3-2</t>
  </si>
  <si>
    <t>Treated water</t>
  </si>
  <si>
    <t>Ml</t>
  </si>
  <si>
    <t>2015/16 (Financial year)</t>
  </si>
  <si>
    <t>Calendar (January to December)</t>
  </si>
  <si>
    <t>Footprint not known</t>
  </si>
  <si>
    <t>tCO2e reduction</t>
  </si>
  <si>
    <t>annual</t>
  </si>
  <si>
    <t>All energy use</t>
  </si>
  <si>
    <t>Low</t>
  </si>
  <si>
    <t>Gas Oil</t>
  </si>
  <si>
    <t>GWh</t>
  </si>
  <si>
    <t>kgCO2e/M3</t>
  </si>
  <si>
    <t>Local Government</t>
  </si>
  <si>
    <t>Level 3</t>
  </si>
  <si>
    <t>No and not planned</t>
  </si>
  <si>
    <t>In development</t>
  </si>
  <si>
    <t>N1-3</t>
  </si>
  <si>
    <t>N2-3</t>
  </si>
  <si>
    <t>N3-3</t>
  </si>
  <si>
    <t>B1-3</t>
  </si>
  <si>
    <t>B2-3</t>
  </si>
  <si>
    <t>B3-3</t>
  </si>
  <si>
    <t>S1-3</t>
  </si>
  <si>
    <t>S2-3</t>
  </si>
  <si>
    <t>S3-3</t>
  </si>
  <si>
    <t>Households supplied with water</t>
  </si>
  <si>
    <t>households</t>
  </si>
  <si>
    <t>2016/17 (Financial year)</t>
  </si>
  <si>
    <t>Other (please specify in comments)</t>
  </si>
  <si>
    <t>tonnes reduction</t>
  </si>
  <si>
    <t>Staff travel</t>
  </si>
  <si>
    <t>Unknown</t>
  </si>
  <si>
    <t>Gas oil litre</t>
  </si>
  <si>
    <t>litres</t>
  </si>
  <si>
    <t>kg CO2e/litre</t>
  </si>
  <si>
    <t>Fuel Oil</t>
  </si>
  <si>
    <t>kg</t>
  </si>
  <si>
    <t>kgCO2e/tonne</t>
  </si>
  <si>
    <t>National Health Service</t>
  </si>
  <si>
    <t>Level 4</t>
  </si>
  <si>
    <t>NA</t>
  </si>
  <si>
    <t>N1-4</t>
  </si>
  <si>
    <t>N2-4</t>
  </si>
  <si>
    <t>N3-4</t>
  </si>
  <si>
    <t>B1-4</t>
  </si>
  <si>
    <t>B2-4</t>
  </si>
  <si>
    <t>B3-4</t>
  </si>
  <si>
    <t>S1-4</t>
  </si>
  <si>
    <t>S2-4</t>
  </si>
  <si>
    <t>S3-4</t>
  </si>
  <si>
    <t>Population supplied with treated water</t>
  </si>
  <si>
    <t xml:space="preserve">population </t>
  </si>
  <si>
    <t>2017/18 (Financial year)</t>
  </si>
  <si>
    <t>MWh reduction</t>
  </si>
  <si>
    <t>Transport</t>
  </si>
  <si>
    <t>Gas oil kWh</t>
  </si>
  <si>
    <t>Steam</t>
  </si>
  <si>
    <t>tonnes</t>
  </si>
  <si>
    <t>kgCO2e/kg</t>
  </si>
  <si>
    <t>Transport Partnerships</t>
  </si>
  <si>
    <t>Level 5</t>
  </si>
  <si>
    <t>N1-5</t>
  </si>
  <si>
    <t>N2-5</t>
  </si>
  <si>
    <t>N3-5</t>
  </si>
  <si>
    <t>B1-5</t>
  </si>
  <si>
    <t>B2-5</t>
  </si>
  <si>
    <t>B3-5</t>
  </si>
  <si>
    <t>S1-5</t>
  </si>
  <si>
    <t>S2-5</t>
  </si>
  <si>
    <t>S3-5</t>
  </si>
  <si>
    <t>Sewage treated</t>
  </si>
  <si>
    <t>2018/19 (Financial year)</t>
  </si>
  <si>
    <t>KWh reduction</t>
  </si>
  <si>
    <t>Fuel Oil tonnes</t>
  </si>
  <si>
    <t>Biomass</t>
  </si>
  <si>
    <t>kgCO2e/km</t>
  </si>
  <si>
    <t>Others</t>
  </si>
  <si>
    <t>N1-6</t>
  </si>
  <si>
    <t>N2-6</t>
  </si>
  <si>
    <t>N3-6</t>
  </si>
  <si>
    <t>B1-6</t>
  </si>
  <si>
    <t>B2-6</t>
  </si>
  <si>
    <t>B3-6</t>
  </si>
  <si>
    <t>S1-6</t>
  </si>
  <si>
    <t>S2-6</t>
  </si>
  <si>
    <t>S3-6</t>
  </si>
  <si>
    <t>Households supplied sewage services</t>
  </si>
  <si>
    <t>2019/20 (Financial year)</t>
  </si>
  <si>
    <t>M3 reduction</t>
  </si>
  <si>
    <t>Fuel Oil kWh</t>
  </si>
  <si>
    <t>Water</t>
  </si>
  <si>
    <t>M3</t>
  </si>
  <si>
    <t>kgCO2e/mile</t>
  </si>
  <si>
    <t>N1-7</t>
  </si>
  <si>
    <t>N2-7</t>
  </si>
  <si>
    <t>N3-7</t>
  </si>
  <si>
    <t>B1-7</t>
  </si>
  <si>
    <t>B2-7</t>
  </si>
  <si>
    <t>B3-7</t>
  </si>
  <si>
    <t>S1-7</t>
  </si>
  <si>
    <t>S2-7</t>
  </si>
  <si>
    <t>S3-7</t>
  </si>
  <si>
    <t>Population supplied with sewage services</t>
  </si>
  <si>
    <t>2020/21 (Financial year)</t>
  </si>
  <si>
    <t>£ reduction</t>
  </si>
  <si>
    <t>Server room energy consumption</t>
  </si>
  <si>
    <t>Marine Gas oil tonnes</t>
  </si>
  <si>
    <t>Diesel</t>
  </si>
  <si>
    <t>km</t>
  </si>
  <si>
    <t>kgCO2e/passenger km</t>
  </si>
  <si>
    <t>N1-8</t>
  </si>
  <si>
    <t>N2-8</t>
  </si>
  <si>
    <t>N3-8</t>
  </si>
  <si>
    <t>B1-8</t>
  </si>
  <si>
    <t>B2-8</t>
  </si>
  <si>
    <t>B3-8</t>
  </si>
  <si>
    <t>S2-8</t>
  </si>
  <si>
    <t>S3-8</t>
  </si>
  <si>
    <t>Number of full-time students</t>
  </si>
  <si>
    <t>number FTS</t>
  </si>
  <si>
    <t>2014/15 (Academic year)</t>
  </si>
  <si>
    <t>Litres reduction</t>
  </si>
  <si>
    <t>Marine Gas oil litres</t>
  </si>
  <si>
    <t>Petrol</t>
  </si>
  <si>
    <t>miles</t>
  </si>
  <si>
    <t>kgCO2e/passenger mile</t>
  </si>
  <si>
    <t>N1-9</t>
  </si>
  <si>
    <t>N2-9</t>
  </si>
  <si>
    <t>N3-9</t>
  </si>
  <si>
    <t>B1-9</t>
  </si>
  <si>
    <t>B2-9</t>
  </si>
  <si>
    <t>B3-9</t>
  </si>
  <si>
    <t>S2-9</t>
  </si>
  <si>
    <t>S3-9</t>
  </si>
  <si>
    <t>Patient bed nights</t>
  </si>
  <si>
    <t>number of patient bed nights</t>
  </si>
  <si>
    <t>2015/16 (Academic year)</t>
  </si>
  <si>
    <t>Kilometres reduction</t>
  </si>
  <si>
    <t>Marine Gas oil kWh</t>
  </si>
  <si>
    <t>Internal waste</t>
  </si>
  <si>
    <t>passenger km</t>
  </si>
  <si>
    <t>N1-10</t>
  </si>
  <si>
    <t>N2-10</t>
  </si>
  <si>
    <t>N3-10</t>
  </si>
  <si>
    <t>B1-10</t>
  </si>
  <si>
    <t>B2-10</t>
  </si>
  <si>
    <t>B3-10</t>
  </si>
  <si>
    <t>S2-10</t>
  </si>
  <si>
    <t>S3-10</t>
  </si>
  <si>
    <t>Population size served</t>
  </si>
  <si>
    <t>2016/17 (Academic year)</t>
  </si>
  <si>
    <t>Power Usage Effectiveness</t>
  </si>
  <si>
    <t>Marine Fuel Oil tonnes</t>
  </si>
  <si>
    <t>Municipal waste</t>
  </si>
  <si>
    <t>passenger miles</t>
  </si>
  <si>
    <t>N1-11</t>
  </si>
  <si>
    <t>N2-11</t>
  </si>
  <si>
    <t>N3-11</t>
  </si>
  <si>
    <t>B1-11</t>
  </si>
  <si>
    <t>B2-11</t>
  </si>
  <si>
    <t>B3-11</t>
  </si>
  <si>
    <t>S2-11</t>
  </si>
  <si>
    <t>S3-11</t>
  </si>
  <si>
    <t>2017/18 (Academic year)</t>
  </si>
  <si>
    <t>Other (specify in comments)</t>
  </si>
  <si>
    <t>Marine Fuel Oil litres</t>
  </si>
  <si>
    <t>N1-12</t>
  </si>
  <si>
    <t>N2-12</t>
  </si>
  <si>
    <t>N3-12</t>
  </si>
  <si>
    <t>B1-12</t>
  </si>
  <si>
    <t>B2-12</t>
  </si>
  <si>
    <t>B3-12</t>
  </si>
  <si>
    <t>S2-12</t>
  </si>
  <si>
    <t>S3-12</t>
  </si>
  <si>
    <t>2018/19 (Academic year)</t>
  </si>
  <si>
    <t>Marine Fuel Oil kWh</t>
  </si>
  <si>
    <t>Fleet</t>
  </si>
  <si>
    <t>N1-13</t>
  </si>
  <si>
    <t>N2-13</t>
  </si>
  <si>
    <t>N3-13</t>
  </si>
  <si>
    <t>B1-13</t>
  </si>
  <si>
    <t>B2-13</t>
  </si>
  <si>
    <t>B3-13</t>
  </si>
  <si>
    <t>S2-13</t>
  </si>
  <si>
    <t>S3-13</t>
  </si>
  <si>
    <t>2019/20 (Academic year)</t>
  </si>
  <si>
    <t>Burning Oil (Kerosene) litres</t>
  </si>
  <si>
    <t>Process emissions</t>
  </si>
  <si>
    <t>£</t>
  </si>
  <si>
    <t>N1-14</t>
  </si>
  <si>
    <t>N2-14</t>
  </si>
  <si>
    <t>N3-14</t>
  </si>
  <si>
    <t>B1-14</t>
  </si>
  <si>
    <t>B2-14</t>
  </si>
  <si>
    <t>B3-14</t>
  </si>
  <si>
    <t>S2-14</t>
  </si>
  <si>
    <t>S3-14</t>
  </si>
  <si>
    <t>Burning Oil (Kerosene) kWh</t>
  </si>
  <si>
    <t>N2-15</t>
  </si>
  <si>
    <t>N3-15</t>
  </si>
  <si>
    <t>B1-15</t>
  </si>
  <si>
    <t>B2-15</t>
  </si>
  <si>
    <t>B3-15</t>
  </si>
  <si>
    <t>S2-15</t>
  </si>
  <si>
    <t>S3-15</t>
  </si>
  <si>
    <t>2014 (Calendar year)</t>
  </si>
  <si>
    <t>Coal (industrial) kWh</t>
  </si>
  <si>
    <t>N2-16</t>
  </si>
  <si>
    <t>N3-16</t>
  </si>
  <si>
    <t>B1-16</t>
  </si>
  <si>
    <t>B2-16</t>
  </si>
  <si>
    <t>B3-16</t>
  </si>
  <si>
    <t>S2-16</t>
  </si>
  <si>
    <t>2015 (Calendar year)</t>
  </si>
  <si>
    <t>2005/06</t>
  </si>
  <si>
    <t>2020/21</t>
  </si>
  <si>
    <t>Coal (industrial) tonnes</t>
  </si>
  <si>
    <t>N2-17</t>
  </si>
  <si>
    <t>N3-17</t>
  </si>
  <si>
    <t>B1-17</t>
  </si>
  <si>
    <t>B2-17</t>
  </si>
  <si>
    <t>2016 (Calendar year)</t>
  </si>
  <si>
    <t>2006/07</t>
  </si>
  <si>
    <t>Aviation spirit litres</t>
  </si>
  <si>
    <t>N2-18</t>
  </si>
  <si>
    <t>B1-18</t>
  </si>
  <si>
    <t>B2-18</t>
  </si>
  <si>
    <t>2017 (Calendar year)</t>
  </si>
  <si>
    <t>2007/08</t>
  </si>
  <si>
    <t>Aviation spirit kWh</t>
  </si>
  <si>
    <t>N2-19</t>
  </si>
  <si>
    <t>B1-19</t>
  </si>
  <si>
    <t>B2-19</t>
  </si>
  <si>
    <t>2018 (Calendar year)</t>
  </si>
  <si>
    <t>2008/09</t>
  </si>
  <si>
    <t>Aviation turbine fuel litres</t>
  </si>
  <si>
    <t>N2-20</t>
  </si>
  <si>
    <t>B2-20</t>
  </si>
  <si>
    <t>2019 (Calendar year)</t>
  </si>
  <si>
    <t>2009/10</t>
  </si>
  <si>
    <t>Aviation turbine fuel kWh</t>
  </si>
  <si>
    <t>N2-21</t>
  </si>
  <si>
    <t>B2-21</t>
  </si>
  <si>
    <t>2020 (Calendar year)</t>
  </si>
  <si>
    <t>2010/11</t>
  </si>
  <si>
    <t>m3</t>
  </si>
  <si>
    <t>kg CO2e/m3</t>
  </si>
  <si>
    <t>N2-22</t>
  </si>
  <si>
    <t>B2-22</t>
  </si>
  <si>
    <t>2011/12</t>
  </si>
  <si>
    <t>N2-23</t>
  </si>
  <si>
    <t>2012/13</t>
  </si>
  <si>
    <t>Diesel (average biofuel blend)</t>
  </si>
  <si>
    <t>2013/14</t>
  </si>
  <si>
    <t>Diesel (100% mineral diesel)</t>
  </si>
  <si>
    <t>2014/15</t>
  </si>
  <si>
    <t>Petrol (average biofuel blend)</t>
  </si>
  <si>
    <t>HFC-134a</t>
  </si>
  <si>
    <t>kg CO2e</t>
  </si>
  <si>
    <t>2016/17</t>
  </si>
  <si>
    <t>R410A</t>
  </si>
  <si>
    <r>
      <t>kg CO</t>
    </r>
    <r>
      <rPr>
        <vertAlign val="subscript"/>
        <sz val="11"/>
        <rFont val="Calibri"/>
        <family val="2"/>
      </rPr>
      <t>2</t>
    </r>
    <r>
      <rPr>
        <sz val="11"/>
        <rFont val="Calibri"/>
        <family val="2"/>
      </rPr>
      <t>e</t>
    </r>
  </si>
  <si>
    <t>2017/18</t>
  </si>
  <si>
    <t>R407C</t>
  </si>
  <si>
    <t>2018/19</t>
  </si>
  <si>
    <t>R404a</t>
  </si>
  <si>
    <t>2019/20</t>
  </si>
  <si>
    <t>Biomass (Wood Chips) tonnes</t>
  </si>
  <si>
    <t>kg CO2e/tonne</t>
  </si>
  <si>
    <t>Biomass (Wood Pellets) tonnes</t>
  </si>
  <si>
    <t>Biomass (Wood Pellets) kWh</t>
  </si>
  <si>
    <t>Biogas kWh</t>
  </si>
  <si>
    <t>Biogas tonnes</t>
  </si>
  <si>
    <t>Landfill gas tonnes</t>
  </si>
  <si>
    <t>Landfill gas kWh</t>
  </si>
  <si>
    <t>LPG kWh</t>
  </si>
  <si>
    <t>LPG litres</t>
  </si>
  <si>
    <t>Renewable Elec Purchase Direct Supply</t>
  </si>
  <si>
    <t>Renewable Heat Purchase Direct Supply</t>
  </si>
  <si>
    <t>Batteries Recycling</t>
  </si>
  <si>
    <t>Refuse Municipal to Landfill</t>
  </si>
  <si>
    <t>Refuse Commercial &amp; Industrial to Landfill</t>
  </si>
  <si>
    <t>Organic Food &amp; Drink Composting</t>
  </si>
  <si>
    <t>Organic Food and Drink waste - Combustion</t>
  </si>
  <si>
    <t>Organic Garden Waste Composting</t>
  </si>
  <si>
    <t>Paper &amp; Board (Mixed) Recycling</t>
  </si>
  <si>
    <t>WEEE (Mixed) Recycling</t>
  </si>
  <si>
    <t>Plastics (Average) Recycling</t>
  </si>
  <si>
    <t>Paper and Board (Mixed) Manufacture</t>
  </si>
  <si>
    <t>Clothing (Closed loop recycling)</t>
  </si>
  <si>
    <t>Clothing (Combustion)</t>
  </si>
  <si>
    <t>Clothing (To Landfill)</t>
  </si>
  <si>
    <t>Clinical Waste - Red Stream</t>
  </si>
  <si>
    <t>Only available factor from NHS bodies reporting</t>
  </si>
  <si>
    <t>Clinical Waste - Orange Stream</t>
  </si>
  <si>
    <t>Consensus factor from NHS bodies reporting</t>
  </si>
  <si>
    <t>Clinical Waste - Yellow Stream</t>
  </si>
  <si>
    <t>Clinical Waste - Other</t>
  </si>
  <si>
    <t>Domestic flight (average passenger)</t>
  </si>
  <si>
    <t>kg CO2e/passenger km</t>
  </si>
  <si>
    <t>Short-haul flights (average passenger)</t>
  </si>
  <si>
    <t>Short-haul flights (Economy class)</t>
  </si>
  <si>
    <t>Short-haul flights (Business class)</t>
  </si>
  <si>
    <t>Long-haul flights (average passenger)</t>
  </si>
  <si>
    <t>Long-haul flights (Economy Class)</t>
  </si>
  <si>
    <t>Long-haul flights (Premium economy class)</t>
  </si>
  <si>
    <t>Long-haul flights (Business class)</t>
  </si>
  <si>
    <t>Long-haul flights (First class)</t>
  </si>
  <si>
    <t>International flights (average passenger)</t>
  </si>
  <si>
    <t>International flights (Economy Class)</t>
  </si>
  <si>
    <t>International flights (Premium economy class)</t>
  </si>
  <si>
    <t>International flights (Business class)</t>
  </si>
  <si>
    <t>International flights (First class)</t>
  </si>
  <si>
    <t>Rail (National rail)</t>
  </si>
  <si>
    <t>Rail (International rail)</t>
  </si>
  <si>
    <t>Light rail and tram</t>
  </si>
  <si>
    <t>London Underground</t>
  </si>
  <si>
    <t>Average Car - Unknown Fuel</t>
  </si>
  <si>
    <t>kg CO2e/km</t>
  </si>
  <si>
    <t>kg CO2e/mile</t>
  </si>
  <si>
    <t>Car - diesel (average - unknown engine size) km</t>
  </si>
  <si>
    <t>Car - diesel (average - unknown engine size) miles</t>
  </si>
  <si>
    <t>Car - diesel (Small car up to a 1.7 litres engine) km</t>
  </si>
  <si>
    <t>Car - diesel (Small car up to a 1.7 litres engine) miles</t>
  </si>
  <si>
    <t>Car - diesel (Medium car from 1.7 - 2.0 litre engine) km</t>
  </si>
  <si>
    <t>Car - diesel (Medium car from 1.7 - 2.0 litre engine) miles</t>
  </si>
  <si>
    <t>Car - diesel (Large car 2.0 litre engine +) km</t>
  </si>
  <si>
    <t>Car - diesel (Large car 2.0 litre engine +) miles</t>
  </si>
  <si>
    <t>Car - petrol (average) km</t>
  </si>
  <si>
    <t>kg CO2e/ km</t>
  </si>
  <si>
    <t>Car - petrol (average) miles</t>
  </si>
  <si>
    <t>Car - petrol (Small car up to a 1.4 litres engine) km</t>
  </si>
  <si>
    <t>Car - petrol (Small car up to a 1.4 litres engine) miles</t>
  </si>
  <si>
    <t>Car - petrol (Medium car from 1.4 - 2.0 litre engine) km</t>
  </si>
  <si>
    <t>Car - petrol (Medium car from 1.4 - 2.0 litre engine) miles</t>
  </si>
  <si>
    <t>Car - petrol (Large car 2.0 litre engine +) km</t>
  </si>
  <si>
    <t>Car - petrol (Large car 2.0 litre engine +) miles</t>
  </si>
  <si>
    <t>Car - Hybrid  (Small) km</t>
  </si>
  <si>
    <t>Car - Hybrid  (Small) miles</t>
  </si>
  <si>
    <t>Car - Hybrid - (Medium) km</t>
  </si>
  <si>
    <t>Car - Hybrid - (Medium) miles</t>
  </si>
  <si>
    <t>Car - Hybrid (Large) km</t>
  </si>
  <si>
    <t>Car - Hybrid (Large) miles</t>
  </si>
  <si>
    <t>Car - hybrid (average) mileage km</t>
  </si>
  <si>
    <t>Car - hybrid (average) mileage miles</t>
  </si>
  <si>
    <t>kg CO2e/ mile</t>
  </si>
  <si>
    <t>Car - LPG (average) mileage miles</t>
  </si>
  <si>
    <t>Car - LPG (average) mileage km</t>
  </si>
  <si>
    <t>Van - Class I (up to 1.305 tonnes) Diesel km</t>
  </si>
  <si>
    <t>Van - Class I (up to 1.305 tonnes) Diesel miles</t>
  </si>
  <si>
    <t>Van - Class II (1.305 to 1.74 tonnes) Diesel km</t>
  </si>
  <si>
    <t>Van - Class II (1.305 to 1.74 tonnes) Diesel miles</t>
  </si>
  <si>
    <t>Van - Class III (1.74 to 3.5 tonnes) Diesel km</t>
  </si>
  <si>
    <t>Van - Class III (1.74 to 3.5 tonnes) Diesel miles</t>
  </si>
  <si>
    <t>Van - Average (up to 3.5 tonnes) Diesel km</t>
  </si>
  <si>
    <t>Van - Average (up to 3.5 tonnes) Diesel miles</t>
  </si>
  <si>
    <t>Van - Class I (up to 1.305 tonnes) Petrol km</t>
  </si>
  <si>
    <t>Van - Class II (1.305 to 1.74 tonnes) Petrol miles</t>
  </si>
  <si>
    <t>Van - Class II (1.305 to 1.74 tonnes) Petrol km</t>
  </si>
  <si>
    <t>Van - Class III (1.74 to 3.5 tonnes) Petrol km</t>
  </si>
  <si>
    <t>Van - Class III (1.74 to 3.5 tonnes) Petrol miles</t>
  </si>
  <si>
    <t>Van - Average (up to 3.5 tonnes) Petrol km</t>
  </si>
  <si>
    <t>Van - Average (up to 3.5 tonnes) Petrol miles</t>
  </si>
  <si>
    <t>Van - Average (up to 3.5 tonnes) LPG km</t>
  </si>
  <si>
    <t>Van - Average (up to 3.5 tonnes) LPG miles</t>
  </si>
  <si>
    <t>Van - Average (up to 3.5 tonnes) Unknown Fuel km</t>
  </si>
  <si>
    <t>Van - Average (up to 3.5 tonnes) Unknown Fuel miles</t>
  </si>
  <si>
    <t>Motorbike - Average km</t>
  </si>
  <si>
    <t>Motorbike - Average miles</t>
  </si>
  <si>
    <t>HGV - average rigid (diesel, 50% laden) km</t>
  </si>
  <si>
    <t>HGV - average rigid (diesel, 50% laden) miles</t>
  </si>
  <si>
    <t>HGV - average articulated (diesel, 50% laden) km</t>
  </si>
  <si>
    <t>HGV - average articulated (diesel, 50% laden) miles</t>
  </si>
  <si>
    <t>HGV - average all types &amp; sizes (diesel, 50% laden) km</t>
  </si>
  <si>
    <t>HGV - average all types &amp; sizes (diesel, 50% laden) miles</t>
  </si>
  <si>
    <t>Bus (local bus, not London)</t>
  </si>
  <si>
    <t>Coach</t>
  </si>
  <si>
    <t>Taxi (black cab)</t>
  </si>
  <si>
    <t>Taxi (regular)</t>
  </si>
  <si>
    <t>Ferry (average passenger)</t>
  </si>
  <si>
    <t>Ferry (Foot passenger)</t>
  </si>
  <si>
    <t>Ferry (Car passenger)</t>
  </si>
  <si>
    <t>Recommended Reporting: Reporting on Wider Influence</t>
  </si>
  <si>
    <t>Wider Impact and Influence on GHG Emissions</t>
  </si>
  <si>
    <t>Q1) Historic Emissions (Local Authorities Only)</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</si>
  <si>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</si>
  <si>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</si>
  <si>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</si>
  <si>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Local Authority:</t>
  </si>
  <si>
    <t>DECC Dataset:</t>
  </si>
  <si>
    <t>Sector</t>
  </si>
  <si>
    <t>Total Emissions</t>
  </si>
  <si>
    <t>ktCO2</t>
  </si>
  <si>
    <t>Industry and Commercial</t>
  </si>
  <si>
    <t>Domestic</t>
  </si>
  <si>
    <t>Transport total</t>
  </si>
  <si>
    <t>Per Capita</t>
  </si>
  <si>
    <t>tCO2</t>
  </si>
  <si>
    <t>LULUCF Net Emissions</t>
  </si>
  <si>
    <t>Other  (specify in 'Comments')</t>
  </si>
  <si>
    <t>2a) Targets</t>
  </si>
  <si>
    <t xml:space="preserve">Please detail your wider influence targets </t>
  </si>
  <si>
    <t>Description</t>
  </si>
  <si>
    <t>Type of Target (units)</t>
  </si>
  <si>
    <t>Baseline value</t>
  </si>
  <si>
    <t>Start year</t>
  </si>
  <si>
    <t xml:space="preserve">Target </t>
  </si>
  <si>
    <t>Target/End year</t>
  </si>
  <si>
    <t>Saving in latest year measured</t>
  </si>
  <si>
    <t>Latest Year Measured</t>
  </si>
  <si>
    <t>2b) Does the organisation have an overall mission statement, strategies, plans or policies outlining ambition to influence emissions beyond your corporate boundaries? If so, please detail this in the box below.</t>
  </si>
  <si>
    <t>We are a university that is modern in our outlook and facilities but with a maturity built on a long history of serving the community, both locally and globally, and enhancing its wellbeing. We work in a transparent and inclusive manner and hold to core values in everything we do. We value environmental sustainability: We recognise the severe threats to our environment and will be a sector leader in response. Our modern campus is a great asset in this work.                                                                                                                                                                                                                                                                                                                                                                                                               Queen Margaret University is an active member of the Environment Association of Universities and colleges (EAUC) and host EAUC Scotland at QMU Campus. Staff across the institution participate in the various topic /regional groups to share and learn from best practice. This includes:- EAUC Edinburgh Regional Group (the four Universities and Edinburgh colleges) and covers a broad range of asset-related activities, academic research and teaching and behavioural change;-EAUC energy (addresses areas around energy including management and new technologies). 
QMU is particularly active around travel and transport issues to help support and deliver our Green Travel Plan Strategy. 
- We are a member of Transform Scotland which campaigns to support the development of sustainable transport strategies;- We participate in the East Coast Community Rail Partnership to ensure that rails services delivered on the East Coast rail line are improved;
- We have with the support of Cycling Scotland developed and sustained the 'Cycle Connections' cycling project, including a bike hire scheme consisting of hybrid, folding and electric bikes. 
As a result, the University received both the Cycle Friendly Employer and Cycle Friendly Campus (with Distinction) awards from Cycling Scotland; We work with SESTrans and our Travel and Transport consultants to further develop opportunities for sustainable transport. 
As part of our academic programme we:
-deliver a Public Sociology programme which includes social justice and environmentalism which encourages students to consider and debate issues around climate change. 
-Our MSc Gastronomy features sustainability and climate change as embedded themes (https://www.qmu.ac.uk/study-here/postgraduate-study/2020-postgraduate-courses/msc-gastronomy/ )
-Our BSc Physical Activity, Health and Wellbeing looks into sustainable community development and active travel as methods to improve overall wellbeing (https://www.qmu.ac.uk/study-here/undergraduate-study/2020-undergraduate-courses-folder/bscbsc-hons-physical-activity-health-and-wellbeing/).
QMU is also a member of the Smaller Institutions Network brought together by the EAUC.</t>
  </si>
  <si>
    <t>Q3) Policies and Actions to Reduce Emissions</t>
  </si>
  <si>
    <t>Please detail any of the specific policies and actions which are underway to achieve your emission reduction targets</t>
  </si>
  <si>
    <t>Start year for policy/action implementation</t>
  </si>
  <si>
    <t>Year that the policy/action will be fully implemented</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</si>
  <si>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</si>
  <si>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Latest Year measured</t>
  </si>
  <si>
    <r>
      <t>Saving in latest year measured (tCO</t>
    </r>
    <r>
      <rPr>
        <b/>
        <vertAlign val="subscript"/>
        <sz val="11"/>
        <color theme="1"/>
        <rFont val="Calibri"/>
        <family val="2"/>
        <scheme val="minor"/>
      </rPr>
      <t>2</t>
    </r>
    <r>
      <rPr>
        <b/>
        <sz val="11"/>
        <color theme="1"/>
        <rFont val="Calibri"/>
        <family val="2"/>
        <scheme val="minor"/>
      </rPr>
      <t>)</t>
    </r>
  </si>
  <si>
    <t>Status</t>
  </si>
  <si>
    <t>Metric/indicators for monitoring progress</t>
  </si>
  <si>
    <t>Delivery Role</t>
  </si>
  <si>
    <t>Please give further details of this behaviour change activity.</t>
  </si>
  <si>
    <t xml:space="preserve">Value of Investment (£) </t>
  </si>
  <si>
    <t>Ongoing Costs (£/year)</t>
  </si>
  <si>
    <t xml:space="preserve">Primary Funding Source for Implementation of Policy/Action 
</t>
  </si>
  <si>
    <t>Please provide any detail on data sources or limitations relating to the information provided in Table 3</t>
  </si>
  <si>
    <t>Q4) Partnership Working, Communications and Capacity Building</t>
  </si>
  <si>
    <t>Please detail your Climate Change Partnership, Communication or Capacity Building Initiatives below.</t>
  </si>
  <si>
    <t>Key Action Type</t>
  </si>
  <si>
    <t xml:space="preserve">Description </t>
  </si>
  <si>
    <t>Organisation's project role</t>
  </si>
  <si>
    <t>Lead Organisation (if not reporting organisation)</t>
  </si>
  <si>
    <t>Private Partners</t>
  </si>
  <si>
    <t>Public Partners</t>
  </si>
  <si>
    <t>3rd Sector Partners</t>
  </si>
  <si>
    <t>Outputs</t>
  </si>
  <si>
    <t>Other Notable Reportable Activity</t>
  </si>
  <si>
    <t>Q5) Please detail key actions relating to Food and Drink, Biodiversity, Water, Procurement and Resource Use in the table below</t>
  </si>
  <si>
    <t>Key Action Description</t>
  </si>
  <si>
    <t>Organisation's Project Role</t>
  </si>
  <si>
    <t>Impacts</t>
  </si>
  <si>
    <t>Q6) Please use the text box below to detail further climate change related activity that is not noted elsewhere within this reporting template</t>
  </si>
  <si>
    <t>Version 1.2 16.09.15</t>
  </si>
  <si>
    <t>3865.82-Campus; 205.58-UK collaborative</t>
  </si>
  <si>
    <t>Includes residential and non-residential estate</t>
  </si>
  <si>
    <t>Renewable Electricity</t>
  </si>
  <si>
    <r>
      <rPr>
        <sz val="11"/>
        <color theme="1"/>
        <rFont val="Calibri (Body)"/>
      </rPr>
      <t>A significant proportion of our procurement is through collaborative framework agreements put in place by APUC or other sectoral and national procurement consortia. On behalf of its members, APUC staff have undertaken prioritisations on their framework agreements. The results of these enable APUC to assess which agreements and suppliers used by APUC and its members should be audited on compliance with its Supply Chain Code of Conduct.
 The University’s procurement manager is co-convenor of the Sustainable Procurement Topic Support Network within the Environmental Association for Universities and Colleges network. Recent meetings included one themed around Scope 3 emissions and how to measure and report these more effectively across the sector. The team is also active in the Responsible Procurement Group run by the Higher Education Procurement Academy. The group drives forward change across the sector and has created four working groups to progress change including climate change impact reduction and sustainable packaging and deliveries. The procurement manager also sits on both the Responsible Universities Group Scotland which is a Universities Scotland subcommittee as well as the Climate Emergency Procurement Working Group which is a sector group led by APUC. Both of these groups are working in the area of climate change impact reduction and focussing on best practice and opportunities for the sector. A link to the Procurement Strategy document can be found here:</t>
    </r>
    <r>
      <rPr>
        <u/>
        <sz val="11"/>
        <color theme="10"/>
        <rFont val="Calibri"/>
        <family val="2"/>
        <scheme val="minor"/>
      </rPr>
      <t xml:space="preserve"> https://intranet.qmu.ac.uk/media/9353/procurement-strategy-2020-2025.pdf</t>
    </r>
  </si>
  <si>
    <t>Queen Margaret University is governed by the University Court, established by Queen Margaret University, Edinburgh (Scotland). Order of Council 2007 which came into force in 2007. The university is a company limited by guarantee (Company Number SC007335) and a charity (Scottish Charity No. SC002750) registered with the Office for Scottish Charities (OSCR). Court members are consequently Directors and also Charitable Trust  Reference:  https://www.qmu.ac.uk/about-the-university/university-court/ In 2014, a sustainability committee was established bringing together relevant activities from various historic work streams. The role of the Sustainability Committee with cross-institutional membership was later formalised within the governance structure and reports to the Senior Leadership Team (SLT) which is responsible,  via the Principal, to the University Court. Climate change forms part of the terms of reference of the Sustainability Committee. During 2019-20 the committee continued in hiatus as a result of impacts of the pandemic. A Relaunch of the Committee is planned for early 2021 to support delivery of the new objectives embedded in the revised Strategic Plan. Further details on the SLT can be found at https://www.qmu.ac.uk/about-the-university/chancellor-vice-chancellor-and-senior-management-team/. The Director of Operations and Finance is a member of the SLT with responsibility for Sustainability and associated operational areas including Estates, Business, Travel, Procurement, IT and HR.</t>
  </si>
  <si>
    <t>Embed Sustainability across our Portfolio and Practices</t>
  </si>
  <si>
    <t xml:space="preserve">Outcomes: </t>
  </si>
  <si>
    <t xml:space="preserve">  A reduction in CO2 emissions and carbon footprint from activities both in the physical operation of the University campus and the working practices of staff and students.
</t>
  </si>
  <si>
    <t xml:space="preserve">  Academic programmes with sustainability elements embedded.</t>
  </si>
  <si>
    <t xml:space="preserve">  Graduates entering society with a rounded understanding of the sustainability challenges facing the world and the tools to contribute to solutions.</t>
  </si>
  <si>
    <t>QMU Strategic Plan - 2020-2025</t>
  </si>
  <si>
    <t>https://www.qmu.ac.uk/about-the-university/sustainability/</t>
  </si>
  <si>
    <t xml:space="preserve">Queen Margaret University has developed a Climate Change Action plan 2017-2022 (https://www.qmu.ac.uk/media/7957/climate-change-action-plan-july-2018.pdf) . The plan sets out Seven key areas of activity for the University. These are:
• Energy consumption – we will act to reduce emissions;
• Waste and recycling – we will educate to increase recycling rates;
• Water consumption – we will improve metering and act on the data;
• Travel and transport – we will shrink our carbon footprint and encourage active travel;
• Engagement &amp; education – we will enhance climate change awareness and activity;
• Procurement – we will develop a toolkit to ensure sustainable practice;
• Adaptation – we will formalise a programme of risk assessment.                                                                                                                                                                                                                                                                    </t>
  </si>
  <si>
    <t>Current</t>
  </si>
  <si>
    <t>Climate Change Action Plan</t>
  </si>
  <si>
    <t>An Engineering Review has been conducted in relation to flood risk and mitigation as part of development proposals.</t>
  </si>
  <si>
    <t>The manual places emphasis on the use of sustainable public transport as the primary means of travel.</t>
  </si>
  <si>
    <t>From an operational prospective the structure is as follows:                                                                                                                                                       -The Director of Operations &amp; Finance has executive-level responsibility for climate change action as part of the sustainability remit. This is principally delivered through the Campus &amp; Commercial Services Directorate which has responsibility for Estates and Commercial. 
- Procurement responsibility sits under Finance and was until early in 2020 effected via a partnership with the University of Edinburgh Procurement Services with their guiding principles in relation to ethical and sustainable procurement adopted. A new embedded role of Procurement Manager was created in 2020 through partnership with the sector body Advanced Procurement for Universities and Colleges (APUC).
- Estates &amp; Commercial includes energy efficiency and utility management, waste management and recycling, travel and transport, landscape &amp; biodiversity. The Deputy Director, Estates &amp; Commercial through the Head of Campus Operations and Campus Operations Manager has responsibility for the delivery of objectives set out in the operational plan which is measured through a series of performance management measures. Specific KPI's related to carbon, energy and waste management. The operational plan is subject to annual review.  
- Academic activity related to teaching, learning and research is governed by the Senate (https://www.qmu.ac.uk/media/5421/appendix-05-terms-of-reference-and-composition-of-senate-and-senate-standing-committees.pdf ). Operationally, academic programme reviews include assessment of sustainability within the course content. A number of academic programmes currently include content intended to ensure that students are made aware of climate change and this is being rolled out across additional programmes. 
To support academic activity there is continuing professional development in subjects/disciplines and their pedagogy, incorporating research, scholarship and the evaluation of professional practices to meet the UK Professional Standards Framework for teaching and supporting learning in higher education. This includes consideration of appropriate contextual information related to climate change. 
Overarching aspects of the University sustainability activity, including climate change, fall within the remit of the Sustainability Committee, which reports directly to the Executive Board (on which Director of Operations &amp; Finance sits).</t>
  </si>
  <si>
    <r>
      <t>Queen Margaret University is an active member of the The Alliance for Sustainbility Leadership in Education (EAUC) and host EAUC Scotland at QMU Campus. Staff across the institution participate in the various topic /regional groups to share and learn from best practice. This includes:- EAUC Edinburgh Regional Group (the four Universities and Edinburgh colleges) and covers a broad range of asset-related activities, academic research and teaching and behavioural change;-EAUC energy (addresses areas around energy including management and new technologies). 
QMU is particularly active around travel and transport issues to help support and deliver our Green Travel Plan Strategy</t>
    </r>
    <r>
      <rPr>
        <b/>
        <sz val="11"/>
        <color theme="1"/>
        <rFont val="Calibri"/>
        <family val="2"/>
        <scheme val="minor"/>
      </rPr>
      <t>*</t>
    </r>
    <r>
      <rPr>
        <sz val="11"/>
        <color theme="1"/>
        <rFont val="Calibri"/>
        <family val="2"/>
        <scheme val="minor"/>
      </rPr>
      <t xml:space="preserve">. 
- We are a member of Transform Scotland which campaigns to support the development of sustainable transport strategies;- We participate in the East Coast Community Rail Partnership to ensure that rails services delivered on the East Coast rail line are improved;
- We have with the support of Cycling Scotland developed and sustained the 'Cycle Connections' cycling project, including a bike hire scheme consisting of hybrid, folding and electric bikes. 
As a result, the University received both the Cycle Friendly Employer and Cycle Friendly Campus (with Distinction) awards from Cycling Scotland; We work with SESTrans and our Travel and Transport consultants to further develop opportunities for sustainable transport. 
As part of our academic programme we:
-deliver a Public Sociology programme which includes social justice and environmentalism which encourages students to consider and debate issues around climate change. 
-Our MSc Gastronomy features sustainability and climate change as embedded themes (https://www.qmu.ac.uk/study-here/postgraduate-study/2020-postgraduate-courses/msc-gastronomy/ )
-Our BSc Physical Activity, Health and Wellbeing looks into sustainable community development and active travel as methods to improve overall wellbeing (https://www.qmu.ac.uk/study-here/undergraduate-study/2020-undergraduate-courses-folder/bscbsc-hons-physical-activity-health-and-wellbeing/).
QMU is also a member of the Smaller Institutions Network brought together by the EAUC.                                                                                                                                                                                                                                                      * </t>
    </r>
    <r>
      <rPr>
        <b/>
        <sz val="11"/>
        <color theme="1"/>
        <rFont val="Calibri"/>
        <family val="2"/>
        <scheme val="minor"/>
      </rPr>
      <t xml:space="preserve">In 2007 the university introduced a Green Travel Plan (GTP) to manage the travel demand to and from the campus with particular focus on more sustainable travel options and limiting single occupancy vehicle trips. The GTP provides an action plan for evaluating, controlling and promoting all travel modes for staff and students at the university. The University will produce a GTP annually, setting out targeted and specific areas as part of a delivery plan and will include monitoring of the previous years modal split and travel mode specific questions as a performance indicators for each year, derived from an annual travel survey. The GTP is the blueprint for how the university manages travel and should be developed with aspirations for each year on potential new infrastructure, travel schemes and promotion of the universities sustainable travel ethos. The GTP will support the maximisation of the opportunities for travel and transport related external funding.  </t>
    </r>
  </si>
  <si>
    <t xml:space="preserve">The University previously undertook partial assessments utilising the LIFE model and plans to utilise the Sustainability Leadership Scorecard to develop a greater understanding of current capability and set realistic targets.
As part of the revitalisation of Sustainability the intention would be to identify leads for the two key areas not currently covered within our structure as noted above - these are learning, teaching and research and partnership and engagement.
</t>
  </si>
  <si>
    <t>New baseline when residential estate acquired from PPP</t>
  </si>
  <si>
    <t xml:space="preserve">Due to operational issues with the biomass during 17/18, the gas boilers were utilised for a greater period than prior years. </t>
  </si>
  <si>
    <t>Scope 3 emissions boundary expanded</t>
  </si>
  <si>
    <t>Out of Scope - 1694 .9 tCO2e/kWH equivalent as BEIS 2019 Conversion Factors</t>
  </si>
  <si>
    <t>Target did not inlcude Scope 3 Travel</t>
  </si>
  <si>
    <t>The measures to adapt to climate change were included within the Queen Margaret University sustainability strategy for relocation through the adoption of low carbon design and the green travel plan some part of which was outlined in 4(b) of the current report. In implementing the climate change action plan and delivering carbon reduction, the University recognises the need to adopt a holistic approach to economic, social and environmental sustainability. We aim to achieve this through developing resilience and adaptability in staff and students; through building coherent strategies and identifying synergies across all university operations; and through ensuring the impact is beneficial to our broad range of stakeholders. 
Our Climate Change Action Plan sets out the measures we will implement to deliver tangible, measurable and achievable outcomes which contribute to achieving the ambitions and vision of the Scottish
The government in its Climate Change Plan. Reporting and monitoring the progress of the CCAP will align with the Scottish Funding Council Outcome Agreement guidance.
The CCAP outlines the objectives of the University over the next 5 years and how it intends to implement and measure these. Progress will be tracked through annual monitoring and reporting.
References: https://www.qmu.ac.uk/media/7957/climate-change-action-plan-july-2018.pdf</t>
  </si>
  <si>
    <t>As part of the new Climate Change Action Plan, an annual report will be compiled and submitted through the Sustainability Committee to the Executive Board. This will also form the basis of our reporting to the University Court and Scottish Funding Council under our Outcome Agreement.</t>
  </si>
  <si>
    <t>Climate Change risk assessment has been included within the scope of the Queen Margaret University climate action plan.</t>
  </si>
  <si>
    <t xml:space="preserve">Data received from our external consultants 6 (c) is subject to monthly review and is validated against historic and benchmark figures by the Estates and Commmercial division of the Campus Services Directorate. The draft submission is reviewed by the Senior Leadership Team prior to submission.				</t>
  </si>
  <si>
    <t>The key data is provided by an external professional energy manager engaged by the University thorugh our Facilities Management contract.</t>
  </si>
  <si>
    <t>Not applicable</t>
  </si>
  <si>
    <t>Exceeded - 30% reduction to date.</t>
  </si>
  <si>
    <t>Impact of COVID pandemic</t>
  </si>
  <si>
    <t>Increased operational hours / enhanced fresh air ventilation / increased dwell time in student residences.</t>
  </si>
  <si>
    <t>Participant</t>
  </si>
  <si>
    <t>EAUC</t>
  </si>
  <si>
    <t>Training/ Development/ Benchmarking</t>
  </si>
  <si>
    <t>As a small University support of this nature is invaluable.</t>
  </si>
  <si>
    <r>
      <rPr>
        <sz val="11"/>
        <rFont val="Calibri"/>
        <family val="2"/>
        <scheme val="minor"/>
      </rPr>
      <t xml:space="preserve">Following the new Principal and Vice Chancellor commencing in post on 1 October 2019, he led a review of the University Strategy. The adopted final strategy places sustainability in the context of the climate emergency through the need for change and adaptation as a core value alongside social justice. The finalisation the associated delivery plan will be a top priority for the year, which will place these values at the heart of the University’s drive for sustainability and action on climate change.
As part of the delivery plan, the following sub-objectives will be considered and developed:
• Strengthening board level responsibility and accountability for delivery;
• Relaunch and revitalisation of the Sustainability Committee; 
• Alignment with and adoption of the UN SDG’s to broaden the range of areas engaged in sustainability activity;
• Review of the Climate Change Action Plan in the context of the Climate Emergency Declaration and Climate Change (Emissions Reduction Targets) (Scotland) Act 2019 and the outputs from the Climate Commission for Higher and Further Education in adopting a net-zero target date.	</t>
    </r>
    <r>
      <rPr>
        <sz val="11"/>
        <color theme="1"/>
        <rFont val="Calibri (Body)"/>
      </rPr>
      <t xml:space="preserve">						</t>
    </r>
  </si>
  <si>
    <t>Biodiversity</t>
  </si>
  <si>
    <t>Lead</t>
  </si>
  <si>
    <t>Landscape management plan to be developed in 2020.</t>
  </si>
  <si>
    <t>Food &amp; Drink</t>
  </si>
  <si>
    <t>Host and lead the Scottish Centre for Food Development and Innovation (SCFDI)</t>
  </si>
  <si>
    <t>Through our practical innovation support and creative business solutions can help businesses with: -New and innovative product development and analysis; -Development of leading edge functional, health enhancing products and ingredients-Reformulation of existing products – for example healthier alternatives to fat, salt and sugar-Innovative sources of raw materials to produce novel ingredients and ensure sustainability-Ingredients to improve product processing and preservation-Nutritional analysis, shelf life testing, consumer focus groups and taste panels</t>
  </si>
  <si>
    <t>Further information - https://www.qmu.ac.uk/research-and-knowledge-exchange/research-centres-institutes-and-groups/scottish-centre-for-food-development-and-innovation/</t>
  </si>
  <si>
    <t>Resource Use</t>
  </si>
  <si>
    <t>Host and lead Institute for Global Health and Development (IGHD)</t>
  </si>
  <si>
    <t>The Queen Margaret University Institute for Global Health and Development (IGHD) is a multi-disciplinary centre for research and postgraduate education that addresses contemporary health and development challenges in low and middle income countries and their connection to global systems and trends.</t>
  </si>
  <si>
    <t>Further information: https://www.qmu.ac.uk/research-and-knowledge-exchange/research-centres-institutes-and-groups/institute-for-global-health-and-development/</t>
  </si>
  <si>
    <t>Support small to medium sized business enterprises (SMEs)</t>
  </si>
  <si>
    <t>https://www.qmu.ac.uk/services-for-business-and-industry/supporting-smes/</t>
  </si>
  <si>
    <t xml:space="preserve">Estate designed to organise biodiversity </t>
  </si>
  <si>
    <t xml:space="preserve">Lead </t>
  </si>
  <si>
    <t>Developing collaborative research and knowledge exchange partnerships-Developing new and innovative products, processes or services.-Accessing research and testing facilities at the University-Attracting funding to support your business innovation requirements-Accessing contract research and consultancy support</t>
  </si>
  <si>
    <t>Partnership Working</t>
  </si>
  <si>
    <t>Member organisation - to promote alternative low carbon transportation options.</t>
  </si>
  <si>
    <t>Collaboration to ensure effective public transport services on east coast rail routes.</t>
  </si>
  <si>
    <t>Cycle Connections - Student Cycle Hire Scheme &amp; group to promote cycling within the QMU Community</t>
  </si>
  <si>
    <t>Low Carbon Transport</t>
  </si>
  <si>
    <t>Liftshare</t>
  </si>
  <si>
    <t>Enterprise Car Club.</t>
  </si>
  <si>
    <t>East Lothian community Rail Partnership</t>
  </si>
  <si>
    <t>Transform Scotland</t>
  </si>
  <si>
    <t xml:space="preserve">East Lothian Council </t>
  </si>
  <si>
    <t xml:space="preserve">Various </t>
  </si>
  <si>
    <t>Various</t>
  </si>
  <si>
    <t>Cycling Scotland &amp; Paths for All</t>
  </si>
  <si>
    <t>Sustainable Transport R&amp;D Publicity &amp; communication</t>
  </si>
  <si>
    <t>Public transport Improvements.</t>
  </si>
  <si>
    <t>cycle hire scheme and continuous engagement related events. Increased rates of active travel.</t>
  </si>
  <si>
    <t>Car club with staff access to an electric and conventional vehicle .</t>
  </si>
  <si>
    <t>Staff and student access to specific QMU Liftshare scheme to reduce single occupancy journeys</t>
  </si>
  <si>
    <t>195 members currently signed up.</t>
  </si>
  <si>
    <t>During project/policy design and implementation, has ISM or an equivalent behaviour change tool been used?</t>
  </si>
  <si>
    <t>Capacity Building (i.e.. staff training and development initiatives)</t>
  </si>
  <si>
    <t>Member organisation promoting sustainability and climate change related skills and knowledge sharing with HE/FE sector.</t>
  </si>
  <si>
    <t>Abellio Scotrail</t>
  </si>
  <si>
    <t xml:space="preserve">Encourage bio divers flora and fauna, Future include SUDS pond </t>
  </si>
  <si>
    <t>Validated commuting emmissions unavailable.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</si>
</sst>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44" formatCode="_-&quot;£&quot;* #,##0.00_-;\-&quot;£&quot;* #,##0.00_-;_-&quot;£&quot;* &quot;-&quot;??_-;_-@_-"/>
    <numFmt numFmtId="43" formatCode="_-* #,##0.00_-;\-* #,##0.00_-;_-* &quot;-&quot;??_-;_-@_-"/>
    <numFmt numFmtId="164" formatCode="&quot;£&quot;#,##0_);[Red]\(&quot;£&quot;#,##0\)"/>
    <numFmt numFmtId="165" formatCode="_(&quot;£&quot;* #,##0.00_);_(&quot;£&quot;* \(#,##0.00\);_(&quot;£&quot;* &quot;-&quot;??_);_(@_)"/>
    <numFmt numFmtId="166" formatCode="_(* #,##0.00_);_(* \(#,##0.00\);_(* &quot;-&quot;??_);_(@_)"/>
    <numFmt numFmtId="167" formatCode="_-* #,##0.0_-;\-* #,##0.0_-;_-* &quot;-&quot;??_-;_-@_-"/>
    <numFmt numFmtId="168" formatCode="0.0"/>
    <numFmt numFmtId="169" formatCode="_-&quot;£&quot;* #,##0_-;\-&quot;£&quot;* #,##0_-;_-&quot;£&quot;* &quot;-&quot;??_-;_-@_-"/>
    <numFmt numFmtId="170" formatCode="&quot;£&quot;#,##0.00"/>
    <numFmt numFmtId="171" formatCode="_-* #,##0_-;\-* #,##0_-;_-* &quot;-&quot;??_-;_-@_-"/>
    <numFmt numFmtId="172" formatCode="#,##0.0_ ;\-#,##0.0\ "/>
    <numFmt numFmtId="173" formatCode="0.0000000"/>
    <numFmt numFmtId="174" formatCode="0.00000"/>
    <numFmt numFmtId="175" formatCode="??0.0?????"/>
    <numFmt numFmtId="176" formatCode="??0.00000"/>
    <numFmt numFmtId="177" formatCode="??0.0????????"/>
    <numFmt numFmtId="178" formatCode="??0"/>
    <numFmt numFmtId="179" formatCode="??0.0????"/>
    <numFmt numFmtId="180" formatCode="#,##0.000"/>
  </numFmts>
  <fonts count="35">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0.5"/>
      <color theme="1"/>
      <name val="Arial"/>
      <family val="2"/>
    </font>
    <font>
      <sz val="11"/>
      <color rgb="FF002060"/>
      <name val="Calibri"/>
      <family val="2"/>
      <scheme val="minor"/>
    </font>
    <font>
      <sz val="9"/>
      <color indexed="81"/>
      <name val="Tahoma"/>
      <family val="2"/>
    </font>
    <font>
      <vertAlign val="subscript"/>
      <sz val="11"/>
      <name val="Calibri"/>
      <family val="2"/>
    </font>
    <font>
      <sz val="11"/>
      <name val="Calibri"/>
      <family val="2"/>
    </font>
    <font>
      <sz val="11"/>
      <color theme="7" tint="0.79998168889431442"/>
      <name val="Calibri"/>
      <family val="2"/>
      <scheme val="minor"/>
    </font>
    <font>
      <sz val="11"/>
      <color theme="1"/>
      <name val="Calibri"/>
      <family val="2"/>
    </font>
    <font>
      <sz val="11"/>
      <color rgb="FF000000"/>
      <name val="Arial"/>
      <family val="2"/>
    </font>
    <font>
      <sz val="11"/>
      <color theme="1"/>
      <name val="Calibri (Body)"/>
    </font>
    <font>
      <sz val="18"/>
      <color theme="3"/>
      <name val="Calibri Light"/>
      <family val="2"/>
      <scheme val="major"/>
    </font>
    <font>
      <sz val="11"/>
      <color rgb="FF006100"/>
      <name val="Calibri"/>
      <family val="2"/>
      <scheme val="minor"/>
    </font>
    <font>
      <sz val="11"/>
      <color rgb="FF9C0006"/>
      <name val="Calibri"/>
      <family val="2"/>
      <scheme val="minor"/>
    </font>
    <font>
      <b/>
      <sz val="11"/>
      <color theme="0"/>
      <name val="Calibri"/>
      <family val="2"/>
      <scheme val="minor"/>
    </font>
    <font>
      <sz val="11"/>
      <color theme="0"/>
      <name val="Calibri"/>
      <family val="2"/>
      <scheme val="minor"/>
    </font>
    <font>
      <sz val="11"/>
      <color rgb="FF000000"/>
      <name val="Calibri"/>
      <family val="2"/>
      <scheme val="minor"/>
    </font>
    <font>
      <sz val="10"/>
      <color theme="1"/>
      <name val="Arial"/>
      <family val="2"/>
    </font>
    <font>
      <sz val="10"/>
      <name val="Arial"/>
      <family val="2"/>
    </font>
    <font>
      <u/>
      <sz val="11"/>
      <color indexed="12"/>
      <name val="Calibri"/>
      <family val="2"/>
    </font>
    <font>
      <sz val="10"/>
      <color theme="9" tint="-0.499984740745262"/>
      <name val="Arial"/>
      <family val="2"/>
    </font>
    <font>
      <i/>
      <sz val="10"/>
      <color rgb="FFFF0000"/>
      <name val="Arial"/>
      <family val="2"/>
    </font>
    <font>
      <u/>
      <sz val="10"/>
      <color theme="11"/>
      <name val="Arial"/>
      <family val="2"/>
    </font>
    <font>
      <sz val="11"/>
      <color rgb="FF9C5700"/>
      <name val="Calibri"/>
      <family val="2"/>
      <scheme val="minor"/>
    </font>
    <font>
      <b/>
      <sz val="10"/>
      <color theme="0"/>
      <name val="Arial"/>
      <family val="2"/>
    </font>
  </fonts>
  <fills count="64">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theme="9" tint="-0.249977111117893"/>
        <bgColor indexed="64"/>
      </patternFill>
    </fill>
    <fill>
      <patternFill patternType="solid">
        <fgColor rgb="FFFFFFFF"/>
        <bgColor rgb="FFFFFFFF"/>
      </patternFill>
    </fill>
    <fill>
      <patternFill patternType="solid">
        <fgColor rgb="FFC6EFCE"/>
      </patternFill>
    </fill>
    <fill>
      <patternFill patternType="solid">
        <fgColor rgb="FFFFC7CE"/>
      </patternFill>
    </fill>
    <fill>
      <patternFill patternType="solid">
        <fgColor rgb="FFFFEB9C"/>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99FF"/>
        <bgColor indexed="64"/>
      </patternFill>
    </fill>
    <fill>
      <patternFill patternType="solid">
        <fgColor theme="7" tint="0.39997558519241921"/>
        <bgColor rgb="FF000000"/>
      </patternFill>
    </fill>
    <fill>
      <patternFill patternType="solid">
        <fgColor rgb="FFFFFF99"/>
        <bgColor indexed="64"/>
      </patternFill>
    </fill>
    <fill>
      <patternFill patternType="solid">
        <fgColor rgb="FFFFFF99"/>
        <bgColor rgb="FF000000"/>
      </patternFill>
    </fill>
    <fill>
      <patternFill patternType="solid">
        <fgColor rgb="FF92D050"/>
        <bgColor indexed="64"/>
      </patternFill>
    </fill>
    <fill>
      <patternFill patternType="solid">
        <fgColor rgb="FF002060"/>
        <bgColor indexed="64"/>
      </patternFill>
    </fill>
    <fill>
      <patternFill patternType="solid">
        <fgColor theme="4" tint="0.79998168889431442"/>
        <bgColor rgb="FF000000"/>
      </patternFill>
    </fill>
    <fill>
      <patternFill patternType="solid">
        <fgColor rgb="FFFF0000"/>
        <bgColor indexed="64"/>
      </patternFill>
    </fill>
  </fills>
  <borders count="149">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medium">
        <color indexed="64"/>
      </right>
      <top/>
      <bottom style="thin">
        <color indexed="64"/>
      </bottom>
      <diagonal/>
    </border>
    <border>
      <left style="medium">
        <color indexed="64"/>
      </left>
      <right style="thin">
        <color theme="0" tint="-0.24994659260841701"/>
      </right>
      <top/>
      <bottom style="thin">
        <color theme="0" tint="-0.2499465926084170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style="thin">
        <color indexed="64"/>
      </top>
      <bottom style="medium">
        <color indexed="64"/>
      </bottom>
      <diagonal/>
    </border>
    <border>
      <left style="medium">
        <color indexed="64"/>
      </left>
      <right style="thin">
        <color theme="4" tint="0.59996337778862885"/>
      </right>
      <top/>
      <bottom/>
      <diagonal/>
    </border>
    <border>
      <left/>
      <right style="thin">
        <color theme="0"/>
      </right>
      <top/>
      <bottom style="medium">
        <color indexed="64"/>
      </bottom>
      <diagonal/>
    </border>
    <border>
      <left style="medium">
        <color indexed="64"/>
      </left>
      <right style="thin">
        <color theme="0"/>
      </right>
      <top style="medium">
        <color indexed="64"/>
      </top>
      <bottom style="medium">
        <color indexed="64"/>
      </bottom>
      <diagonal/>
    </border>
    <border>
      <left style="medium">
        <color indexed="64"/>
      </left>
      <right/>
      <top style="thin">
        <color indexed="64"/>
      </top>
      <bottom style="thin">
        <color indexed="64"/>
      </bottom>
      <diagonal/>
    </border>
    <border>
      <left/>
      <right style="thin">
        <color rgb="FF053D5F"/>
      </right>
      <top style="thin">
        <color rgb="FF053D5F"/>
      </top>
      <bottom style="thin">
        <color rgb="FF053D5F"/>
      </bottom>
      <diagonal/>
    </border>
    <border>
      <left style="thin">
        <color rgb="FF053D5F"/>
      </left>
      <right/>
      <top style="thin">
        <color rgb="FF053D5F"/>
      </top>
      <bottom style="thin">
        <color rgb="FF053D5F"/>
      </bottom>
      <diagonal/>
    </border>
    <border>
      <left style="thin">
        <color indexed="64"/>
      </left>
      <right/>
      <top style="thin">
        <color rgb="FF053D5F"/>
      </top>
      <bottom style="thin">
        <color rgb="FF053D5F"/>
      </bottom>
      <diagonal/>
    </border>
    <border>
      <left style="thin">
        <color theme="1"/>
      </left>
      <right style="thin">
        <color theme="0"/>
      </right>
      <top style="thin">
        <color theme="0"/>
      </top>
      <bottom/>
      <diagonal/>
    </border>
    <border>
      <left style="thin">
        <color theme="1"/>
      </left>
      <right style="thin">
        <color theme="0"/>
      </right>
      <top/>
      <bottom/>
      <diagonal/>
    </border>
    <border>
      <left style="thin">
        <color theme="1"/>
      </left>
      <right style="thin">
        <color theme="0"/>
      </right>
      <top/>
      <bottom style="thin">
        <color theme="0"/>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BFBFBF"/>
      </left>
      <right style="thin">
        <color rgb="FFBFBFBF"/>
      </right>
      <top style="thin">
        <color rgb="FFBFBFBF"/>
      </top>
      <bottom style="thin">
        <color rgb="FFBFBFBF"/>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s>
  <cellStyleXfs count="47">
    <xf numFmtId="0" fontId="0" fillId="0" borderId="0"/>
    <xf numFmtId="166" fontId="5" fillId="0" borderId="0" applyFont="0" applyFill="0" applyBorder="0" applyAlignment="0" applyProtection="0"/>
    <xf numFmtId="165" fontId="5" fillId="0" borderId="0" applyFont="0" applyFill="0" applyBorder="0" applyAlignment="0" applyProtection="0"/>
    <xf numFmtId="0" fontId="9" fillId="0" borderId="0" applyNumberFormat="0" applyFill="0" applyBorder="0" applyAlignment="0" applyProtection="0"/>
    <xf numFmtId="0" fontId="21" fillId="0" borderId="0" applyNumberFormat="0" applyFill="0" applyBorder="0" applyAlignment="0" applyProtection="0"/>
    <xf numFmtId="0" fontId="22" fillId="27" borderId="0" applyNumberFormat="0" applyBorder="0" applyAlignment="0" applyProtection="0"/>
    <xf numFmtId="0" fontId="23" fillId="28" borderId="0" applyNumberFormat="0" applyBorder="0" applyAlignment="0" applyProtection="0"/>
    <xf numFmtId="0" fontId="24" fillId="30" borderId="143" applyNumberFormat="0" applyAlignment="0" applyProtection="0"/>
    <xf numFmtId="0" fontId="2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25" fillId="36" borderId="0" applyNumberFormat="0" applyBorder="0" applyAlignment="0" applyProtection="0"/>
    <xf numFmtId="0" fontId="5" fillId="37" borderId="0" applyNumberFormat="0" applyBorder="0" applyAlignment="0" applyProtection="0"/>
    <xf numFmtId="0" fontId="5" fillId="38" borderId="0" applyNumberFormat="0" applyBorder="0" applyAlignment="0" applyProtection="0"/>
    <xf numFmtId="0" fontId="25" fillId="40" borderId="0" applyNumberFormat="0" applyBorder="0" applyAlignment="0" applyProtection="0"/>
    <xf numFmtId="0" fontId="5" fillId="41" borderId="0" applyNumberFormat="0" applyBorder="0" applyAlignment="0" applyProtection="0"/>
    <xf numFmtId="0" fontId="5" fillId="42" borderId="0" applyNumberFormat="0" applyBorder="0" applyAlignment="0" applyProtection="0"/>
    <xf numFmtId="0" fontId="25" fillId="44" borderId="0" applyNumberFormat="0" applyBorder="0" applyAlignment="0" applyProtection="0"/>
    <xf numFmtId="0" fontId="5" fillId="45" borderId="0" applyNumberFormat="0" applyBorder="0" applyAlignment="0" applyProtection="0"/>
    <xf numFmtId="0" fontId="5" fillId="46" borderId="0" applyNumberFormat="0" applyBorder="0" applyAlignment="0" applyProtection="0"/>
    <xf numFmtId="0" fontId="25" fillId="48" borderId="0" applyNumberFormat="0" applyBorder="0" applyAlignment="0" applyProtection="0"/>
    <xf numFmtId="0" fontId="5" fillId="49" borderId="0" applyNumberFormat="0" applyBorder="0" applyAlignment="0" applyProtection="0"/>
    <xf numFmtId="0" fontId="5" fillId="50" borderId="0" applyNumberFormat="0" applyBorder="0" applyAlignment="0" applyProtection="0"/>
    <xf numFmtId="0" fontId="25" fillId="52" borderId="0" applyNumberFormat="0" applyBorder="0" applyAlignment="0" applyProtection="0"/>
    <xf numFmtId="0" fontId="5" fillId="53" borderId="0" applyNumberFormat="0" applyBorder="0" applyAlignment="0" applyProtection="0"/>
    <xf numFmtId="0" fontId="5" fillId="54" borderId="0" applyNumberFormat="0" applyBorder="0" applyAlignment="0" applyProtection="0"/>
    <xf numFmtId="0" fontId="27" fillId="0" borderId="0"/>
    <xf numFmtId="0" fontId="5" fillId="35" borderId="0" applyNumberFormat="0" applyBorder="0" applyAlignment="0" applyProtection="0"/>
    <xf numFmtId="0" fontId="5" fillId="39" borderId="0" applyNumberFormat="0" applyBorder="0" applyAlignment="0" applyProtection="0"/>
    <xf numFmtId="0" fontId="5" fillId="43" borderId="0" applyNumberFormat="0" applyBorder="0" applyAlignment="0" applyProtection="0"/>
    <xf numFmtId="0" fontId="5" fillId="47" borderId="0" applyNumberFormat="0" applyBorder="0" applyAlignment="0" applyProtection="0"/>
    <xf numFmtId="0" fontId="5" fillId="51" borderId="0" applyNumberFormat="0" applyBorder="0" applyAlignment="0" applyProtection="0"/>
    <xf numFmtId="0" fontId="5" fillId="55" borderId="0" applyNumberFormat="0" applyBorder="0" applyAlignment="0" applyProtection="0"/>
    <xf numFmtId="0" fontId="28" fillId="56" borderId="145" applyNumberFormat="0" applyAlignment="0" applyProtection="0"/>
    <xf numFmtId="0" fontId="30" fillId="57" borderId="146" applyNumberFormat="0" applyProtection="0">
      <alignment vertical="center"/>
    </xf>
    <xf numFmtId="43" fontId="27" fillId="0" borderId="0" applyFon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29" fillId="0" borderId="0" applyNumberFormat="0" applyFill="0" applyBorder="0" applyAlignment="0" applyProtection="0">
      <alignment vertical="top"/>
      <protection locked="0"/>
    </xf>
    <xf numFmtId="0" fontId="28" fillId="58" borderId="142" applyNumberFormat="0" applyBorder="0" applyAlignment="0" applyProtection="0"/>
    <xf numFmtId="0" fontId="28" fillId="59" borderId="0">
      <alignment vertical="center"/>
    </xf>
    <xf numFmtId="0" fontId="28" fillId="60" borderId="65" applyNumberFormat="0" applyAlignment="0" applyProtection="0"/>
    <xf numFmtId="0" fontId="33" fillId="29" borderId="0" applyNumberFormat="0" applyBorder="0" applyAlignment="0" applyProtection="0"/>
    <xf numFmtId="0" fontId="27" fillId="31" borderId="144" applyNumberFormat="0" applyFont="0" applyAlignment="0" applyProtection="0"/>
    <xf numFmtId="0" fontId="34" fillId="61" borderId="147" applyNumberFormat="0" applyAlignment="0" applyProtection="0"/>
    <xf numFmtId="0" fontId="28" fillId="62" borderId="148" applyNumberFormat="0" applyProtection="0">
      <alignment vertical="center"/>
    </xf>
    <xf numFmtId="0" fontId="34" fillId="63" borderId="0" applyNumberFormat="0" applyBorder="0" applyAlignment="0" applyProtection="0"/>
  </cellStyleXfs>
  <cellXfs count="618">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0" fillId="7" borderId="29" xfId="0" applyFill="1" applyBorder="1"/>
    <xf numFmtId="0" fontId="1" fillId="9" borderId="12" xfId="0" applyFont="1" applyFill="1" applyBorder="1" applyAlignment="1">
      <alignment wrapText="1"/>
    </xf>
    <xf numFmtId="0" fontId="1" fillId="10" borderId="26" xfId="0" applyFont="1" applyFill="1" applyBorder="1" applyAlignment="1">
      <alignment horizontal="center"/>
    </xf>
    <xf numFmtId="0" fontId="0" fillId="10" borderId="0" xfId="0" applyFill="1" applyBorder="1"/>
    <xf numFmtId="0" fontId="0" fillId="10" borderId="29" xfId="0" applyFill="1" applyBorder="1"/>
    <xf numFmtId="0" fontId="0" fillId="10" borderId="26" xfId="0" applyFill="1" applyBorder="1"/>
    <xf numFmtId="0" fontId="0" fillId="10" borderId="30" xfId="0" applyFill="1" applyBorder="1"/>
    <xf numFmtId="0" fontId="0" fillId="10" borderId="31" xfId="0" applyFill="1" applyBorder="1"/>
    <xf numFmtId="0" fontId="0" fillId="10" borderId="32" xfId="0" applyFill="1" applyBorder="1"/>
    <xf numFmtId="0" fontId="1" fillId="9" borderId="52" xfId="0" applyFont="1" applyFill="1" applyBorder="1" applyAlignment="1">
      <alignment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1" borderId="0" xfId="0" applyFont="1" applyFill="1" applyBorder="1" applyAlignment="1">
      <alignment horizontal="center"/>
    </xf>
    <xf numFmtId="0" fontId="1" fillId="12" borderId="9" xfId="0" applyFont="1" applyFill="1" applyBorder="1"/>
    <xf numFmtId="0" fontId="1" fillId="11" borderId="65" xfId="0" applyFont="1" applyFill="1" applyBorder="1" applyAlignment="1">
      <alignment horizontal="center"/>
    </xf>
    <xf numFmtId="0" fontId="1" fillId="12" borderId="7" xfId="0" applyFont="1" applyFill="1" applyBorder="1"/>
    <xf numFmtId="0" fontId="1" fillId="12" borderId="4" xfId="0" applyFont="1" applyFill="1" applyBorder="1"/>
    <xf numFmtId="0" fontId="1" fillId="11" borderId="67" xfId="0" applyFont="1" applyFill="1" applyBorder="1" applyAlignment="1">
      <alignment horizontal="center"/>
    </xf>
    <xf numFmtId="0" fontId="1" fillId="11" borderId="67" xfId="0" applyFont="1" applyFill="1" applyBorder="1" applyAlignment="1">
      <alignment horizontal="left"/>
    </xf>
    <xf numFmtId="0" fontId="1" fillId="13" borderId="0" xfId="0" applyFont="1" applyFill="1" applyBorder="1" applyAlignment="1">
      <alignment horizontal="center"/>
    </xf>
    <xf numFmtId="0" fontId="0" fillId="13" borderId="0" xfId="0" applyFill="1" applyBorder="1" applyAlignment="1">
      <alignment horizontal="left" vertical="top"/>
    </xf>
    <xf numFmtId="0" fontId="0" fillId="13" borderId="0" xfId="0" applyFont="1" applyFill="1" applyBorder="1" applyAlignment="1">
      <alignment vertical="top"/>
    </xf>
    <xf numFmtId="0" fontId="1" fillId="11" borderId="0" xfId="0" applyFont="1" applyFill="1" applyBorder="1" applyAlignment="1">
      <alignment horizontal="left"/>
    </xf>
    <xf numFmtId="0" fontId="1" fillId="11" borderId="68" xfId="0" applyFont="1" applyFill="1" applyBorder="1" applyAlignment="1">
      <alignment horizontal="center"/>
    </xf>
    <xf numFmtId="0" fontId="0" fillId="11" borderId="0" xfId="0" applyFont="1" applyFill="1" applyBorder="1" applyAlignment="1">
      <alignment vertical="top"/>
    </xf>
    <xf numFmtId="0" fontId="1" fillId="11" borderId="69" xfId="0" applyFont="1" applyFill="1" applyBorder="1" applyAlignment="1"/>
    <xf numFmtId="0" fontId="1" fillId="11" borderId="70" xfId="0" applyFont="1" applyFill="1" applyBorder="1" applyAlignment="1">
      <alignment horizontal="center"/>
    </xf>
    <xf numFmtId="0" fontId="0" fillId="11" borderId="70" xfId="0" applyFill="1" applyBorder="1" applyAlignment="1">
      <alignment vertical="top"/>
    </xf>
    <xf numFmtId="0" fontId="1" fillId="11" borderId="67" xfId="0" applyFont="1" applyFill="1" applyBorder="1" applyAlignment="1"/>
    <xf numFmtId="0" fontId="2" fillId="12" borderId="71" xfId="0" applyFont="1" applyFill="1" applyBorder="1" applyAlignment="1">
      <alignment vertical="center"/>
    </xf>
    <xf numFmtId="0" fontId="3" fillId="14" borderId="72" xfId="0" applyFont="1" applyFill="1" applyBorder="1" applyAlignment="1">
      <alignment horizontal="center"/>
    </xf>
    <xf numFmtId="0" fontId="3" fillId="14" borderId="73" xfId="0" applyFont="1" applyFill="1" applyBorder="1" applyAlignment="1">
      <alignment horizontal="center"/>
    </xf>
    <xf numFmtId="170" fontId="4" fillId="14" borderId="73" xfId="0" applyNumberFormat="1" applyFont="1" applyFill="1" applyBorder="1"/>
    <xf numFmtId="0" fontId="3" fillId="14" borderId="0" xfId="0" applyFont="1" applyFill="1" applyBorder="1" applyAlignment="1">
      <alignment horizontal="center"/>
    </xf>
    <xf numFmtId="0" fontId="3" fillId="14" borderId="73" xfId="0" applyFont="1" applyFill="1" applyBorder="1"/>
    <xf numFmtId="0" fontId="2" fillId="15" borderId="0" xfId="0" applyFont="1" applyFill="1" applyBorder="1" applyAlignment="1">
      <alignment vertical="center"/>
    </xf>
    <xf numFmtId="0" fontId="2" fillId="16" borderId="0" xfId="0" applyFont="1" applyFill="1" applyBorder="1" applyAlignment="1">
      <alignment vertical="center"/>
    </xf>
    <xf numFmtId="0" fontId="2" fillId="16" borderId="75" xfId="0" applyFont="1" applyFill="1" applyBorder="1" applyAlignment="1">
      <alignment vertical="center"/>
    </xf>
    <xf numFmtId="0" fontId="3" fillId="5" borderId="0" xfId="0" applyFont="1" applyFill="1" applyBorder="1" applyAlignment="1">
      <alignment horizontal="center"/>
    </xf>
    <xf numFmtId="170" fontId="4" fillId="5" borderId="76"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0" xfId="0" applyFont="1" applyFill="1" applyBorder="1" applyAlignment="1"/>
    <xf numFmtId="0" fontId="3" fillId="5" borderId="81"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1"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1" borderId="21" xfId="0" applyFill="1" applyBorder="1" applyAlignment="1">
      <alignment horizontal="center" vertical="center"/>
    </xf>
    <xf numFmtId="0" fontId="0" fillId="2" borderId="82" xfId="0" applyFill="1" applyBorder="1" applyAlignment="1">
      <alignment horizontal="center" vertical="center"/>
    </xf>
    <xf numFmtId="0" fontId="0" fillId="2" borderId="3" xfId="0" applyFill="1" applyBorder="1" applyAlignment="1">
      <alignment horizontal="center" vertical="center" wrapText="1"/>
    </xf>
    <xf numFmtId="0" fontId="0" fillId="11" borderId="83"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1" borderId="8" xfId="0" applyFill="1" applyBorder="1" applyAlignment="1">
      <alignment horizontal="center" vertical="center"/>
    </xf>
    <xf numFmtId="0" fontId="1" fillId="17" borderId="6" xfId="0" applyFont="1" applyFill="1" applyBorder="1" applyAlignment="1">
      <alignment vertical="center"/>
    </xf>
    <xf numFmtId="0" fontId="1" fillId="17" borderId="5" xfId="0" applyFont="1" applyFill="1" applyBorder="1" applyAlignment="1">
      <alignment vertical="center"/>
    </xf>
    <xf numFmtId="0" fontId="1" fillId="17" borderId="5" xfId="0" applyFont="1" applyFill="1" applyBorder="1" applyAlignment="1">
      <alignment vertical="center" wrapText="1"/>
    </xf>
    <xf numFmtId="0" fontId="1" fillId="17" borderId="4" xfId="0" applyFont="1" applyFill="1" applyBorder="1" applyAlignment="1">
      <alignment vertical="center"/>
    </xf>
    <xf numFmtId="0" fontId="3" fillId="5" borderId="81" xfId="0" applyFont="1" applyFill="1" applyBorder="1" applyAlignment="1"/>
    <xf numFmtId="170" fontId="4" fillId="5" borderId="77" xfId="0" applyNumberFormat="1" applyFont="1" applyFill="1" applyBorder="1"/>
    <xf numFmtId="0" fontId="3" fillId="5" borderId="0" xfId="0" applyFont="1" applyFill="1" applyBorder="1" applyAlignment="1">
      <alignment vertical="top"/>
    </xf>
    <xf numFmtId="0" fontId="3" fillId="5" borderId="79" xfId="0" applyFont="1" applyFill="1" applyBorder="1" applyAlignment="1"/>
    <xf numFmtId="0" fontId="0" fillId="0" borderId="2" xfId="0" applyBorder="1"/>
    <xf numFmtId="0" fontId="2" fillId="17" borderId="84" xfId="0" applyFont="1" applyFill="1" applyBorder="1" applyAlignment="1">
      <alignment vertical="center"/>
    </xf>
    <xf numFmtId="0" fontId="1" fillId="4" borderId="0" xfId="0" applyFont="1" applyFill="1" applyBorder="1" applyAlignment="1">
      <alignment horizontal="center"/>
    </xf>
    <xf numFmtId="0" fontId="1" fillId="4" borderId="86" xfId="0" applyFont="1" applyFill="1" applyBorder="1" applyAlignment="1">
      <alignment horizontal="center"/>
    </xf>
    <xf numFmtId="0" fontId="2" fillId="18" borderId="0" xfId="0" applyFont="1" applyFill="1" applyBorder="1" applyAlignment="1">
      <alignment vertical="center"/>
    </xf>
    <xf numFmtId="0" fontId="0" fillId="12" borderId="11" xfId="0" applyFill="1" applyBorder="1"/>
    <xf numFmtId="171"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2" borderId="11" xfId="0" applyFont="1" applyFill="1" applyBorder="1"/>
    <xf numFmtId="171" fontId="1" fillId="12" borderId="10" xfId="1" applyNumberFormat="1" applyFont="1" applyFill="1" applyBorder="1"/>
    <xf numFmtId="0" fontId="0" fillId="12" borderId="21" xfId="0" applyFill="1" applyBorder="1"/>
    <xf numFmtId="171" fontId="0" fillId="2" borderId="82" xfId="1" applyNumberFormat="1" applyFont="1" applyFill="1" applyBorder="1"/>
    <xf numFmtId="0" fontId="0" fillId="2" borderId="20" xfId="0" applyFill="1" applyBorder="1"/>
    <xf numFmtId="0" fontId="0" fillId="12" borderId="8" xfId="0" applyFill="1" applyBorder="1"/>
    <xf numFmtId="171" fontId="0" fillId="2" borderId="3" xfId="1" applyNumberFormat="1" applyFont="1" applyFill="1" applyBorder="1"/>
    <xf numFmtId="0" fontId="0" fillId="2" borderId="7" xfId="0" applyFill="1" applyBorder="1"/>
    <xf numFmtId="166" fontId="0" fillId="0" borderId="1" xfId="1" applyFont="1" applyBorder="1"/>
    <xf numFmtId="166" fontId="1" fillId="4" borderId="0" xfId="1" applyFont="1" applyFill="1" applyBorder="1" applyAlignment="1">
      <alignment horizontal="center"/>
    </xf>
    <xf numFmtId="166"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7" xfId="0" applyFont="1" applyFill="1" applyBorder="1" applyAlignment="1">
      <alignment horizontal="center"/>
    </xf>
    <xf numFmtId="170" fontId="0" fillId="4" borderId="87" xfId="0" applyNumberFormat="1" applyFill="1" applyBorder="1"/>
    <xf numFmtId="0" fontId="0" fillId="12"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2"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2" borderId="5" xfId="0" applyFill="1" applyBorder="1"/>
    <xf numFmtId="171" fontId="0" fillId="2" borderId="5" xfId="1" applyNumberFormat="1" applyFont="1" applyFill="1" applyBorder="1"/>
    <xf numFmtId="0" fontId="4" fillId="2" borderId="4" xfId="3" applyFont="1" applyFill="1" applyBorder="1"/>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7"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2" fontId="0" fillId="2" borderId="10" xfId="1" applyNumberFormat="1" applyFont="1" applyFill="1" applyBorder="1" applyProtection="1">
      <protection locked="0"/>
    </xf>
    <xf numFmtId="174" fontId="0" fillId="19" borderId="10" xfId="0" applyNumberFormat="1" applyFill="1" applyBorder="1"/>
    <xf numFmtId="173" fontId="0" fillId="19" borderId="10" xfId="0" applyNumberFormat="1" applyFill="1" applyBorder="1"/>
    <xf numFmtId="171" fontId="0" fillId="19" borderId="10" xfId="1" applyNumberFormat="1" applyFont="1" applyFill="1" applyBorder="1"/>
    <xf numFmtId="0" fontId="0" fillId="19" borderId="24" xfId="0" applyFill="1" applyBorder="1"/>
    <xf numFmtId="0" fontId="0" fillId="19" borderId="9" xfId="0" applyFill="1" applyBorder="1"/>
    <xf numFmtId="167" fontId="0" fillId="2" borderId="3" xfId="1" applyNumberFormat="1" applyFont="1" applyFill="1" applyBorder="1"/>
    <xf numFmtId="173" fontId="0" fillId="2" borderId="3" xfId="0" applyNumberFormat="1" applyFill="1" applyBorder="1"/>
    <xf numFmtId="174" fontId="0" fillId="2" borderId="3" xfId="0" applyNumberFormat="1" applyFill="1" applyBorder="1"/>
    <xf numFmtId="0" fontId="0" fillId="2" borderId="41" xfId="0" applyFill="1" applyBorder="1"/>
    <xf numFmtId="0" fontId="0" fillId="2" borderId="23" xfId="0" applyFill="1" applyBorder="1"/>
    <xf numFmtId="171"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6" xfId="0" applyFont="1" applyFill="1" applyBorder="1" applyAlignment="1"/>
    <xf numFmtId="0" fontId="1" fillId="4" borderId="87" xfId="0" applyFont="1" applyFill="1" applyBorder="1" applyAlignment="1"/>
    <xf numFmtId="0" fontId="0" fillId="12" borderId="11" xfId="0" applyFill="1" applyBorder="1" applyAlignment="1">
      <alignment wrapText="1"/>
    </xf>
    <xf numFmtId="0" fontId="0" fillId="12"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89" xfId="0" applyFont="1" applyFill="1" applyBorder="1" applyAlignment="1">
      <alignment vertical="center"/>
    </xf>
    <xf numFmtId="0" fontId="3" fillId="20" borderId="0" xfId="0" applyFont="1" applyFill="1" applyBorder="1" applyAlignment="1">
      <alignment horizontal="center"/>
    </xf>
    <xf numFmtId="0" fontId="3" fillId="20" borderId="90" xfId="0" applyFont="1" applyFill="1" applyBorder="1" applyAlignment="1">
      <alignment horizontal="center"/>
    </xf>
    <xf numFmtId="0" fontId="3" fillId="20" borderId="92" xfId="0" applyFont="1" applyFill="1" applyBorder="1" applyAlignment="1">
      <alignment horizontal="center"/>
    </xf>
    <xf numFmtId="0" fontId="3" fillId="20" borderId="92" xfId="0" applyFont="1" applyFill="1" applyBorder="1" applyAlignment="1">
      <alignment horizontal="left"/>
    </xf>
    <xf numFmtId="0" fontId="2" fillId="21" borderId="0" xfId="0" applyFont="1" applyFill="1" applyBorder="1" applyAlignment="1">
      <alignment vertical="center"/>
    </xf>
    <xf numFmtId="0" fontId="4" fillId="20" borderId="0" xfId="0" applyFont="1" applyFill="1" applyBorder="1" applyAlignment="1">
      <alignment vertical="top"/>
    </xf>
    <xf numFmtId="0" fontId="4" fillId="20" borderId="90" xfId="0" applyFont="1" applyFill="1" applyBorder="1" applyAlignment="1">
      <alignment vertical="top"/>
    </xf>
    <xf numFmtId="0" fontId="0" fillId="2" borderId="82" xfId="0" applyFill="1" applyBorder="1"/>
    <xf numFmtId="0" fontId="1" fillId="22" borderId="6" xfId="0" applyFont="1" applyFill="1" applyBorder="1" applyAlignment="1">
      <alignment horizontal="left" vertical="center"/>
    </xf>
    <xf numFmtId="0" fontId="1" fillId="22" borderId="5" xfId="0" applyFont="1" applyFill="1" applyBorder="1" applyAlignment="1">
      <alignment horizontal="left" vertical="center"/>
    </xf>
    <xf numFmtId="0" fontId="1" fillId="22" borderId="4" xfId="0" applyFont="1" applyFill="1" applyBorder="1" applyAlignment="1">
      <alignment horizontal="left" vertical="center"/>
    </xf>
    <xf numFmtId="0" fontId="4" fillId="20" borderId="0" xfId="0" applyFont="1" applyFill="1" applyBorder="1" applyAlignment="1">
      <alignment horizontal="left" vertical="top"/>
    </xf>
    <xf numFmtId="0" fontId="3" fillId="20" borderId="0" xfId="0" applyFont="1" applyFill="1" applyBorder="1" applyAlignment="1">
      <alignment horizontal="left" vertical="top" wrapText="1"/>
    </xf>
    <xf numFmtId="0" fontId="4" fillId="20" borderId="94" xfId="0" applyFont="1" applyFill="1" applyBorder="1" applyAlignment="1">
      <alignment vertical="top"/>
    </xf>
    <xf numFmtId="0" fontId="2" fillId="22" borderId="96" xfId="0" applyFont="1" applyFill="1" applyBorder="1" applyAlignment="1">
      <alignment vertical="center"/>
    </xf>
    <xf numFmtId="0" fontId="1" fillId="11" borderId="97" xfId="0" applyFont="1" applyFill="1" applyBorder="1" applyAlignment="1">
      <alignment horizontal="left"/>
    </xf>
    <xf numFmtId="0" fontId="1" fillId="11" borderId="97" xfId="0" applyFont="1" applyFill="1" applyBorder="1" applyAlignment="1">
      <alignment horizontal="center"/>
    </xf>
    <xf numFmtId="170" fontId="0" fillId="2" borderId="98" xfId="0" applyNumberFormat="1" applyFill="1" applyBorder="1" applyAlignment="1">
      <alignment vertical="center"/>
    </xf>
    <xf numFmtId="2" fontId="0" fillId="2" borderId="3" xfId="0" applyNumberFormat="1" applyFill="1" applyBorder="1"/>
    <xf numFmtId="0" fontId="1" fillId="23" borderId="6" xfId="0" applyFont="1" applyFill="1" applyBorder="1" applyAlignment="1">
      <alignment horizontal="left" vertical="center"/>
    </xf>
    <xf numFmtId="0" fontId="1" fillId="23" borderId="5" xfId="0" applyFont="1" applyFill="1" applyBorder="1" applyAlignment="1">
      <alignment horizontal="left" vertical="center"/>
    </xf>
    <xf numFmtId="0" fontId="1" fillId="23" borderId="4" xfId="0" applyFont="1" applyFill="1" applyBorder="1" applyAlignment="1">
      <alignment horizontal="left" vertical="center"/>
    </xf>
    <xf numFmtId="0" fontId="0" fillId="2" borderId="98" xfId="0" applyFill="1" applyBorder="1" applyAlignment="1">
      <alignment vertical="center"/>
    </xf>
    <xf numFmtId="0" fontId="1" fillId="11" borderId="100" xfId="0" applyFont="1" applyFill="1" applyBorder="1" applyAlignment="1">
      <alignment horizontal="center"/>
    </xf>
    <xf numFmtId="0" fontId="1" fillId="11" borderId="101" xfId="0" applyFont="1" applyFill="1" applyBorder="1" applyAlignment="1">
      <alignment horizontal="center"/>
    </xf>
    <xf numFmtId="0" fontId="0" fillId="0" borderId="3" xfId="0" applyBorder="1"/>
    <xf numFmtId="167" fontId="5" fillId="0" borderId="5" xfId="1" applyNumberFormat="1" applyFont="1" applyBorder="1" applyAlignment="1">
      <alignment horizontal="center" vertical="center" wrapText="1"/>
    </xf>
    <xf numFmtId="169"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7" fontId="5" fillId="0" borderId="3" xfId="1" applyNumberFormat="1" applyFont="1" applyBorder="1" applyAlignment="1">
      <alignment horizontal="center" vertical="center" wrapText="1"/>
    </xf>
    <xf numFmtId="169" fontId="0" fillId="0" borderId="3" xfId="2" applyNumberFormat="1" applyFont="1" applyBorder="1" applyAlignment="1">
      <alignment horizontal="center" vertical="center" wrapText="1"/>
    </xf>
    <xf numFmtId="0" fontId="0" fillId="0" borderId="9" xfId="0" applyFont="1" applyFill="1" applyBorder="1" applyAlignment="1">
      <alignment horizontal="center" vertical="center" wrapText="1"/>
    </xf>
    <xf numFmtId="167" fontId="5" fillId="0" borderId="10" xfId="1" applyNumberFormat="1" applyFont="1" applyBorder="1" applyAlignment="1">
      <alignment horizontal="center" vertical="center" wrapText="1"/>
    </xf>
    <xf numFmtId="169" fontId="0" fillId="0" borderId="10" xfId="2" applyNumberFormat="1" applyFont="1" applyBorder="1" applyAlignment="1">
      <alignment horizontal="center" vertical="center" wrapText="1"/>
    </xf>
    <xf numFmtId="2" fontId="0" fillId="0" borderId="22" xfId="0" applyNumberFormat="1" applyFont="1" applyFill="1" applyBorder="1" applyAlignment="1" applyProtection="1">
      <alignment horizontal="center" vertical="center" wrapText="1"/>
      <protection locked="0"/>
    </xf>
    <xf numFmtId="168"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8"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2" fontId="0" fillId="0" borderId="23" xfId="0" applyNumberFormat="1" applyFont="1" applyFill="1" applyBorder="1" applyAlignment="1" applyProtection="1">
      <alignment horizontal="center" vertical="center" wrapText="1"/>
      <protection locked="0"/>
    </xf>
    <xf numFmtId="168"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8"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2" fontId="0" fillId="0" borderId="24" xfId="0" applyNumberFormat="1" applyFont="1" applyFill="1" applyBorder="1" applyAlignment="1" applyProtection="1">
      <alignment horizontal="center" vertical="center" wrapText="1"/>
      <protection locked="0"/>
    </xf>
    <xf numFmtId="168"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8" fontId="0" fillId="0" borderId="10" xfId="0" applyNumberFormat="1" applyFont="1" applyFill="1" applyBorder="1" applyAlignment="1" applyProtection="1">
      <alignment horizontal="center" vertical="center" wrapText="1"/>
      <protection locked="0"/>
    </xf>
    <xf numFmtId="0" fontId="1" fillId="9" borderId="4" xfId="0" applyFont="1" applyFill="1" applyBorder="1" applyAlignment="1">
      <alignment horizontal="center" vertical="center" wrapText="1"/>
    </xf>
    <xf numFmtId="0" fontId="0" fillId="2" borderId="58" xfId="0" applyFill="1" applyBorder="1"/>
    <xf numFmtId="0" fontId="0" fillId="0" borderId="38" xfId="0" applyBorder="1"/>
    <xf numFmtId="0" fontId="1" fillId="11" borderId="103" xfId="0" applyFont="1" applyFill="1" applyBorder="1" applyAlignment="1">
      <alignment horizontal="center"/>
    </xf>
    <xf numFmtId="0" fontId="1" fillId="11" borderId="104" xfId="0" applyFont="1" applyFill="1" applyBorder="1" applyAlignment="1">
      <alignment horizontal="center"/>
    </xf>
    <xf numFmtId="0" fontId="1" fillId="11" borderId="45" xfId="0" applyFont="1" applyFill="1" applyBorder="1" applyAlignment="1">
      <alignment horizontal="center"/>
    </xf>
    <xf numFmtId="0" fontId="1" fillId="11" borderId="105" xfId="0" applyFont="1" applyFill="1" applyBorder="1" applyAlignment="1">
      <alignment horizontal="center"/>
    </xf>
    <xf numFmtId="0" fontId="1" fillId="11" borderId="106" xfId="0" applyFont="1" applyFill="1" applyBorder="1" applyAlignment="1">
      <alignment horizontal="center"/>
    </xf>
    <xf numFmtId="0" fontId="1" fillId="11" borderId="44" xfId="0" applyFont="1" applyFill="1" applyBorder="1" applyAlignment="1">
      <alignment horizontal="center"/>
    </xf>
    <xf numFmtId="0" fontId="2" fillId="22" borderId="107" xfId="0" applyFont="1" applyFill="1" applyBorder="1" applyAlignment="1">
      <alignment horizontal="center" vertical="center"/>
    </xf>
    <xf numFmtId="0" fontId="2" fillId="22" borderId="108" xfId="0" applyFont="1" applyFill="1" applyBorder="1" applyAlignment="1">
      <alignment vertical="center"/>
    </xf>
    <xf numFmtId="0" fontId="2" fillId="21" borderId="44" xfId="0" applyFont="1" applyFill="1" applyBorder="1" applyAlignment="1">
      <alignment horizontal="center" vertical="center"/>
    </xf>
    <xf numFmtId="0" fontId="2" fillId="21" borderId="109" xfId="0" applyFont="1" applyFill="1" applyBorder="1" applyAlignment="1">
      <alignment vertical="center"/>
    </xf>
    <xf numFmtId="0" fontId="3" fillId="20" borderId="110" xfId="0" applyFont="1" applyFill="1" applyBorder="1" applyAlignment="1">
      <alignment horizontal="center"/>
    </xf>
    <xf numFmtId="0" fontId="3" fillId="20" borderId="45" xfId="0" applyFont="1" applyFill="1" applyBorder="1" applyAlignment="1">
      <alignment horizontal="center"/>
    </xf>
    <xf numFmtId="0" fontId="3" fillId="20" borderId="111" xfId="0" applyFont="1" applyFill="1" applyBorder="1" applyAlignment="1">
      <alignment vertical="top"/>
    </xf>
    <xf numFmtId="0" fontId="3" fillId="20" borderId="44" xfId="0" applyFont="1" applyFill="1" applyBorder="1" applyAlignment="1">
      <alignment vertical="top"/>
    </xf>
    <xf numFmtId="0" fontId="3" fillId="20" borderId="44" xfId="0" applyFont="1" applyFill="1" applyBorder="1" applyAlignment="1">
      <alignment horizontal="center"/>
    </xf>
    <xf numFmtId="0" fontId="2" fillId="21" borderId="44" xfId="0" applyFont="1" applyFill="1" applyBorder="1" applyAlignment="1">
      <alignment vertical="center"/>
    </xf>
    <xf numFmtId="0" fontId="2" fillId="21" borderId="45" xfId="0" applyFont="1" applyFill="1" applyBorder="1" applyAlignment="1">
      <alignment vertical="center"/>
    </xf>
    <xf numFmtId="0" fontId="3" fillId="20" borderId="112" xfId="0" applyFont="1" applyFill="1" applyBorder="1" applyAlignment="1">
      <alignment horizontal="center" vertical="center"/>
    </xf>
    <xf numFmtId="0" fontId="3" fillId="20" borderId="112" xfId="0" applyFont="1" applyFill="1" applyBorder="1" applyAlignment="1">
      <alignment horizontal="center" vertical="top"/>
    </xf>
    <xf numFmtId="0" fontId="3" fillId="20" borderId="112" xfId="0" applyFont="1" applyFill="1" applyBorder="1" applyAlignment="1">
      <alignment horizontal="center"/>
    </xf>
    <xf numFmtId="0" fontId="2" fillId="3" borderId="113" xfId="0" applyFont="1" applyFill="1" applyBorder="1" applyAlignment="1">
      <alignment horizontal="center" vertical="center"/>
    </xf>
    <xf numFmtId="0" fontId="2" fillId="3" borderId="45" xfId="0" applyFont="1" applyFill="1" applyBorder="1" applyAlignment="1">
      <alignment vertic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1" fillId="4" borderId="114" xfId="0" applyFont="1" applyFill="1" applyBorder="1" applyAlignment="1">
      <alignment horizontal="center"/>
    </xf>
    <xf numFmtId="0" fontId="1" fillId="4" borderId="45" xfId="0" applyFont="1" applyFill="1" applyBorder="1" applyAlignment="1">
      <alignment horizontal="center"/>
    </xf>
    <xf numFmtId="0" fontId="1" fillId="4" borderId="115" xfId="0" applyFont="1" applyFill="1" applyBorder="1" applyAlignment="1">
      <alignment horizontal="center"/>
    </xf>
    <xf numFmtId="0" fontId="1" fillId="4" borderId="44" xfId="0" applyFont="1" applyFill="1" applyBorder="1" applyAlignment="1">
      <alignment horizontal="center"/>
    </xf>
    <xf numFmtId="0" fontId="1" fillId="4" borderId="114" xfId="0" applyFont="1" applyFill="1" applyBorder="1" applyAlignment="1">
      <alignment horizontal="center" vertical="top"/>
    </xf>
    <xf numFmtId="166" fontId="1" fillId="4" borderId="44" xfId="1" applyFont="1" applyFill="1" applyBorder="1" applyAlignment="1">
      <alignment horizontal="center"/>
    </xf>
    <xf numFmtId="166" fontId="1" fillId="4" borderId="45" xfId="1" applyFont="1" applyFill="1" applyBorder="1" applyAlignment="1">
      <alignment horizontal="center"/>
    </xf>
    <xf numFmtId="0" fontId="2" fillId="17" borderId="116" xfId="0" applyFont="1" applyFill="1" applyBorder="1" applyAlignment="1">
      <alignment horizontal="center" vertical="center"/>
    </xf>
    <xf numFmtId="0" fontId="2" fillId="17" borderId="117" xfId="0" applyFont="1" applyFill="1" applyBorder="1" applyAlignment="1">
      <alignment vertical="center"/>
    </xf>
    <xf numFmtId="0" fontId="2" fillId="6" borderId="44" xfId="0" applyFont="1" applyFill="1" applyBorder="1" applyAlignment="1">
      <alignment horizontal="center" vertical="center"/>
    </xf>
    <xf numFmtId="0" fontId="2" fillId="6" borderId="118" xfId="0" applyFont="1" applyFill="1" applyBorder="1" applyAlignment="1">
      <alignment vertical="center"/>
    </xf>
    <xf numFmtId="0" fontId="3" fillId="5" borderId="119" xfId="0" applyFont="1" applyFill="1" applyBorder="1" applyAlignment="1">
      <alignment horizontal="center"/>
    </xf>
    <xf numFmtId="0" fontId="3" fillId="5" borderId="45" xfId="0" applyFont="1" applyFill="1" applyBorder="1" applyAlignment="1">
      <alignment horizontal="center"/>
    </xf>
    <xf numFmtId="0" fontId="3" fillId="5" borderId="120" xfId="0" applyFont="1" applyFill="1" applyBorder="1" applyAlignment="1">
      <alignment horizontal="center"/>
    </xf>
    <xf numFmtId="0" fontId="3" fillId="5" borderId="121" xfId="0" applyFont="1" applyFill="1" applyBorder="1" applyAlignment="1">
      <alignment horizontal="center"/>
    </xf>
    <xf numFmtId="0" fontId="2" fillId="6" borderId="45" xfId="0" applyFont="1" applyFill="1" applyBorder="1" applyAlignment="1">
      <alignment vertical="center"/>
    </xf>
    <xf numFmtId="0" fontId="3" fillId="5" borderId="120" xfId="0" applyFont="1" applyFill="1" applyBorder="1" applyAlignment="1">
      <alignment horizontal="center" vertical="top"/>
    </xf>
    <xf numFmtId="0" fontId="3" fillId="5" borderId="120" xfId="0" applyFont="1" applyFill="1" applyBorder="1" applyAlignment="1">
      <alignment horizontal="center" vertical="center"/>
    </xf>
    <xf numFmtId="0" fontId="3" fillId="5" borderId="122" xfId="0" applyFont="1" applyFill="1" applyBorder="1" applyAlignment="1">
      <alignment horizontal="center"/>
    </xf>
    <xf numFmtId="0" fontId="3" fillId="5" borderId="44" xfId="0" applyFont="1" applyFill="1" applyBorder="1" applyAlignment="1">
      <alignment horizontal="center"/>
    </xf>
    <xf numFmtId="0" fontId="2" fillId="16" borderId="123" xfId="0" applyFont="1" applyFill="1" applyBorder="1" applyAlignment="1">
      <alignment horizontal="center" vertical="center"/>
    </xf>
    <xf numFmtId="0" fontId="2" fillId="16" borderId="45" xfId="0" applyFont="1" applyFill="1" applyBorder="1" applyAlignment="1">
      <alignment vertical="center"/>
    </xf>
    <xf numFmtId="0" fontId="3" fillId="14" borderId="124" xfId="0" applyFont="1" applyFill="1" applyBorder="1" applyAlignment="1">
      <alignment horizontal="center"/>
    </xf>
    <xf numFmtId="0" fontId="3" fillId="14" borderId="45" xfId="0" applyFont="1" applyFill="1" applyBorder="1" applyAlignment="1">
      <alignment horizontal="center"/>
    </xf>
    <xf numFmtId="0" fontId="3" fillId="14" borderId="44" xfId="0" applyFont="1" applyFill="1" applyBorder="1" applyAlignment="1">
      <alignment horizontal="center"/>
    </xf>
    <xf numFmtId="0" fontId="2" fillId="15" borderId="44" xfId="0" applyFont="1" applyFill="1" applyBorder="1" applyAlignment="1">
      <alignment horizontal="center" vertical="center"/>
    </xf>
    <xf numFmtId="0" fontId="2" fillId="15" borderId="45" xfId="0" applyFont="1" applyFill="1" applyBorder="1" applyAlignment="1">
      <alignment vertical="center"/>
    </xf>
    <xf numFmtId="0" fontId="3" fillId="14" borderId="125" xfId="0" applyFont="1" applyFill="1" applyBorder="1" applyAlignment="1">
      <alignment horizontal="center"/>
    </xf>
    <xf numFmtId="0" fontId="2" fillId="12" borderId="126" xfId="0" applyFont="1" applyFill="1" applyBorder="1" applyAlignment="1">
      <alignment horizontal="center" vertical="center"/>
    </xf>
    <xf numFmtId="0" fontId="2" fillId="12" borderId="127" xfId="0" applyFont="1" applyFill="1" applyBorder="1" applyAlignment="1">
      <alignment vertical="center"/>
    </xf>
    <xf numFmtId="0" fontId="1" fillId="11" borderId="46" xfId="0" applyFont="1" applyFill="1" applyBorder="1" applyAlignment="1">
      <alignment horizontal="center"/>
    </xf>
    <xf numFmtId="0" fontId="1" fillId="11" borderId="15" xfId="0" applyFont="1" applyFill="1" applyBorder="1" applyAlignment="1">
      <alignment horizontal="center"/>
    </xf>
    <xf numFmtId="0" fontId="1" fillId="11" borderId="47" xfId="0" applyFont="1" applyFill="1" applyBorder="1" applyAlignment="1">
      <alignment horizontal="center"/>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1" fillId="6" borderId="98"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0" borderId="0" xfId="0" applyFont="1" applyFill="1"/>
    <xf numFmtId="0" fontId="0" fillId="11" borderId="66" xfId="0" applyFont="1" applyFill="1" applyBorder="1" applyAlignment="1">
      <alignment horizontal="left"/>
    </xf>
    <xf numFmtId="0" fontId="1" fillId="11" borderId="0" xfId="0" applyFont="1" applyFill="1" applyBorder="1" applyAlignment="1">
      <alignment horizontal="left" vertical="top"/>
    </xf>
    <xf numFmtId="0" fontId="3" fillId="20" borderId="129" xfId="0" applyFont="1" applyFill="1" applyBorder="1" applyAlignment="1">
      <alignment horizontal="center"/>
    </xf>
    <xf numFmtId="0" fontId="1" fillId="24" borderId="14" xfId="0" applyFont="1" applyFill="1" applyBorder="1" applyAlignment="1">
      <alignment horizontal="center"/>
    </xf>
    <xf numFmtId="0" fontId="0" fillId="24" borderId="131" xfId="0" applyFill="1" applyBorder="1"/>
    <xf numFmtId="0" fontId="1" fillId="3" borderId="54" xfId="0" applyFont="1" applyFill="1" applyBorder="1" applyAlignment="1">
      <alignment vertical="center" wrapText="1"/>
    </xf>
    <xf numFmtId="0" fontId="1" fillId="3" borderId="50" xfId="0" applyFont="1" applyFill="1" applyBorder="1" applyAlignment="1">
      <alignment vertical="center" wrapText="1"/>
    </xf>
    <xf numFmtId="0" fontId="0" fillId="0" borderId="18" xfId="0" applyFill="1" applyBorder="1"/>
    <xf numFmtId="0" fontId="0" fillId="0" borderId="19" xfId="0" applyFill="1" applyBorder="1"/>
    <xf numFmtId="0" fontId="0" fillId="0" borderId="10" xfId="0" applyBorder="1"/>
    <xf numFmtId="2" fontId="0" fillId="0" borderId="82" xfId="0" applyNumberFormat="1" applyFont="1" applyFill="1" applyBorder="1" applyAlignment="1" applyProtection="1">
      <alignment vertical="center" wrapText="1"/>
      <protection locked="0"/>
    </xf>
    <xf numFmtId="0" fontId="1" fillId="5" borderId="82" xfId="0" applyFont="1" applyFill="1" applyBorder="1" applyAlignment="1">
      <alignment horizontal="center" vertical="center" wrapText="1"/>
    </xf>
    <xf numFmtId="2" fontId="0" fillId="4" borderId="21" xfId="0" applyNumberFormat="1" applyFont="1" applyFill="1" applyBorder="1" applyAlignment="1" applyProtection="1">
      <alignment vertical="center" wrapText="1"/>
      <protection locked="0"/>
    </xf>
    <xf numFmtId="0" fontId="0" fillId="4" borderId="23" xfId="0" applyFont="1" applyFill="1" applyBorder="1" applyAlignment="1">
      <alignment vertical="center" wrapText="1"/>
    </xf>
    <xf numFmtId="0" fontId="0" fillId="4" borderId="41" xfId="0" applyFont="1" applyFill="1" applyBorder="1" applyAlignment="1">
      <alignment vertical="center" wrapText="1"/>
    </xf>
    <xf numFmtId="0" fontId="0" fillId="4" borderId="24" xfId="0" applyFont="1" applyFill="1" applyBorder="1" applyAlignment="1">
      <alignment vertical="center" wrapText="1"/>
    </xf>
    <xf numFmtId="0" fontId="3" fillId="7" borderId="83" xfId="0" applyFont="1" applyFill="1" applyBorder="1" applyAlignment="1">
      <alignment horizontal="center"/>
    </xf>
    <xf numFmtId="0" fontId="1" fillId="7" borderId="0" xfId="0" applyFont="1" applyFill="1" applyBorder="1" applyAlignment="1">
      <alignment horizontal="center" vertical="center" wrapText="1"/>
    </xf>
    <xf numFmtId="0" fontId="0" fillId="7" borderId="0" xfId="0" applyFont="1" applyFill="1" applyBorder="1" applyAlignment="1">
      <alignment horizontal="center" vertical="center" wrapText="1"/>
    </xf>
    <xf numFmtId="0" fontId="0" fillId="7" borderId="0" xfId="0" applyFill="1" applyBorder="1" applyAlignment="1">
      <alignment horizontal="center" vertical="center" wrapText="1"/>
    </xf>
    <xf numFmtId="0" fontId="0" fillId="2" borderId="41" xfId="0" applyFill="1" applyBorder="1" applyAlignment="1">
      <alignment horizontal="left" vertical="center"/>
    </xf>
    <xf numFmtId="0" fontId="0" fillId="2" borderId="32" xfId="0" applyFill="1" applyBorder="1" applyAlignment="1">
      <alignment horizontal="left" vertical="center"/>
    </xf>
    <xf numFmtId="0" fontId="4" fillId="2" borderId="23" xfId="0" applyFont="1" applyFill="1" applyBorder="1"/>
    <xf numFmtId="0" fontId="4" fillId="2" borderId="133" xfId="0" applyFont="1" applyFill="1" applyBorder="1"/>
    <xf numFmtId="0" fontId="0" fillId="2" borderId="98" xfId="0" applyFill="1" applyBorder="1" applyAlignment="1">
      <alignment vertical="center" wrapText="1"/>
    </xf>
    <xf numFmtId="0" fontId="0" fillId="7" borderId="31" xfId="0" applyFill="1" applyBorder="1" applyAlignment="1">
      <alignment wrapText="1"/>
    </xf>
    <xf numFmtId="0" fontId="0" fillId="0" borderId="0" xfId="0" applyFill="1" applyAlignment="1">
      <alignment wrapText="1"/>
    </xf>
    <xf numFmtId="0" fontId="0" fillId="2" borderId="0" xfId="0" applyFill="1" applyBorder="1" applyAlignment="1">
      <alignment wrapText="1"/>
    </xf>
    <xf numFmtId="0" fontId="1" fillId="10" borderId="0" xfId="0" applyFont="1" applyFill="1" applyBorder="1" applyAlignment="1">
      <alignment wrapText="1"/>
    </xf>
    <xf numFmtId="0" fontId="0" fillId="10" borderId="0" xfId="0" applyFill="1" applyBorder="1" applyAlignment="1">
      <alignment wrapText="1"/>
    </xf>
    <xf numFmtId="0" fontId="1" fillId="2" borderId="3" xfId="0" applyFont="1" applyFill="1" applyBorder="1"/>
    <xf numFmtId="175" fontId="13" fillId="2" borderId="3" xfId="0" applyNumberFormat="1" applyFont="1" applyFill="1" applyBorder="1" applyAlignment="1">
      <alignment horizontal="right"/>
    </xf>
    <xf numFmtId="174" fontId="13" fillId="2" borderId="3" xfId="0" applyNumberFormat="1" applyFont="1" applyFill="1" applyBorder="1" applyAlignment="1"/>
    <xf numFmtId="176" fontId="13" fillId="2" borderId="3" xfId="0" applyNumberFormat="1" applyFont="1" applyFill="1" applyBorder="1" applyAlignment="1"/>
    <xf numFmtId="4" fontId="13" fillId="2" borderId="3" xfId="0" applyNumberFormat="1" applyFont="1" applyFill="1" applyBorder="1" applyAlignment="1"/>
    <xf numFmtId="0" fontId="0" fillId="2" borderId="41" xfId="0" applyFont="1" applyFill="1" applyBorder="1" applyAlignment="1">
      <alignment horizontal="left" vertical="center"/>
    </xf>
    <xf numFmtId="0" fontId="0" fillId="2" borderId="3" xfId="0" applyFont="1" applyFill="1" applyBorder="1"/>
    <xf numFmtId="0" fontId="0" fillId="2" borderId="82" xfId="0" applyFill="1" applyBorder="1" applyAlignment="1">
      <alignment horizontal="left" vertical="center"/>
    </xf>
    <xf numFmtId="175" fontId="13" fillId="2" borderId="3" xfId="0" applyNumberFormat="1" applyFont="1" applyFill="1" applyBorder="1" applyAlignment="1">
      <alignment wrapText="1"/>
    </xf>
    <xf numFmtId="177" fontId="13" fillId="2" borderId="3" xfId="0" applyNumberFormat="1" applyFont="1" applyFill="1" applyBorder="1" applyAlignment="1">
      <alignment wrapText="1"/>
    </xf>
    <xf numFmtId="178" fontId="13" fillId="2" borderId="3" xfId="0" applyNumberFormat="1" applyFont="1" applyFill="1" applyBorder="1" applyAlignment="1"/>
    <xf numFmtId="178" fontId="4" fillId="2" borderId="3" xfId="0" applyNumberFormat="1" applyFont="1" applyFill="1" applyBorder="1" applyAlignment="1"/>
    <xf numFmtId="0" fontId="0" fillId="2" borderId="3" xfId="0" applyFill="1" applyBorder="1" applyAlignment="1">
      <alignment horizontal="left" vertical="center"/>
    </xf>
    <xf numFmtId="176" fontId="13" fillId="2" borderId="3" xfId="0" applyNumberFormat="1" applyFont="1" applyFill="1" applyBorder="1" applyAlignment="1">
      <alignment vertical="center"/>
    </xf>
    <xf numFmtId="179" fontId="13" fillId="2" borderId="3" xfId="0" applyNumberFormat="1" applyFont="1" applyFill="1" applyBorder="1" applyAlignment="1">
      <alignment vertical="center"/>
    </xf>
    <xf numFmtId="174" fontId="0" fillId="2" borderId="3" xfId="0" applyNumberFormat="1" applyFont="1" applyFill="1" applyBorder="1" applyAlignment="1"/>
    <xf numFmtId="180" fontId="13" fillId="2" borderId="3" xfId="0" applyNumberFormat="1" applyFont="1" applyFill="1" applyBorder="1" applyAlignment="1">
      <alignment vertical="center"/>
    </xf>
    <xf numFmtId="180" fontId="13" fillId="2" borderId="3" xfId="0" applyNumberFormat="1" applyFont="1" applyFill="1" applyBorder="1" applyAlignment="1"/>
    <xf numFmtId="0" fontId="13" fillId="2" borderId="3" xfId="1" applyNumberFormat="1" applyFont="1" applyFill="1" applyBorder="1" applyAlignment="1"/>
    <xf numFmtId="4" fontId="13" fillId="2" borderId="3" xfId="1" applyNumberFormat="1" applyFont="1" applyFill="1" applyBorder="1" applyAlignment="1"/>
    <xf numFmtId="1" fontId="0" fillId="2" borderId="3" xfId="0" applyNumberFormat="1" applyFill="1" applyBorder="1" applyAlignment="1"/>
    <xf numFmtId="0" fontId="0" fillId="2" borderId="32" xfId="0" applyFill="1" applyBorder="1"/>
    <xf numFmtId="0" fontId="0" fillId="2" borderId="37" xfId="0" applyFill="1" applyBorder="1"/>
    <xf numFmtId="175" fontId="13" fillId="2" borderId="3" xfId="0" applyNumberFormat="1" applyFont="1" applyFill="1" applyBorder="1" applyAlignment="1"/>
    <xf numFmtId="179" fontId="13" fillId="2" borderId="3" xfId="0" applyNumberFormat="1" applyFont="1" applyFill="1" applyBorder="1" applyAlignment="1"/>
    <xf numFmtId="175" fontId="13" fillId="2" borderId="3" xfId="0" applyNumberFormat="1" applyFont="1" applyFill="1" applyBorder="1" applyAlignment="1">
      <alignment horizontal="right" vertical="center"/>
    </xf>
    <xf numFmtId="175" fontId="13" fillId="7" borderId="134" xfId="0" applyNumberFormat="1" applyFont="1" applyFill="1" applyBorder="1" applyAlignment="1">
      <alignment horizontal="right"/>
    </xf>
    <xf numFmtId="174" fontId="13" fillId="7" borderId="134" xfId="0" applyNumberFormat="1" applyFont="1" applyFill="1" applyBorder="1" applyAlignment="1">
      <alignment horizontal="right"/>
    </xf>
    <xf numFmtId="176" fontId="13" fillId="7" borderId="134" xfId="0" applyNumberFormat="1" applyFont="1" applyFill="1" applyBorder="1" applyAlignment="1">
      <alignment horizontal="right"/>
    </xf>
    <xf numFmtId="4" fontId="13" fillId="7" borderId="134" xfId="0" applyNumberFormat="1" applyFont="1" applyFill="1" applyBorder="1" applyAlignment="1">
      <alignment horizontal="right"/>
    </xf>
    <xf numFmtId="175" fontId="13" fillId="7" borderId="134" xfId="0" applyNumberFormat="1" applyFont="1" applyFill="1" applyBorder="1" applyAlignment="1">
      <alignment horizontal="right" wrapText="1"/>
    </xf>
    <xf numFmtId="177" fontId="13" fillId="7" borderId="134" xfId="0" applyNumberFormat="1" applyFont="1" applyFill="1" applyBorder="1" applyAlignment="1">
      <alignment horizontal="right" wrapText="1"/>
    </xf>
    <xf numFmtId="178" fontId="13" fillId="7" borderId="134" xfId="0" applyNumberFormat="1" applyFont="1" applyFill="1" applyBorder="1" applyAlignment="1">
      <alignment horizontal="right"/>
    </xf>
    <xf numFmtId="178" fontId="4" fillId="7" borderId="18" xfId="0" applyNumberFormat="1" applyFont="1" applyFill="1" applyBorder="1" applyAlignment="1">
      <alignment horizontal="right"/>
    </xf>
    <xf numFmtId="176" fontId="13" fillId="7" borderId="134" xfId="0" applyNumberFormat="1" applyFont="1" applyFill="1" applyBorder="1" applyAlignment="1">
      <alignment horizontal="right" vertical="center"/>
    </xf>
    <xf numFmtId="179" fontId="13" fillId="7" borderId="134" xfId="0" applyNumberFormat="1" applyFont="1" applyFill="1" applyBorder="1" applyAlignment="1">
      <alignment horizontal="right" vertical="center"/>
    </xf>
    <xf numFmtId="174" fontId="0" fillId="7" borderId="18" xfId="0" applyNumberFormat="1" applyFont="1" applyFill="1" applyBorder="1" applyAlignment="1">
      <alignment horizontal="right"/>
    </xf>
    <xf numFmtId="180" fontId="13" fillId="7" borderId="134" xfId="0" applyNumberFormat="1" applyFont="1" applyFill="1" applyBorder="1" applyAlignment="1">
      <alignment horizontal="right" vertical="center"/>
    </xf>
    <xf numFmtId="180" fontId="13" fillId="7" borderId="134" xfId="0" applyNumberFormat="1" applyFont="1" applyFill="1" applyBorder="1" applyAlignment="1">
      <alignment horizontal="right"/>
    </xf>
    <xf numFmtId="0" fontId="13" fillId="7" borderId="18" xfId="1" applyNumberFormat="1" applyFont="1" applyFill="1" applyBorder="1" applyAlignment="1">
      <alignment horizontal="right"/>
    </xf>
    <xf numFmtId="4" fontId="13" fillId="7" borderId="134" xfId="1" applyNumberFormat="1" applyFont="1" applyFill="1" applyBorder="1" applyAlignment="1">
      <alignment horizontal="right"/>
    </xf>
    <xf numFmtId="1" fontId="0" fillId="14" borderId="18" xfId="0" applyNumberFormat="1" applyFill="1" applyBorder="1" applyAlignment="1">
      <alignment horizontal="right"/>
    </xf>
    <xf numFmtId="175" fontId="13" fillId="7" borderId="135" xfId="0" applyNumberFormat="1" applyFont="1" applyFill="1" applyBorder="1" applyAlignment="1">
      <alignment horizontal="right" wrapText="1"/>
    </xf>
    <xf numFmtId="179" fontId="13" fillId="7" borderId="134" xfId="0" applyNumberFormat="1" applyFont="1" applyFill="1" applyBorder="1" applyAlignment="1">
      <alignment horizontal="right"/>
    </xf>
    <xf numFmtId="175" fontId="13" fillId="7" borderId="134" xfId="0" applyNumberFormat="1" applyFont="1" applyFill="1" applyBorder="1" applyAlignment="1">
      <alignment horizontal="right" vertical="center"/>
    </xf>
    <xf numFmtId="0" fontId="17" fillId="4" borderId="0" xfId="0" applyFont="1" applyFill="1" applyBorder="1" applyAlignment="1">
      <alignment horizontal="left" vertical="top" wrapText="1"/>
    </xf>
    <xf numFmtId="0" fontId="0" fillId="2" borderId="3" xfId="0" applyFont="1" applyFill="1" applyBorder="1" applyAlignment="1">
      <alignment horizontal="left" vertical="top" wrapText="1"/>
    </xf>
    <xf numFmtId="0" fontId="10" fillId="25" borderId="16" xfId="0" applyFont="1" applyFill="1" applyBorder="1" applyAlignment="1">
      <alignment vertical="center"/>
    </xf>
    <xf numFmtId="0" fontId="10" fillId="25" borderId="43" xfId="0" applyFont="1" applyFill="1" applyBorder="1" applyAlignment="1">
      <alignment vertical="center"/>
    </xf>
    <xf numFmtId="0" fontId="2" fillId="6" borderId="0" xfId="0" applyFont="1" applyFill="1" applyBorder="1" applyAlignment="1">
      <alignment horizontal="center" vertical="center"/>
    </xf>
    <xf numFmtId="0" fontId="1" fillId="6" borderId="45" xfId="0" applyFont="1" applyFill="1" applyBorder="1" applyAlignment="1">
      <alignment horizontal="center"/>
    </xf>
    <xf numFmtId="0" fontId="3" fillId="2" borderId="136" xfId="0" applyFont="1" applyFill="1" applyBorder="1" applyAlignment="1">
      <alignment horizontal="center"/>
    </xf>
    <xf numFmtId="0" fontId="3" fillId="2" borderId="137" xfId="0" applyFont="1" applyFill="1" applyBorder="1" applyAlignment="1">
      <alignment horizontal="center"/>
    </xf>
    <xf numFmtId="0" fontId="2" fillId="2" borderId="138" xfId="0" applyFont="1" applyFill="1" applyBorder="1" applyAlignment="1">
      <alignment vertical="center"/>
    </xf>
    <xf numFmtId="164" fontId="18" fillId="0" borderId="0" xfId="0" applyNumberFormat="1" applyFont="1"/>
    <xf numFmtId="0" fontId="18" fillId="0" borderId="0" xfId="0" applyFont="1"/>
    <xf numFmtId="0" fontId="9" fillId="2" borderId="3" xfId="3" applyFill="1" applyBorder="1"/>
    <xf numFmtId="0" fontId="19" fillId="26" borderId="139" xfId="0" applyFont="1" applyFill="1" applyBorder="1" applyAlignment="1">
      <alignment vertical="top" wrapText="1" readingOrder="1"/>
    </xf>
    <xf numFmtId="0" fontId="0" fillId="2" borderId="98" xfId="0" applyFill="1" applyBorder="1" applyAlignment="1">
      <alignment horizontal="left" vertical="center"/>
    </xf>
    <xf numFmtId="0" fontId="1" fillId="22" borderId="56" xfId="0" applyFont="1" applyFill="1" applyBorder="1" applyAlignment="1">
      <alignment vertical="center"/>
    </xf>
    <xf numFmtId="0" fontId="0" fillId="2" borderId="55" xfId="0" applyFill="1" applyBorder="1"/>
    <xf numFmtId="0" fontId="0" fillId="0" borderId="98" xfId="0" applyBorder="1"/>
    <xf numFmtId="180" fontId="0" fillId="2" borderId="10" xfId="1" applyNumberFormat="1" applyFont="1" applyFill="1" applyBorder="1"/>
    <xf numFmtId="180" fontId="0" fillId="2" borderId="3" xfId="1" applyNumberFormat="1" applyFont="1" applyFill="1" applyBorder="1"/>
    <xf numFmtId="180" fontId="0" fillId="0" borderId="8" xfId="0" applyNumberFormat="1" applyFill="1" applyBorder="1"/>
    <xf numFmtId="180" fontId="0" fillId="2" borderId="82" xfId="1" applyNumberFormat="1" applyFont="1" applyFill="1" applyBorder="1"/>
    <xf numFmtId="180" fontId="0" fillId="0" borderId="21" xfId="0" applyNumberFormat="1" applyFill="1" applyBorder="1"/>
    <xf numFmtId="180" fontId="0" fillId="0" borderId="11" xfId="0" applyNumberFormat="1" applyFill="1" applyBorder="1"/>
    <xf numFmtId="43" fontId="0" fillId="2" borderId="3" xfId="1" applyNumberFormat="1" applyFont="1" applyFill="1" applyBorder="1"/>
    <xf numFmtId="0" fontId="0" fillId="4" borderId="0" xfId="0" applyFont="1" applyFill="1" applyBorder="1" applyAlignment="1">
      <alignment horizontal="left" vertical="top" wrapText="1"/>
    </xf>
    <xf numFmtId="0" fontId="1" fillId="4" borderId="0" xfId="0" applyFont="1" applyFill="1" applyBorder="1" applyAlignment="1">
      <alignment horizontal="left" vertical="top"/>
    </xf>
    <xf numFmtId="0" fontId="1" fillId="4" borderId="0" xfId="0" applyFont="1" applyFill="1" applyBorder="1" applyAlignment="1">
      <alignment horizontal="left"/>
    </xf>
    <xf numFmtId="0" fontId="0" fillId="11" borderId="0" xfId="0" applyFill="1" applyBorder="1" applyAlignment="1">
      <alignment horizontal="left" vertical="top"/>
    </xf>
    <xf numFmtId="0" fontId="1" fillId="6" borderId="60" xfId="0" applyFont="1" applyFill="1" applyBorder="1" applyAlignment="1">
      <alignment horizontal="center" vertical="center" wrapText="1"/>
    </xf>
    <xf numFmtId="0" fontId="1" fillId="6" borderId="52" xfId="0" applyFont="1" applyFill="1" applyBorder="1" applyAlignment="1">
      <alignment horizontal="center" vertical="center" wrapText="1"/>
    </xf>
    <xf numFmtId="0" fontId="1" fillId="9" borderId="13" xfId="0" applyFont="1" applyFill="1" applyBorder="1" applyAlignment="1">
      <alignment wrapText="1"/>
    </xf>
    <xf numFmtId="0" fontId="0" fillId="0" borderId="8" xfId="0" applyFill="1" applyBorder="1" applyAlignment="1">
      <alignment wrapText="1"/>
    </xf>
    <xf numFmtId="0" fontId="0" fillId="0" borderId="11" xfId="0" applyFill="1" applyBorder="1" applyAlignment="1">
      <alignment wrapText="1"/>
    </xf>
    <xf numFmtId="0" fontId="0" fillId="0" borderId="8" xfId="0" applyFill="1" applyBorder="1" applyAlignment="1">
      <alignment wrapText="1"/>
    </xf>
    <xf numFmtId="0" fontId="26" fillId="0" borderId="139" xfId="0" applyFont="1" applyBorder="1" applyAlignment="1">
      <alignment vertical="top" wrapText="1" readingOrder="1"/>
    </xf>
    <xf numFmtId="0" fontId="0" fillId="2" borderId="7" xfId="0" applyFill="1" applyBorder="1" applyAlignment="1">
      <alignment wrapText="1"/>
    </xf>
    <xf numFmtId="0" fontId="26" fillId="0" borderId="3" xfId="0" applyFont="1" applyBorder="1" applyAlignment="1">
      <alignment vertical="top" wrapText="1" readingOrder="1"/>
    </xf>
    <xf numFmtId="0" fontId="0" fillId="0" borderId="8" xfId="0" applyFill="1" applyBorder="1" applyAlignment="1">
      <alignment horizontal="left" vertical="center" wrapText="1"/>
    </xf>
    <xf numFmtId="0" fontId="0" fillId="0" borderId="21" xfId="0" applyFill="1" applyBorder="1" applyAlignment="1">
      <alignment wrapText="1"/>
    </xf>
    <xf numFmtId="14" fontId="0" fillId="2" borderId="11" xfId="0" applyNumberFormat="1" applyFill="1" applyBorder="1"/>
    <xf numFmtId="0" fontId="0" fillId="0" borderId="6" xfId="0" applyFill="1" applyBorder="1" applyAlignment="1">
      <alignment wrapText="1"/>
    </xf>
    <xf numFmtId="44" fontId="0" fillId="0" borderId="17" xfId="0" applyNumberFormat="1" applyFill="1" applyBorder="1" applyAlignment="1">
      <alignment wrapText="1"/>
    </xf>
    <xf numFmtId="0" fontId="0" fillId="0" borderId="8" xfId="0" applyFill="1" applyBorder="1" applyAlignment="1">
      <alignment wrapText="1"/>
    </xf>
    <xf numFmtId="0" fontId="19" fillId="0" borderId="3" xfId="0" applyNumberFormat="1" applyFont="1" applyFill="1" applyBorder="1" applyAlignment="1">
      <alignment vertical="top" wrapText="1" readingOrder="1"/>
    </xf>
    <xf numFmtId="0" fontId="0" fillId="2" borderId="3" xfId="0" applyFill="1" applyBorder="1" applyAlignment="1">
      <alignment horizontal="center"/>
    </xf>
    <xf numFmtId="0" fontId="0" fillId="2" borderId="8" xfId="0" applyFill="1" applyBorder="1" applyAlignment="1">
      <alignment horizontal="center"/>
    </xf>
    <xf numFmtId="0" fontId="10" fillId="25" borderId="42" xfId="0" applyFont="1" applyFill="1" applyBorder="1" applyAlignment="1">
      <alignment horizontal="right" vertical="center"/>
    </xf>
    <xf numFmtId="0" fontId="10" fillId="25" borderId="16" xfId="0" applyFont="1" applyFill="1" applyBorder="1" applyAlignment="1">
      <alignment horizontal="right" vertical="center"/>
    </xf>
    <xf numFmtId="0" fontId="3" fillId="20" borderId="93" xfId="0" applyFont="1" applyFill="1" applyBorder="1" applyAlignment="1">
      <alignment horizontal="left" wrapText="1"/>
    </xf>
    <xf numFmtId="0" fontId="3" fillId="20" borderId="16" xfId="0" applyFont="1" applyFill="1" applyBorder="1" applyAlignment="1">
      <alignment horizontal="left" wrapText="1"/>
    </xf>
    <xf numFmtId="0" fontId="0" fillId="11" borderId="66" xfId="0" applyFill="1" applyBorder="1" applyAlignment="1">
      <alignment horizontal="left" vertical="top"/>
    </xf>
    <xf numFmtId="0" fontId="0" fillId="11" borderId="0" xfId="0" applyFill="1" applyBorder="1" applyAlignment="1">
      <alignment horizontal="left" vertical="top"/>
    </xf>
    <xf numFmtId="0" fontId="0" fillId="11" borderId="99" xfId="0" applyFill="1" applyBorder="1" applyAlignment="1">
      <alignment horizontal="left" vertical="top" wrapText="1"/>
    </xf>
    <xf numFmtId="0" fontId="0" fillId="11"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wrapText="1"/>
    </xf>
    <xf numFmtId="0" fontId="0" fillId="2" borderId="14" xfId="0" applyNumberFormat="1" applyFill="1" applyBorder="1" applyAlignment="1">
      <alignment horizontal="left" vertical="top" wrapText="1"/>
    </xf>
    <xf numFmtId="0" fontId="3" fillId="20" borderId="95" xfId="0" applyFont="1" applyFill="1" applyBorder="1" applyAlignment="1">
      <alignment horizontal="left" wrapText="1"/>
    </xf>
    <xf numFmtId="0" fontId="3" fillId="20" borderId="0" xfId="0" applyFont="1" applyFill="1" applyBorder="1" applyAlignment="1">
      <alignment horizontal="left"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12" fillId="20" borderId="91" xfId="0" applyFont="1" applyFill="1" applyBorder="1" applyAlignment="1">
      <alignment horizontal="left" wrapText="1"/>
    </xf>
    <xf numFmtId="0" fontId="12" fillId="20" borderId="15" xfId="0" applyFont="1" applyFill="1" applyBorder="1" applyAlignment="1">
      <alignment horizontal="left" wrapText="1"/>
    </xf>
    <xf numFmtId="0" fontId="12" fillId="20" borderId="130" xfId="0" applyFont="1" applyFill="1" applyBorder="1" applyAlignment="1">
      <alignment horizontal="left" wrapText="1"/>
    </xf>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4" fillId="5" borderId="79" xfId="0" applyFont="1" applyFill="1" applyBorder="1" applyAlignment="1">
      <alignment horizontal="left" vertical="top" wrapText="1"/>
    </xf>
    <xf numFmtId="0" fontId="4" fillId="5" borderId="0" xfId="0" applyFont="1" applyFill="1" applyBorder="1" applyAlignment="1">
      <alignment horizontal="left" vertical="top" wrapText="1"/>
    </xf>
    <xf numFmtId="0" fontId="0" fillId="4" borderId="0" xfId="0" applyFont="1" applyFill="1" applyBorder="1" applyAlignment="1">
      <alignment horizontal="left" vertical="top" wrapText="1"/>
    </xf>
    <xf numFmtId="0" fontId="1" fillId="4" borderId="85" xfId="0" applyFont="1" applyFill="1" applyBorder="1" applyAlignment="1">
      <alignment horizontal="left" vertical="top"/>
    </xf>
    <xf numFmtId="0" fontId="1" fillId="4" borderId="0" xfId="0" applyFont="1" applyFill="1" applyBorder="1" applyAlignment="1">
      <alignment horizontal="left" vertical="top"/>
    </xf>
    <xf numFmtId="0" fontId="20" fillId="2" borderId="12" xfId="0" applyFont="1" applyFill="1" applyBorder="1" applyAlignment="1">
      <alignment horizontal="left" vertical="top" wrapText="1"/>
    </xf>
    <xf numFmtId="0" fontId="4" fillId="5" borderId="78" xfId="0" applyFont="1" applyFill="1" applyBorder="1" applyAlignment="1">
      <alignment horizontal="left" vertical="top" wrapText="1"/>
    </xf>
    <xf numFmtId="0" fontId="4" fillId="5" borderId="15"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5"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3" borderId="51"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0" fillId="4" borderId="88" xfId="0" applyFill="1" applyBorder="1" applyAlignment="1">
      <alignment horizontal="left" vertical="top" wrapText="1"/>
    </xf>
    <xf numFmtId="0" fontId="0" fillId="4" borderId="15" xfId="0" applyFill="1" applyBorder="1" applyAlignment="1">
      <alignment horizontal="left" vertical="top" wrapText="1"/>
    </xf>
    <xf numFmtId="0" fontId="1" fillId="4" borderId="85" xfId="0" applyFont="1" applyFill="1" applyBorder="1" applyAlignment="1">
      <alignment horizontal="left"/>
    </xf>
    <xf numFmtId="0" fontId="1" fillId="4" borderId="0" xfId="0" applyFont="1" applyFill="1" applyBorder="1" applyAlignment="1">
      <alignment horizontal="left"/>
    </xf>
    <xf numFmtId="0" fontId="3" fillId="20" borderId="93" xfId="0" applyFont="1" applyFill="1" applyBorder="1" applyAlignment="1">
      <alignment horizontal="left"/>
    </xf>
    <xf numFmtId="0" fontId="3" fillId="20" borderId="16" xfId="0" applyFont="1" applyFill="1" applyBorder="1" applyAlignment="1">
      <alignment horizontal="left"/>
    </xf>
    <xf numFmtId="0" fontId="0" fillId="4" borderId="85" xfId="0" applyFont="1" applyFill="1" applyBorder="1" applyAlignment="1">
      <alignment horizontal="left" vertical="top" wrapText="1"/>
    </xf>
    <xf numFmtId="0" fontId="4" fillId="20" borderId="91" xfId="0" applyFont="1" applyFill="1" applyBorder="1" applyAlignment="1">
      <alignment horizontal="left" vertical="top" wrapText="1"/>
    </xf>
    <xf numFmtId="0" fontId="4" fillId="20" borderId="15" xfId="0" applyFont="1" applyFill="1" applyBorder="1" applyAlignment="1">
      <alignment horizontal="left" vertical="top" wrapText="1"/>
    </xf>
    <xf numFmtId="0" fontId="4" fillId="20" borderId="91" xfId="0" applyFont="1" applyFill="1" applyBorder="1" applyAlignment="1">
      <alignment horizontal="left" wrapText="1"/>
    </xf>
    <xf numFmtId="0" fontId="4" fillId="20" borderId="15" xfId="0" applyFont="1" applyFill="1" applyBorder="1" applyAlignment="1">
      <alignment horizontal="left" wrapText="1"/>
    </xf>
    <xf numFmtId="0" fontId="0" fillId="2" borderId="13" xfId="0" applyFont="1" applyFill="1" applyBorder="1" applyAlignment="1">
      <alignment horizontal="left" vertical="top" wrapText="1"/>
    </xf>
    <xf numFmtId="0" fontId="0" fillId="2" borderId="14" xfId="0" applyFont="1" applyFill="1" applyBorder="1" applyAlignment="1">
      <alignment horizontal="left" vertical="top" wrapText="1"/>
    </xf>
    <xf numFmtId="0" fontId="3" fillId="5" borderId="79" xfId="0" applyFont="1" applyFill="1" applyBorder="1" applyAlignment="1">
      <alignment horizontal="left"/>
    </xf>
    <xf numFmtId="0" fontId="3" fillId="5" borderId="0" xfId="0" applyFont="1" applyFill="1" applyBorder="1" applyAlignment="1">
      <alignment horizontal="left"/>
    </xf>
    <xf numFmtId="0" fontId="4" fillId="5" borderId="78" xfId="0" applyFont="1" applyFill="1" applyBorder="1" applyAlignment="1">
      <alignment horizontal="left" vertical="top"/>
    </xf>
    <xf numFmtId="0" fontId="4" fillId="5" borderId="15" xfId="0" applyFont="1" applyFill="1" applyBorder="1" applyAlignment="1">
      <alignment horizontal="left" vertical="top"/>
    </xf>
    <xf numFmtId="0" fontId="3" fillId="5" borderId="80" xfId="0" applyFont="1" applyFill="1" applyBorder="1" applyAlignment="1">
      <alignment horizontal="left" wrapText="1"/>
    </xf>
    <xf numFmtId="0" fontId="3" fillId="5" borderId="16" xfId="0" applyFont="1" applyFill="1" applyBorder="1" applyAlignment="1">
      <alignment horizontal="left" wrapText="1"/>
    </xf>
    <xf numFmtId="0" fontId="0" fillId="2" borderId="12" xfId="0" applyFont="1" applyFill="1" applyBorder="1" applyAlignment="1">
      <alignment horizontal="left" vertical="top" wrapText="1"/>
    </xf>
    <xf numFmtId="170" fontId="4" fillId="5" borderId="78" xfId="0" applyNumberFormat="1" applyFont="1" applyFill="1" applyBorder="1" applyAlignment="1">
      <alignment horizontal="left" vertical="top" wrapText="1"/>
    </xf>
    <xf numFmtId="170" fontId="4" fillId="5" borderId="15" xfId="0" applyNumberFormat="1" applyFont="1" applyFill="1" applyBorder="1" applyAlignment="1">
      <alignment horizontal="left" vertical="top" wrapText="1"/>
    </xf>
    <xf numFmtId="170" fontId="4" fillId="5" borderId="79" xfId="0" applyNumberFormat="1" applyFont="1" applyFill="1" applyBorder="1" applyAlignment="1">
      <alignment horizontal="left" vertical="top" wrapText="1"/>
    </xf>
    <xf numFmtId="170" fontId="4" fillId="5" borderId="0" xfId="0" applyNumberFormat="1" applyFont="1" applyFill="1" applyBorder="1" applyAlignment="1">
      <alignment horizontal="left" vertical="top" wrapText="1"/>
    </xf>
    <xf numFmtId="0" fontId="3" fillId="5" borderId="80" xfId="0" applyFont="1" applyFill="1" applyBorder="1" applyAlignment="1">
      <alignment horizontal="left"/>
    </xf>
    <xf numFmtId="0" fontId="3" fillId="5" borderId="16" xfId="0" applyFont="1" applyFill="1" applyBorder="1" applyAlignment="1">
      <alignment horizontal="left"/>
    </xf>
    <xf numFmtId="0" fontId="0" fillId="11" borderId="66" xfId="0" applyFill="1" applyBorder="1" applyAlignment="1">
      <alignment horizontal="left" vertical="top" wrapText="1"/>
    </xf>
    <xf numFmtId="0" fontId="0" fillId="11" borderId="0" xfId="0" applyFill="1" applyBorder="1" applyAlignment="1">
      <alignment horizontal="left" vertical="top" wrapText="1"/>
    </xf>
    <xf numFmtId="0" fontId="4" fillId="2" borderId="12" xfId="0" applyFont="1" applyFill="1" applyBorder="1" applyAlignment="1">
      <alignment horizontal="left" vertical="top" wrapText="1"/>
    </xf>
    <xf numFmtId="0" fontId="4" fillId="2" borderId="13" xfId="0" applyFont="1" applyFill="1" applyBorder="1" applyAlignment="1">
      <alignment horizontal="left" vertical="top" wrapText="1"/>
    </xf>
    <xf numFmtId="0" fontId="4" fillId="2" borderId="14" xfId="0" applyFont="1" applyFill="1" applyBorder="1" applyAlignment="1">
      <alignment horizontal="left" vertical="top" wrapText="1"/>
    </xf>
    <xf numFmtId="0" fontId="4" fillId="14" borderId="74" xfId="0" applyFont="1" applyFill="1" applyBorder="1" applyAlignment="1">
      <alignment horizontal="left" vertical="top" wrapText="1"/>
    </xf>
    <xf numFmtId="0" fontId="4" fillId="14" borderId="15" xfId="0" applyFont="1" applyFill="1" applyBorder="1" applyAlignment="1">
      <alignment horizontal="left" vertical="top" wrapText="1"/>
    </xf>
    <xf numFmtId="0" fontId="9" fillId="2" borderId="12" xfId="3" applyFill="1" applyBorder="1" applyAlignment="1">
      <alignment horizontal="left" vertical="top" wrapText="1"/>
    </xf>
    <xf numFmtId="0" fontId="4" fillId="14" borderId="74" xfId="0" applyFont="1" applyFill="1" applyBorder="1" applyAlignment="1">
      <alignment horizontal="left" wrapText="1"/>
    </xf>
    <xf numFmtId="0" fontId="4" fillId="14" borderId="15" xfId="0" applyFont="1" applyFill="1" applyBorder="1" applyAlignment="1">
      <alignment horizontal="left" wrapText="1"/>
    </xf>
    <xf numFmtId="0" fontId="4" fillId="26" borderId="139" xfId="0" applyFont="1" applyFill="1" applyBorder="1" applyAlignment="1">
      <alignment vertical="top" wrapText="1" readingOrder="1"/>
    </xf>
    <xf numFmtId="0" fontId="16" fillId="0" borderId="140" xfId="0" applyFont="1" applyBorder="1" applyAlignment="1">
      <alignment vertical="top" wrapText="1"/>
    </xf>
    <xf numFmtId="0" fontId="16" fillId="0" borderId="141" xfId="0" applyFont="1" applyBorder="1" applyAlignment="1">
      <alignment vertical="top" wrapText="1"/>
    </xf>
    <xf numFmtId="0" fontId="0" fillId="2" borderId="10" xfId="0" applyFill="1" applyBorder="1" applyAlignment="1">
      <alignment horizontal="center"/>
    </xf>
    <xf numFmtId="0" fontId="0" fillId="2" borderId="11" xfId="0" applyFill="1" applyBorder="1" applyAlignment="1">
      <alignment horizontal="center"/>
    </xf>
    <xf numFmtId="0" fontId="1" fillId="22" borderId="5" xfId="0" applyFont="1" applyFill="1" applyBorder="1" applyAlignment="1">
      <alignment horizontal="center" vertical="center"/>
    </xf>
    <xf numFmtId="0" fontId="1" fillId="22" borderId="6" xfId="0" applyFont="1" applyFill="1" applyBorder="1" applyAlignment="1">
      <alignment horizontal="center" vertical="center"/>
    </xf>
    <xf numFmtId="0" fontId="9" fillId="2" borderId="3" xfId="3" applyFill="1" applyBorder="1" applyAlignment="1">
      <alignment horizontal="center"/>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3" fillId="20" borderId="95" xfId="0" applyFont="1" applyFill="1" applyBorder="1" applyAlignment="1">
      <alignment horizontal="left" vertical="center" wrapText="1"/>
    </xf>
    <xf numFmtId="0" fontId="3" fillId="20" borderId="0" xfId="0" applyFont="1" applyFill="1" applyBorder="1" applyAlignment="1">
      <alignment horizontal="left" vertical="center" wrapText="1"/>
    </xf>
    <xf numFmtId="0" fontId="0" fillId="0" borderId="3" xfId="0" applyFont="1" applyBorder="1" applyAlignment="1">
      <alignment horizontal="center" vertical="center" wrapText="1"/>
    </xf>
    <xf numFmtId="0" fontId="0" fillId="0" borderId="132" xfId="0" applyFont="1" applyBorder="1" applyAlignment="1">
      <alignment horizontal="center" vertical="center" wrapText="1"/>
    </xf>
    <xf numFmtId="0" fontId="0" fillId="0" borderId="23" xfId="0" applyFont="1" applyBorder="1" applyAlignment="1">
      <alignment horizontal="center" vertical="center" wrapText="1"/>
    </xf>
    <xf numFmtId="0" fontId="19" fillId="0" borderId="3" xfId="0" applyNumberFormat="1" applyFont="1" applyFill="1" applyBorder="1" applyAlignment="1">
      <alignment vertical="top" wrapText="1" readingOrder="1"/>
    </xf>
    <xf numFmtId="0" fontId="16" fillId="0" borderId="3" xfId="0" applyNumberFormat="1" applyFont="1" applyFill="1" applyBorder="1" applyAlignment="1">
      <alignment vertical="top" wrapText="1"/>
    </xf>
    <xf numFmtId="0" fontId="0" fillId="0" borderId="18" xfId="0" applyBorder="1" applyAlignment="1">
      <alignment horizontal="center" vertical="center" wrapText="1"/>
    </xf>
    <xf numFmtId="0" fontId="0" fillId="0" borderId="61" xfId="0" applyBorder="1" applyAlignment="1">
      <alignment horizontal="center" vertical="center" wrapText="1"/>
    </xf>
    <xf numFmtId="0" fontId="1" fillId="6" borderId="42" xfId="0" applyFont="1" applyFill="1" applyBorder="1" applyAlignment="1">
      <alignment horizontal="center" vertical="center" wrapText="1"/>
    </xf>
    <xf numFmtId="0" fontId="1" fillId="6" borderId="43"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10" xfId="0" applyFill="1" applyBorder="1" applyAlignment="1">
      <alignment horizontal="center" vertical="center"/>
    </xf>
    <xf numFmtId="0" fontId="1" fillId="6" borderId="51"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0" fillId="0" borderId="17" xfId="0" applyFont="1" applyBorder="1" applyAlignment="1">
      <alignment horizontal="center" vertical="center" wrapText="1"/>
    </xf>
    <xf numFmtId="0" fontId="0" fillId="0" borderId="63" xfId="0" applyFont="1" applyBorder="1" applyAlignment="1">
      <alignment horizontal="center" vertical="center" wrapText="1"/>
    </xf>
    <xf numFmtId="49" fontId="0" fillId="0" borderId="18" xfId="0" applyNumberFormat="1" applyFont="1" applyBorder="1" applyAlignment="1">
      <alignment horizontal="center" vertical="center" wrapText="1"/>
    </xf>
    <xf numFmtId="49" fontId="0" fillId="0" borderId="28" xfId="0" applyNumberFormat="1" applyFont="1" applyBorder="1" applyAlignment="1">
      <alignment horizontal="center" vertical="center" wrapText="1"/>
    </xf>
    <xf numFmtId="49" fontId="0" fillId="0" borderId="23" xfId="0" applyNumberFormat="1" applyFont="1" applyBorder="1" applyAlignment="1">
      <alignment horizontal="center" vertical="center" wrapText="1"/>
    </xf>
    <xf numFmtId="0" fontId="1" fillId="6" borderId="16" xfId="0" applyFont="1" applyFill="1" applyBorder="1" applyAlignment="1">
      <alignment horizontal="center" vertical="center" wrapText="1"/>
    </xf>
    <xf numFmtId="49" fontId="0" fillId="0" borderId="3" xfId="0" applyNumberFormat="1" applyFont="1" applyBorder="1" applyAlignment="1">
      <alignment horizontal="center" vertical="center" wrapText="1"/>
    </xf>
    <xf numFmtId="0" fontId="0" fillId="0" borderId="10" xfId="0" applyFill="1" applyBorder="1" applyAlignment="1">
      <alignment wrapText="1"/>
    </xf>
    <xf numFmtId="0" fontId="1" fillId="9" borderId="5" xfId="0" applyFont="1" applyFill="1" applyBorder="1" applyAlignment="1">
      <alignment horizontal="center" vertical="center" wrapText="1"/>
    </xf>
    <xf numFmtId="0" fontId="1" fillId="9" borderId="6" xfId="0" applyFont="1" applyFill="1" applyBorder="1" applyAlignment="1">
      <alignment horizontal="center" vertical="center" wrapText="1"/>
    </xf>
    <xf numFmtId="0" fontId="0" fillId="0" borderId="37" xfId="0" applyFill="1" applyBorder="1" applyAlignment="1">
      <alignment wrapText="1"/>
    </xf>
    <xf numFmtId="0" fontId="0" fillId="0" borderId="102" xfId="0" applyFill="1" applyBorder="1" applyAlignment="1">
      <alignment wrapText="1"/>
    </xf>
    <xf numFmtId="0" fontId="0" fillId="0" borderId="3" xfId="0" applyFill="1" applyBorder="1" applyAlignment="1">
      <alignment wrapText="1"/>
    </xf>
    <xf numFmtId="0" fontId="0" fillId="0" borderId="8" xfId="0" applyFill="1" applyBorder="1" applyAlignment="1">
      <alignment wrapText="1"/>
    </xf>
    <xf numFmtId="0" fontId="9" fillId="0" borderId="3" xfId="3" applyFill="1" applyBorder="1" applyAlignment="1">
      <alignment wrapText="1"/>
    </xf>
    <xf numFmtId="0" fontId="0" fillId="0" borderId="11" xfId="0" applyFill="1" applyBorder="1" applyAlignment="1">
      <alignment wrapText="1"/>
    </xf>
    <xf numFmtId="0" fontId="0" fillId="0" borderId="23" xfId="0" applyFill="1" applyBorder="1" applyAlignment="1">
      <alignment wrapText="1"/>
    </xf>
    <xf numFmtId="0" fontId="0" fillId="0" borderId="3" xfId="0" applyBorder="1" applyAlignment="1">
      <alignment wrapText="1"/>
    </xf>
    <xf numFmtId="0" fontId="0" fillId="0" borderId="18" xfId="0" applyBorder="1" applyAlignment="1">
      <alignment wrapText="1"/>
    </xf>
    <xf numFmtId="0" fontId="0" fillId="0" borderId="23" xfId="0" applyBorder="1" applyAlignment="1">
      <alignment wrapText="1"/>
    </xf>
    <xf numFmtId="0" fontId="0" fillId="0" borderId="10" xfId="0" applyBorder="1" applyAlignment="1">
      <alignment wrapText="1"/>
    </xf>
    <xf numFmtId="2" fontId="0" fillId="0" borderId="3"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0" fontId="0" fillId="0" borderId="42" xfId="0" applyFill="1" applyBorder="1" applyAlignment="1">
      <alignment horizontal="left" vertical="top" wrapText="1"/>
    </xf>
    <xf numFmtId="0" fontId="0" fillId="0" borderId="16" xfId="0" applyFill="1" applyBorder="1" applyAlignment="1">
      <alignment horizontal="left" vertical="top" wrapText="1"/>
    </xf>
    <xf numFmtId="0" fontId="0" fillId="0" borderId="43" xfId="0" applyFill="1" applyBorder="1" applyAlignment="1">
      <alignment horizontal="left" vertical="top" wrapText="1"/>
    </xf>
    <xf numFmtId="0" fontId="0" fillId="0" borderId="44" xfId="0" applyFill="1" applyBorder="1" applyAlignment="1">
      <alignment horizontal="left" vertical="top" wrapText="1"/>
    </xf>
    <xf numFmtId="0" fontId="0" fillId="0" borderId="0" xfId="0" applyFill="1" applyBorder="1" applyAlignment="1">
      <alignment horizontal="left" vertical="top" wrapText="1"/>
    </xf>
    <xf numFmtId="0" fontId="0" fillId="0" borderId="45" xfId="0" applyFill="1" applyBorder="1" applyAlignment="1">
      <alignment horizontal="left" vertical="top" wrapText="1"/>
    </xf>
    <xf numFmtId="0" fontId="0" fillId="0" borderId="46" xfId="0" applyFill="1" applyBorder="1" applyAlignment="1">
      <alignment horizontal="left" vertical="top" wrapText="1"/>
    </xf>
    <xf numFmtId="0" fontId="0" fillId="0" borderId="15" xfId="0" applyFill="1" applyBorder="1" applyAlignment="1">
      <alignment horizontal="left" vertical="top" wrapText="1"/>
    </xf>
    <xf numFmtId="0" fontId="0" fillId="0" borderId="47" xfId="0" applyFill="1" applyBorder="1" applyAlignment="1">
      <alignment horizontal="left" vertical="top" wrapText="1"/>
    </xf>
    <xf numFmtId="0" fontId="0" fillId="0" borderId="18" xfId="0" applyFont="1" applyBorder="1" applyAlignment="1">
      <alignment wrapText="1"/>
    </xf>
    <xf numFmtId="0" fontId="0" fillId="0" borderId="28" xfId="0" applyFont="1" applyBorder="1" applyAlignment="1">
      <alignment wrapText="1"/>
    </xf>
    <xf numFmtId="0" fontId="0" fillId="0" borderId="23" xfId="0" applyFont="1" applyBorder="1" applyAlignment="1">
      <alignment wrapText="1"/>
    </xf>
    <xf numFmtId="0" fontId="1" fillId="0" borderId="18" xfId="0" applyFont="1" applyBorder="1" applyAlignment="1">
      <alignment wrapText="1"/>
    </xf>
    <xf numFmtId="0" fontId="1" fillId="0" borderId="28" xfId="0" applyFont="1" applyBorder="1" applyAlignment="1">
      <alignment wrapText="1"/>
    </xf>
    <xf numFmtId="0" fontId="1" fillId="0" borderId="23"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2" fontId="0" fillId="0" borderId="8" xfId="0" applyNumberFormat="1" applyFont="1" applyFill="1" applyBorder="1" applyAlignment="1" applyProtection="1">
      <alignment horizontal="center" vertical="center" wrapText="1"/>
      <protection locked="0"/>
    </xf>
    <xf numFmtId="0" fontId="1" fillId="9" borderId="13" xfId="0" applyFont="1" applyFill="1" applyBorder="1" applyAlignment="1">
      <alignment wrapText="1"/>
    </xf>
    <xf numFmtId="0" fontId="0" fillId="0" borderId="18" xfId="0" applyFont="1" applyBorder="1" applyAlignment="1">
      <alignment horizontal="center" vertical="center" wrapText="1"/>
    </xf>
    <xf numFmtId="49" fontId="0" fillId="0" borderId="19" xfId="0" applyNumberFormat="1" applyFont="1" applyBorder="1" applyAlignment="1">
      <alignment horizontal="center" vertical="center" wrapText="1"/>
    </xf>
    <xf numFmtId="49" fontId="0" fillId="0" borderId="128" xfId="0" applyNumberFormat="1" applyFont="1" applyBorder="1" applyAlignment="1">
      <alignment horizontal="center" vertical="center" wrapText="1"/>
    </xf>
    <xf numFmtId="49" fontId="0" fillId="0" borderId="24" xfId="0" applyNumberFormat="1" applyFont="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0" fontId="0" fillId="0" borderId="22" xfId="0" applyFont="1" applyBorder="1" applyAlignment="1">
      <alignment horizontal="center" vertical="center" wrapText="1"/>
    </xf>
    <xf numFmtId="0" fontId="1" fillId="6" borderId="52" xfId="0" applyFont="1" applyFill="1" applyBorder="1" applyAlignment="1">
      <alignment horizontal="center" vertical="center" wrapText="1"/>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0" borderId="42"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43" xfId="0" applyFont="1" applyFill="1" applyBorder="1" applyAlignment="1">
      <alignment horizontal="left" vertical="top" wrapText="1"/>
    </xf>
    <xf numFmtId="0" fontId="1" fillId="0" borderId="44"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45" xfId="0" applyFont="1" applyFill="1" applyBorder="1" applyAlignment="1">
      <alignment horizontal="left" vertical="top" wrapText="1"/>
    </xf>
    <xf numFmtId="0" fontId="1" fillId="0" borderId="46"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0" borderId="47" xfId="0" applyFont="1" applyFill="1" applyBorder="1" applyAlignment="1">
      <alignment horizontal="left" vertical="top" wrapText="1"/>
    </xf>
    <xf numFmtId="0" fontId="0" fillId="0" borderId="19" xfId="0" applyFont="1" applyBorder="1" applyAlignment="1">
      <alignment horizontal="center" vertical="center" wrapText="1"/>
    </xf>
    <xf numFmtId="0" fontId="0" fillId="0" borderId="24" xfId="0" applyFont="1" applyBorder="1" applyAlignment="1">
      <alignment horizontal="center" vertical="center" wrapText="1"/>
    </xf>
  </cellXfs>
  <cellStyles count="47">
    <cellStyle name="20% - Accent1" xfId="9" builtinId="30" customBuiltin="1"/>
    <cellStyle name="20% - Accent2" xfId="12" builtinId="34" customBuiltin="1"/>
    <cellStyle name="20% - Accent3" xfId="15" builtinId="38" customBuiltin="1"/>
    <cellStyle name="20% - Accent4" xfId="18" builtinId="42" customBuiltin="1"/>
    <cellStyle name="20% - Accent5" xfId="21" builtinId="46" customBuiltin="1"/>
    <cellStyle name="20% - Accent6" xfId="24" builtinId="50" customBuiltin="1"/>
    <cellStyle name="40% - Accent1" xfId="10" builtinId="31" customBuiltin="1"/>
    <cellStyle name="40% - Accent2" xfId="13" builtinId="35" customBuiltin="1"/>
    <cellStyle name="40% - Accent3" xfId="16" builtinId="39" customBuiltin="1"/>
    <cellStyle name="40% - Accent4" xfId="19" builtinId="43" customBuiltin="1"/>
    <cellStyle name="40% - Accent5" xfId="22" builtinId="47" customBuiltin="1"/>
    <cellStyle name="40% - Accent6" xfId="25" builtinId="51" customBuiltin="1"/>
    <cellStyle name="60% - Accent1 2" xfId="27"/>
    <cellStyle name="60% - Accent2 2" xfId="28"/>
    <cellStyle name="60% - Accent3 2" xfId="29"/>
    <cellStyle name="60% - Accent4 2" xfId="30"/>
    <cellStyle name="60% - Accent5 2" xfId="31"/>
    <cellStyle name="60% - Accent6 2" xfId="32"/>
    <cellStyle name="Accent1" xfId="8" builtinId="29" customBuiltin="1"/>
    <cellStyle name="Accent2" xfId="11" builtinId="33" customBuiltin="1"/>
    <cellStyle name="Accent3" xfId="14" builtinId="37" customBuiltin="1"/>
    <cellStyle name="Accent4" xfId="17" builtinId="41" customBuiltin="1"/>
    <cellStyle name="Accent5" xfId="20" builtinId="45" customBuiltin="1"/>
    <cellStyle name="Accent6" xfId="23" builtinId="49" customBuiltin="1"/>
    <cellStyle name="Bad" xfId="6" builtinId="27" customBuiltin="1"/>
    <cellStyle name="Calculation 2" xfId="34"/>
    <cellStyle name="Calculation 3" xfId="33"/>
    <cellStyle name="Check Cell" xfId="7" builtinId="23" customBuiltin="1"/>
    <cellStyle name="Comma" xfId="1" builtinId="3"/>
    <cellStyle name="Comma 2" xfId="35"/>
    <cellStyle name="Currency" xfId="2" builtinId="4"/>
    <cellStyle name="Explanatory Text 2" xfId="36"/>
    <cellStyle name="Followed Hyperlink 2" xfId="37"/>
    <cellStyle name="Good" xfId="5" builtinId="26" customBuiltin="1"/>
    <cellStyle name="Hyperlink" xfId="3" builtinId="8"/>
    <cellStyle name="Hyperlink 2" xfId="38"/>
    <cellStyle name="Input 2" xfId="39"/>
    <cellStyle name="Input data" xfId="40"/>
    <cellStyle name="Linked Cell 2" xfId="41"/>
    <cellStyle name="Neutral 2" xfId="42"/>
    <cellStyle name="Normal" xfId="0" builtinId="0"/>
    <cellStyle name="Normal 2" xfId="26"/>
    <cellStyle name="Note 2" xfId="43"/>
    <cellStyle name="Output 2" xfId="44"/>
    <cellStyle name="Selection" xfId="45"/>
    <cellStyle name="Title" xfId="4" builtinId="15" customBuiltin="1"/>
    <cellStyle name="Warning Text 2" xfId="46"/>
  </cellStyles>
  <dxfs count="1">
    <dxf>
      <fill>
        <patternFill>
          <bgColor theme="0" tint="-0.14996795556505021"/>
        </patternFill>
      </fill>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lexandervelinov/Library/Containers/com.microsoft.Excel/Data/Documents/C:/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beta.qmu.ac.uk/media/9353/procurement-strategy-2020-2025.pdf" TargetMode="External"/><Relationship Id="rId2" Type="http://schemas.openxmlformats.org/officeDocument/2006/relationships/hyperlink" Target="https://www.qmu.ac.uk/media/7042/qmu-it-strategy-2019-to-2023.pdf" TargetMode="External"/><Relationship Id="rId1" Type="http://schemas.openxmlformats.org/officeDocument/2006/relationships/hyperlink" Target="https://www.qmu.ac.uk/media/5932/green-travel-plan-strategy-2016-2020-final.pdf" TargetMode="External"/><Relationship Id="rId6" Type="http://schemas.openxmlformats.org/officeDocument/2006/relationships/printerSettings" Target="../printerSettings/printerSettings1.bin"/><Relationship Id="rId5" Type="http://schemas.openxmlformats.org/officeDocument/2006/relationships/hyperlink" Target="https://www.qmu.ac.uk/about-the-university/sustainability/" TargetMode="External"/><Relationship Id="rId4" Type="http://schemas.openxmlformats.org/officeDocument/2006/relationships/hyperlink" Target="https://www.qmu.ac.uk/media/9275/strategic-plan-2020.pdf"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qmu.ac.uk/services-for-business-and-industry/supporting-smes/" TargetMode="Externa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35"/>
  <sheetViews>
    <sheetView tabSelected="1" topLeftCell="B402" zoomScale="110" zoomScaleNormal="110" workbookViewId="0">
      <selection activeCell="F100" sqref="F100"/>
    </sheetView>
  </sheetViews>
  <sheetFormatPr defaultColWidth="9.140625" defaultRowHeight="15"/>
  <cols>
    <col min="1" max="1" width="8" style="81" customWidth="1"/>
    <col min="2" max="2" width="41.42578125" style="81" customWidth="1"/>
    <col min="3" max="3" width="25.42578125" style="81" customWidth="1"/>
    <col min="4" max="4" width="27.85546875" style="81" customWidth="1"/>
    <col min="5" max="5" width="22.140625" style="81" customWidth="1"/>
    <col min="6" max="6" width="21.85546875" style="81" customWidth="1"/>
    <col min="7" max="7" width="15.42578125" style="81" customWidth="1"/>
    <col min="8" max="8" width="14.42578125" style="81" customWidth="1"/>
    <col min="9" max="9" width="16.140625" style="81" customWidth="1"/>
    <col min="10" max="11" width="16.85546875" style="81" customWidth="1"/>
    <col min="12" max="12" width="20.85546875" style="81" customWidth="1"/>
    <col min="13" max="13" width="21.140625" style="81" customWidth="1"/>
    <col min="14" max="14" width="19" style="81" customWidth="1"/>
    <col min="15" max="16384" width="9.140625" style="81"/>
  </cols>
  <sheetData>
    <row r="1" spans="1:15" ht="33.75" customHeight="1">
      <c r="A1" s="449" t="s">
        <v>0</v>
      </c>
      <c r="B1" s="450"/>
      <c r="C1" s="450"/>
      <c r="D1" s="450"/>
      <c r="E1" s="450"/>
      <c r="F1" s="450"/>
      <c r="G1" s="450"/>
      <c r="H1" s="450"/>
      <c r="I1" s="450"/>
      <c r="J1" s="405"/>
      <c r="K1" s="405"/>
      <c r="L1" s="405"/>
      <c r="M1" s="406"/>
      <c r="N1" s="140"/>
      <c r="O1" s="140"/>
    </row>
    <row r="2" spans="1:15" ht="30" customHeight="1">
      <c r="A2" s="407" t="s">
        <v>1</v>
      </c>
      <c r="B2" s="110" t="s">
        <v>2</v>
      </c>
      <c r="C2" s="110"/>
      <c r="D2" s="110"/>
      <c r="E2" s="110"/>
      <c r="F2" s="110"/>
      <c r="G2" s="110"/>
      <c r="H2" s="110"/>
      <c r="I2" s="110"/>
      <c r="J2" s="110"/>
      <c r="K2" s="110"/>
      <c r="L2" s="110"/>
      <c r="M2" s="408"/>
      <c r="N2" s="140"/>
      <c r="O2" s="140"/>
    </row>
    <row r="3" spans="1:15" ht="31.5" customHeight="1">
      <c r="A3" s="261" t="s">
        <v>3</v>
      </c>
      <c r="B3" s="95" t="s">
        <v>4</v>
      </c>
      <c r="C3" s="87"/>
      <c r="D3" s="82"/>
      <c r="E3" s="82"/>
      <c r="F3" s="82"/>
      <c r="G3" s="82"/>
      <c r="H3" s="82"/>
      <c r="I3" s="82"/>
      <c r="J3" s="82"/>
      <c r="K3" s="82"/>
      <c r="L3" s="82"/>
      <c r="M3" s="263"/>
      <c r="N3" s="140"/>
    </row>
    <row r="4" spans="1:15" ht="20.25" customHeight="1" thickBot="1">
      <c r="A4" s="262"/>
      <c r="B4" s="97" t="s">
        <v>5</v>
      </c>
      <c r="C4" s="233"/>
      <c r="D4" s="82"/>
      <c r="E4" s="82"/>
      <c r="F4" s="82"/>
      <c r="G4" s="82"/>
      <c r="H4" s="82"/>
      <c r="I4" s="82"/>
      <c r="J4" s="82"/>
      <c r="K4" s="82"/>
      <c r="L4" s="82"/>
      <c r="M4" s="263"/>
      <c r="N4" s="140"/>
    </row>
    <row r="5" spans="1:15" ht="24" customHeight="1" thickBot="1">
      <c r="A5" s="264"/>
      <c r="B5" s="352" t="s">
        <v>6</v>
      </c>
      <c r="C5" s="232"/>
      <c r="D5" s="82"/>
      <c r="E5" s="82"/>
      <c r="F5" s="82"/>
      <c r="G5" s="82"/>
      <c r="H5" s="82"/>
      <c r="I5" s="82"/>
      <c r="J5" s="82"/>
      <c r="K5" s="82"/>
      <c r="L5" s="82"/>
      <c r="M5" s="263"/>
      <c r="N5" s="140"/>
    </row>
    <row r="6" spans="1:15" ht="27.95" customHeight="1">
      <c r="A6" s="265" t="s">
        <v>7</v>
      </c>
      <c r="B6" s="98" t="s">
        <v>8</v>
      </c>
      <c r="C6" s="84"/>
      <c r="D6" s="82"/>
      <c r="E6" s="82"/>
      <c r="F6" s="82"/>
      <c r="G6" s="82"/>
      <c r="H6" s="82"/>
      <c r="I6" s="82"/>
      <c r="J6" s="82"/>
      <c r="K6" s="82"/>
      <c r="L6" s="82"/>
      <c r="M6" s="263"/>
      <c r="N6" s="140"/>
    </row>
    <row r="7" spans="1:15" ht="18" customHeight="1" thickBot="1">
      <c r="A7" s="265"/>
      <c r="B7" s="97" t="s">
        <v>9</v>
      </c>
      <c r="C7" s="84"/>
      <c r="D7" s="82"/>
      <c r="E7" s="82"/>
      <c r="F7" s="82"/>
      <c r="G7" s="82"/>
      <c r="H7" s="82"/>
      <c r="I7" s="82"/>
      <c r="J7" s="82"/>
      <c r="K7" s="82"/>
      <c r="L7" s="82"/>
      <c r="M7" s="263"/>
      <c r="N7" s="140"/>
    </row>
    <row r="8" spans="1:15" ht="24" customHeight="1" thickBot="1">
      <c r="A8" s="264"/>
      <c r="B8" s="231" t="s">
        <v>10</v>
      </c>
      <c r="C8" s="225"/>
      <c r="D8" s="82"/>
      <c r="E8" s="82"/>
      <c r="F8" s="82"/>
      <c r="G8" s="82"/>
      <c r="H8" s="82"/>
      <c r="I8" s="82"/>
      <c r="J8" s="82"/>
      <c r="K8" s="82"/>
      <c r="L8" s="82"/>
      <c r="M8" s="263"/>
      <c r="N8" s="140"/>
    </row>
    <row r="9" spans="1:15" ht="28.5" customHeight="1" thickBot="1">
      <c r="A9" s="265" t="s">
        <v>11</v>
      </c>
      <c r="B9" s="95" t="s">
        <v>12</v>
      </c>
      <c r="C9" s="84"/>
      <c r="D9" s="82"/>
      <c r="E9" s="82"/>
      <c r="F9" s="82"/>
      <c r="G9" s="82"/>
      <c r="H9" s="82"/>
      <c r="I9" s="82"/>
      <c r="J9" s="82"/>
      <c r="K9" s="82"/>
      <c r="L9" s="82"/>
      <c r="M9" s="263"/>
      <c r="N9" s="140"/>
    </row>
    <row r="10" spans="1:15" ht="24" customHeight="1" thickBot="1">
      <c r="A10" s="264"/>
      <c r="B10" s="416">
        <v>476</v>
      </c>
      <c r="C10" s="225"/>
      <c r="D10" s="82"/>
      <c r="E10" s="82"/>
      <c r="F10" s="82"/>
      <c r="G10" s="82"/>
      <c r="H10" s="82"/>
      <c r="I10" s="82"/>
      <c r="J10" s="82"/>
      <c r="K10" s="82"/>
      <c r="L10" s="82"/>
      <c r="M10" s="263"/>
      <c r="N10" s="140"/>
    </row>
    <row r="11" spans="1:15" ht="28.5" customHeight="1">
      <c r="A11" s="265" t="s">
        <v>13</v>
      </c>
      <c r="B11" s="95" t="s">
        <v>14</v>
      </c>
      <c r="C11" s="84"/>
      <c r="D11" s="82"/>
      <c r="E11" s="82"/>
      <c r="F11" s="82"/>
      <c r="G11" s="82"/>
      <c r="H11" s="82"/>
      <c r="I11" s="82"/>
      <c r="J11" s="82"/>
      <c r="K11" s="82"/>
      <c r="L11" s="82"/>
      <c r="M11" s="263"/>
      <c r="N11" s="140"/>
    </row>
    <row r="12" spans="1:15" ht="35.25" customHeight="1" thickBot="1">
      <c r="A12" s="266"/>
      <c r="B12" s="455" t="s">
        <v>15</v>
      </c>
      <c r="C12" s="456"/>
      <c r="D12" s="456"/>
      <c r="E12" s="456"/>
      <c r="F12" s="82"/>
      <c r="G12" s="82"/>
      <c r="H12" s="82"/>
      <c r="I12" s="82"/>
      <c r="J12" s="82"/>
      <c r="K12" s="82"/>
      <c r="L12" s="82"/>
      <c r="M12" s="263"/>
      <c r="N12" s="140"/>
    </row>
    <row r="13" spans="1:15" ht="18.95" customHeight="1">
      <c r="A13" s="266"/>
      <c r="B13" s="230" t="s">
        <v>16</v>
      </c>
      <c r="C13" s="229" t="s">
        <v>17</v>
      </c>
      <c r="D13" s="229" t="s">
        <v>18</v>
      </c>
      <c r="E13" s="228" t="s">
        <v>19</v>
      </c>
      <c r="F13" s="82"/>
      <c r="G13" s="82"/>
      <c r="H13" s="82"/>
      <c r="I13" s="82"/>
      <c r="J13" s="82"/>
      <c r="K13" s="82"/>
      <c r="L13" s="82"/>
      <c r="M13" s="263"/>
      <c r="N13" s="140"/>
    </row>
    <row r="14" spans="1:15" ht="14.25" customHeight="1">
      <c r="A14" s="266"/>
      <c r="B14" s="158" t="s">
        <v>20</v>
      </c>
      <c r="C14" s="174" t="str">
        <f>VLOOKUP($B14,ListsReq!$BB$3:$BC$14,2,FALSE)</f>
        <v>m2</v>
      </c>
      <c r="D14" s="227">
        <v>46784</v>
      </c>
      <c r="E14" s="437" t="s">
        <v>21</v>
      </c>
      <c r="F14" s="82"/>
      <c r="G14" s="82"/>
      <c r="H14" s="82"/>
      <c r="I14" s="82"/>
      <c r="J14" s="82"/>
      <c r="K14" s="82"/>
      <c r="L14" s="82"/>
      <c r="M14" s="263"/>
      <c r="N14" s="140"/>
    </row>
    <row r="15" spans="1:15" ht="14.25" customHeight="1">
      <c r="A15" s="266"/>
      <c r="B15" s="158" t="s">
        <v>519</v>
      </c>
      <c r="C15" s="174" t="str">
        <f>VLOOKUP($B15,ListsReq!$BB$3:$BC$14,2,FALSE)</f>
        <v>number FTS</v>
      </c>
      <c r="D15" s="227">
        <v>4070</v>
      </c>
      <c r="E15" s="434" t="s">
        <v>845</v>
      </c>
      <c r="F15" s="82"/>
      <c r="G15" s="82"/>
      <c r="H15" s="82"/>
      <c r="I15" s="82"/>
      <c r="J15" s="82"/>
      <c r="K15" s="82"/>
      <c r="L15" s="82"/>
      <c r="M15" s="263"/>
      <c r="N15" s="140"/>
    </row>
    <row r="16" spans="1:15" ht="14.25" customHeight="1">
      <c r="A16" s="266"/>
      <c r="B16" s="158"/>
      <c r="C16" s="174"/>
      <c r="D16" s="227"/>
      <c r="E16" s="156"/>
      <c r="F16" s="82"/>
      <c r="G16" s="82"/>
      <c r="H16" s="82"/>
      <c r="I16" s="82"/>
      <c r="J16" s="82"/>
      <c r="K16" s="82"/>
      <c r="L16" s="82"/>
      <c r="M16" s="263"/>
      <c r="N16" s="140"/>
    </row>
    <row r="17" spans="1:14" ht="14.25" hidden="1" customHeight="1">
      <c r="A17" s="266"/>
      <c r="B17" s="158"/>
      <c r="C17" s="174" t="e">
        <f>VLOOKUP($B17,ListsReq!$BB$3:$BC$14,2,FALSE)</f>
        <v>#N/A</v>
      </c>
      <c r="D17" s="227"/>
      <c r="E17" s="156"/>
      <c r="F17" s="82"/>
      <c r="G17" s="82"/>
      <c r="H17" s="82"/>
      <c r="I17" s="82"/>
      <c r="J17" s="82"/>
      <c r="K17" s="82"/>
      <c r="L17" s="82"/>
      <c r="M17" s="263"/>
      <c r="N17" s="140"/>
    </row>
    <row r="18" spans="1:14" ht="14.25" hidden="1" customHeight="1">
      <c r="A18" s="266"/>
      <c r="B18" s="158"/>
      <c r="C18" s="174" t="e">
        <f>VLOOKUP($B18,ListsReq!$BB$3:$BC$14,2,FALSE)</f>
        <v>#N/A</v>
      </c>
      <c r="D18" s="227"/>
      <c r="E18" s="156"/>
      <c r="F18" s="82"/>
      <c r="G18" s="82"/>
      <c r="H18" s="82"/>
      <c r="I18" s="82"/>
      <c r="J18" s="82"/>
      <c r="K18" s="82"/>
      <c r="L18" s="82"/>
      <c r="M18" s="263"/>
      <c r="N18" s="140"/>
    </row>
    <row r="19" spans="1:14" ht="14.25" hidden="1" customHeight="1">
      <c r="A19" s="266"/>
      <c r="B19" s="158"/>
      <c r="C19" s="174" t="e">
        <f>VLOOKUP($B19,ListsReq!$BB$3:$BC$14,2,FALSE)</f>
        <v>#N/A</v>
      </c>
      <c r="D19" s="227"/>
      <c r="E19" s="156"/>
      <c r="F19" s="82"/>
      <c r="G19" s="82"/>
      <c r="H19" s="82"/>
      <c r="I19" s="82"/>
      <c r="J19" s="82"/>
      <c r="K19" s="82"/>
      <c r="L19" s="82"/>
      <c r="M19" s="263"/>
      <c r="N19" s="140"/>
    </row>
    <row r="20" spans="1:14" ht="14.25" hidden="1" customHeight="1">
      <c r="A20" s="266"/>
      <c r="B20" s="158"/>
      <c r="C20" s="174" t="e">
        <f>VLOOKUP($B20,ListsReq!$BB$3:$BC$14,2,FALSE)</f>
        <v>#N/A</v>
      </c>
      <c r="D20" s="227"/>
      <c r="E20" s="156"/>
      <c r="F20" s="82"/>
      <c r="G20" s="82"/>
      <c r="H20" s="82"/>
      <c r="I20" s="82"/>
      <c r="J20" s="82"/>
      <c r="K20" s="82"/>
      <c r="L20" s="82"/>
      <c r="M20" s="263"/>
      <c r="N20" s="140"/>
    </row>
    <row r="21" spans="1:14" ht="14.25" hidden="1" customHeight="1">
      <c r="A21" s="266"/>
      <c r="B21" s="158"/>
      <c r="C21" s="174" t="e">
        <f>VLOOKUP($B21,ListsReq!$BB$3:$BC$14,2,FALSE)</f>
        <v>#N/A</v>
      </c>
      <c r="D21" s="227"/>
      <c r="E21" s="156"/>
      <c r="F21" s="82"/>
      <c r="G21" s="82"/>
      <c r="H21" s="82"/>
      <c r="I21" s="82"/>
      <c r="J21" s="82"/>
      <c r="K21" s="82"/>
      <c r="L21" s="82"/>
      <c r="M21" s="263"/>
      <c r="N21" s="140"/>
    </row>
    <row r="22" spans="1:14" ht="14.25" hidden="1" customHeight="1">
      <c r="A22" s="266"/>
      <c r="B22" s="158"/>
      <c r="C22" s="174" t="e">
        <f>VLOOKUP($B22,ListsReq!$BB$3:$BC$14,2,FALSE)</f>
        <v>#N/A</v>
      </c>
      <c r="D22" s="227"/>
      <c r="E22" s="156"/>
      <c r="F22" s="82"/>
      <c r="G22" s="82"/>
      <c r="H22" s="82"/>
      <c r="I22" s="82"/>
      <c r="J22" s="82"/>
      <c r="K22" s="82"/>
      <c r="L22" s="82"/>
      <c r="M22" s="263"/>
      <c r="N22" s="140"/>
    </row>
    <row r="23" spans="1:14" ht="14.25" customHeight="1" thickBot="1">
      <c r="A23" s="266"/>
      <c r="B23" s="147"/>
      <c r="C23" s="170"/>
      <c r="D23" s="170"/>
      <c r="E23" s="145"/>
      <c r="F23" s="82"/>
      <c r="G23" s="82"/>
      <c r="H23" s="82"/>
      <c r="I23" s="82"/>
      <c r="J23" s="82"/>
      <c r="K23" s="82"/>
      <c r="L23" s="82"/>
      <c r="M23" s="263"/>
      <c r="N23" s="140"/>
    </row>
    <row r="24" spans="1:14" ht="27" customHeight="1">
      <c r="A24" s="265" t="s">
        <v>22</v>
      </c>
      <c r="B24" s="88" t="s">
        <v>23</v>
      </c>
      <c r="C24" s="87"/>
      <c r="D24" s="82"/>
      <c r="E24" s="82"/>
      <c r="F24" s="82"/>
      <c r="G24" s="82"/>
      <c r="H24" s="82"/>
      <c r="I24" s="82"/>
      <c r="J24" s="82"/>
      <c r="K24" s="82"/>
      <c r="L24" s="82"/>
      <c r="M24" s="263"/>
      <c r="N24" s="140"/>
    </row>
    <row r="25" spans="1:14" ht="16.5" customHeight="1">
      <c r="A25" s="265"/>
      <c r="B25" s="328" t="s">
        <v>24</v>
      </c>
      <c r="C25" s="82"/>
      <c r="D25" s="82"/>
      <c r="E25" s="82"/>
      <c r="F25" s="82"/>
      <c r="G25" s="82"/>
      <c r="H25" s="82"/>
      <c r="I25" s="82"/>
      <c r="J25" s="82"/>
      <c r="K25" s="82"/>
      <c r="L25" s="82"/>
      <c r="M25" s="263"/>
      <c r="N25" s="140"/>
    </row>
    <row r="26" spans="1:14" ht="19.5" customHeight="1">
      <c r="A26" s="264"/>
      <c r="B26" s="329" t="s">
        <v>25</v>
      </c>
      <c r="C26" s="329" t="s">
        <v>26</v>
      </c>
      <c r="D26" s="430"/>
      <c r="E26" s="430"/>
      <c r="F26" s="82"/>
      <c r="G26" s="82"/>
      <c r="H26" s="82"/>
      <c r="I26" s="82"/>
      <c r="J26" s="82"/>
      <c r="K26" s="82"/>
      <c r="L26" s="82"/>
      <c r="M26" s="263"/>
      <c r="N26" s="140"/>
    </row>
    <row r="27" spans="1:14" ht="24" customHeight="1">
      <c r="A27" s="264"/>
      <c r="B27" s="412">
        <v>40606000</v>
      </c>
      <c r="C27" s="413" t="s">
        <v>27</v>
      </c>
      <c r="D27" s="82"/>
      <c r="E27" s="82"/>
      <c r="F27" s="82"/>
      <c r="G27" s="82"/>
      <c r="H27" s="82"/>
      <c r="I27" s="82"/>
      <c r="J27" s="82"/>
      <c r="K27" s="82"/>
      <c r="L27" s="82"/>
      <c r="M27" s="263"/>
      <c r="N27" s="140"/>
    </row>
    <row r="28" spans="1:14" ht="30" customHeight="1">
      <c r="A28" s="265" t="s">
        <v>28</v>
      </c>
      <c r="B28" s="88" t="s">
        <v>29</v>
      </c>
      <c r="C28" s="87"/>
      <c r="D28" s="82"/>
      <c r="E28" s="82"/>
      <c r="F28" s="82"/>
      <c r="G28" s="82"/>
      <c r="H28" s="82"/>
      <c r="I28" s="82"/>
      <c r="J28" s="82"/>
      <c r="K28" s="82"/>
      <c r="L28" s="82"/>
      <c r="M28" s="263"/>
      <c r="N28" s="140"/>
    </row>
    <row r="29" spans="1:14" ht="15.75" customHeight="1">
      <c r="A29" s="265"/>
      <c r="B29" s="328" t="s">
        <v>30</v>
      </c>
      <c r="C29" s="82"/>
      <c r="D29" s="82"/>
      <c r="E29" s="82"/>
      <c r="F29" s="82"/>
      <c r="G29" s="82"/>
      <c r="H29" s="82"/>
      <c r="I29" s="82"/>
      <c r="J29" s="82"/>
      <c r="K29" s="82"/>
      <c r="L29" s="82"/>
      <c r="M29" s="263"/>
      <c r="N29" s="140"/>
    </row>
    <row r="30" spans="1:14" ht="19.5" customHeight="1" thickBot="1">
      <c r="A30" s="264"/>
      <c r="B30" s="329" t="s">
        <v>29</v>
      </c>
      <c r="C30" s="329" t="s">
        <v>31</v>
      </c>
      <c r="D30" s="430"/>
      <c r="E30" s="430"/>
      <c r="F30" s="82"/>
      <c r="G30" s="82"/>
      <c r="H30" s="82"/>
      <c r="I30" s="82"/>
      <c r="J30" s="82"/>
      <c r="K30" s="82"/>
      <c r="L30" s="82"/>
      <c r="M30" s="263"/>
      <c r="N30" s="140"/>
    </row>
    <row r="31" spans="1:14" ht="24" customHeight="1" thickBot="1">
      <c r="A31" s="264"/>
      <c r="B31" s="226" t="s">
        <v>32</v>
      </c>
      <c r="C31" s="226"/>
      <c r="D31" s="82"/>
      <c r="E31" s="82"/>
      <c r="F31" s="82"/>
      <c r="G31" s="82"/>
      <c r="H31" s="82"/>
      <c r="I31" s="82"/>
      <c r="J31" s="82"/>
      <c r="K31" s="82"/>
      <c r="L31" s="82"/>
      <c r="M31" s="263"/>
      <c r="N31" s="140"/>
    </row>
    <row r="32" spans="1:14" ht="30.75" customHeight="1">
      <c r="A32" s="264" t="s">
        <v>33</v>
      </c>
      <c r="B32" s="224" t="s">
        <v>34</v>
      </c>
      <c r="C32" s="82"/>
      <c r="D32" s="82"/>
      <c r="E32" s="82"/>
      <c r="F32" s="82"/>
      <c r="G32" s="82"/>
      <c r="H32" s="82"/>
      <c r="I32" s="82"/>
      <c r="J32" s="82"/>
      <c r="K32" s="82"/>
      <c r="L32" s="82"/>
      <c r="M32" s="263"/>
      <c r="N32" s="140"/>
    </row>
    <row r="33" spans="1:14" ht="18.95" customHeight="1" thickBot="1">
      <c r="A33" s="264"/>
      <c r="B33" s="453" t="s">
        <v>35</v>
      </c>
      <c r="C33" s="454"/>
      <c r="D33" s="454"/>
      <c r="E33" s="454"/>
      <c r="F33" s="82"/>
      <c r="G33" s="82"/>
      <c r="H33" s="82"/>
      <c r="I33" s="82"/>
      <c r="J33" s="82"/>
      <c r="K33" s="82"/>
      <c r="L33" s="82"/>
      <c r="M33" s="263"/>
      <c r="N33" s="140"/>
    </row>
    <row r="34" spans="1:14" ht="45" customHeight="1" thickBot="1">
      <c r="A34" s="264"/>
      <c r="B34" s="457" t="s">
        <v>36</v>
      </c>
      <c r="C34" s="458"/>
      <c r="D34" s="458"/>
      <c r="E34" s="459"/>
      <c r="F34" s="82"/>
      <c r="G34" s="82"/>
      <c r="H34" s="82"/>
      <c r="I34" s="82"/>
      <c r="J34" s="82"/>
      <c r="K34" s="82"/>
      <c r="L34" s="82"/>
      <c r="M34" s="263"/>
      <c r="N34" s="140"/>
    </row>
    <row r="35" spans="1:14" ht="19.5" customHeight="1">
      <c r="A35" s="265"/>
      <c r="B35" s="453"/>
      <c r="C35" s="454"/>
      <c r="D35" s="454"/>
      <c r="E35" s="454"/>
      <c r="F35" s="82"/>
      <c r="G35" s="82"/>
      <c r="H35" s="82"/>
      <c r="I35" s="82"/>
      <c r="J35" s="82"/>
      <c r="K35" s="82"/>
      <c r="L35" s="82"/>
      <c r="M35" s="263"/>
      <c r="N35" s="140"/>
    </row>
    <row r="36" spans="1:14" ht="33" customHeight="1">
      <c r="A36" s="267" t="s">
        <v>37</v>
      </c>
      <c r="B36" s="223" t="s">
        <v>38</v>
      </c>
      <c r="C36" s="223"/>
      <c r="D36" s="223"/>
      <c r="E36" s="223"/>
      <c r="F36" s="223"/>
      <c r="G36" s="223"/>
      <c r="H36" s="223"/>
      <c r="I36" s="223"/>
      <c r="J36" s="223"/>
      <c r="K36" s="223"/>
      <c r="L36" s="223"/>
      <c r="M36" s="268"/>
      <c r="N36" s="140"/>
    </row>
    <row r="37" spans="1:14" ht="21.75" customHeight="1">
      <c r="A37" s="269"/>
      <c r="B37" s="213" t="s">
        <v>39</v>
      </c>
      <c r="C37" s="213"/>
      <c r="D37" s="213"/>
      <c r="E37" s="213"/>
      <c r="F37" s="213"/>
      <c r="G37" s="213"/>
      <c r="H37" s="213"/>
      <c r="I37" s="213"/>
      <c r="J37" s="213"/>
      <c r="K37" s="213"/>
      <c r="L37" s="213"/>
      <c r="M37" s="270"/>
      <c r="N37" s="140"/>
    </row>
    <row r="38" spans="1:14" ht="21" customHeight="1">
      <c r="A38" s="271" t="s">
        <v>40</v>
      </c>
      <c r="B38" s="460" t="s">
        <v>41</v>
      </c>
      <c r="C38" s="461"/>
      <c r="D38" s="461"/>
      <c r="E38" s="461"/>
      <c r="F38" s="209"/>
      <c r="G38" s="209"/>
      <c r="H38" s="209"/>
      <c r="I38" s="209"/>
      <c r="J38" s="209"/>
      <c r="K38" s="209"/>
      <c r="L38" s="209"/>
      <c r="M38" s="272"/>
      <c r="N38" s="140"/>
    </row>
    <row r="39" spans="1:14" ht="57.75" customHeight="1" thickBot="1">
      <c r="A39" s="330"/>
      <c r="B39" s="468" t="s">
        <v>42</v>
      </c>
      <c r="C39" s="469"/>
      <c r="D39" s="469"/>
      <c r="E39" s="470"/>
      <c r="F39" s="209"/>
      <c r="G39" s="209"/>
      <c r="H39" s="209"/>
      <c r="I39" s="209"/>
      <c r="J39" s="209"/>
      <c r="K39" s="209"/>
      <c r="L39" s="209"/>
      <c r="M39" s="272"/>
      <c r="N39" s="140"/>
    </row>
    <row r="40" spans="1:14" ht="105" customHeight="1" thickBot="1">
      <c r="A40" s="273"/>
      <c r="B40" s="462" t="s">
        <v>849</v>
      </c>
      <c r="C40" s="463"/>
      <c r="D40" s="463"/>
      <c r="E40" s="464"/>
      <c r="F40" s="209"/>
      <c r="G40" s="209"/>
      <c r="H40" s="209"/>
      <c r="I40" s="209"/>
      <c r="J40" s="209"/>
      <c r="K40" s="209"/>
      <c r="L40" s="209"/>
      <c r="M40" s="272"/>
      <c r="N40" s="140"/>
    </row>
    <row r="41" spans="1:14" ht="30.75" customHeight="1" thickBot="1">
      <c r="A41" s="274"/>
      <c r="B41" s="465" t="s">
        <v>43</v>
      </c>
      <c r="C41" s="466"/>
      <c r="D41" s="466"/>
      <c r="E41" s="467"/>
      <c r="F41" s="209"/>
      <c r="G41" s="209"/>
      <c r="H41" s="209"/>
      <c r="I41" s="209"/>
      <c r="J41" s="209"/>
      <c r="K41" s="209"/>
      <c r="L41" s="209"/>
      <c r="M41" s="272"/>
      <c r="N41" s="140"/>
    </row>
    <row r="42" spans="1:14" ht="20.25" customHeight="1">
      <c r="A42" s="271" t="s">
        <v>44</v>
      </c>
      <c r="B42" s="451" t="s">
        <v>45</v>
      </c>
      <c r="C42" s="452"/>
      <c r="D42" s="452"/>
      <c r="E42" s="452"/>
      <c r="F42" s="209"/>
      <c r="G42" s="209"/>
      <c r="H42" s="209"/>
      <c r="I42" s="209"/>
      <c r="J42" s="209"/>
      <c r="K42" s="209"/>
      <c r="L42" s="209"/>
      <c r="M42" s="272"/>
      <c r="N42" s="140"/>
    </row>
    <row r="43" spans="1:14" ht="93" customHeight="1" thickBot="1">
      <c r="A43" s="330"/>
      <c r="B43" s="496" t="s">
        <v>46</v>
      </c>
      <c r="C43" s="497"/>
      <c r="D43" s="497"/>
      <c r="E43" s="497"/>
      <c r="F43" s="209"/>
      <c r="G43" s="209"/>
      <c r="H43" s="209"/>
      <c r="I43" s="209"/>
      <c r="J43" s="209"/>
      <c r="K43" s="209"/>
      <c r="L43" s="209"/>
      <c r="M43" s="272"/>
      <c r="N43" s="140"/>
    </row>
    <row r="44" spans="1:14" ht="105" customHeight="1" thickBot="1">
      <c r="A44" s="273"/>
      <c r="B44" s="462" t="s">
        <v>862</v>
      </c>
      <c r="C44" s="463"/>
      <c r="D44" s="463"/>
      <c r="E44" s="464"/>
      <c r="F44" s="209"/>
      <c r="G44" s="209"/>
      <c r="H44" s="209"/>
      <c r="I44" s="209"/>
      <c r="J44" s="209"/>
      <c r="K44" s="209"/>
      <c r="L44" s="209"/>
      <c r="M44" s="272"/>
      <c r="N44" s="140"/>
    </row>
    <row r="45" spans="1:14" ht="33" customHeight="1" thickBot="1">
      <c r="A45" s="274"/>
      <c r="B45" s="531" t="s">
        <v>43</v>
      </c>
      <c r="C45" s="532"/>
      <c r="D45" s="532"/>
      <c r="E45" s="533"/>
      <c r="F45" s="209"/>
      <c r="G45" s="209"/>
      <c r="H45" s="209"/>
      <c r="I45" s="209"/>
      <c r="J45" s="209"/>
      <c r="K45" s="209"/>
      <c r="L45" s="209"/>
      <c r="M45" s="272"/>
      <c r="N45" s="140"/>
    </row>
    <row r="46" spans="1:14" ht="11.25" customHeight="1">
      <c r="A46" s="275"/>
      <c r="B46" s="209"/>
      <c r="C46" s="209"/>
      <c r="D46" s="209"/>
      <c r="E46" s="209"/>
      <c r="F46" s="209"/>
      <c r="G46" s="209"/>
      <c r="H46" s="209"/>
      <c r="I46" s="209"/>
      <c r="J46" s="209"/>
      <c r="K46" s="209"/>
      <c r="L46" s="209"/>
      <c r="M46" s="272"/>
      <c r="N46" s="140"/>
    </row>
    <row r="47" spans="1:14" ht="24" customHeight="1">
      <c r="A47" s="276"/>
      <c r="B47" s="213" t="s">
        <v>47</v>
      </c>
      <c r="C47" s="213"/>
      <c r="D47" s="213"/>
      <c r="E47" s="213"/>
      <c r="F47" s="213"/>
      <c r="G47" s="213"/>
      <c r="H47" s="213"/>
      <c r="I47" s="213"/>
      <c r="J47" s="213"/>
      <c r="K47" s="213"/>
      <c r="L47" s="213"/>
      <c r="M47" s="277"/>
      <c r="N47" s="140"/>
    </row>
    <row r="48" spans="1:14" ht="21" customHeight="1">
      <c r="A48" s="278" t="s">
        <v>48</v>
      </c>
      <c r="B48" s="534" t="s">
        <v>49</v>
      </c>
      <c r="C48" s="535"/>
      <c r="D48" s="535"/>
      <c r="E48" s="535"/>
      <c r="F48" s="209"/>
      <c r="G48" s="209"/>
      <c r="H48" s="209"/>
      <c r="I48" s="209"/>
      <c r="J48" s="209"/>
      <c r="K48" s="209"/>
      <c r="L48" s="209"/>
      <c r="M48" s="272"/>
      <c r="N48" s="140"/>
    </row>
    <row r="49" spans="1:15" ht="22.5" customHeight="1" thickBot="1">
      <c r="A49" s="279"/>
      <c r="B49" s="222" t="s">
        <v>50</v>
      </c>
      <c r="C49" s="221"/>
      <c r="D49" s="221"/>
      <c r="E49" s="221"/>
      <c r="F49" s="209"/>
      <c r="G49" s="209"/>
      <c r="H49" s="209"/>
      <c r="I49" s="209"/>
      <c r="J49" s="209"/>
      <c r="K49" s="209"/>
      <c r="L49" s="209"/>
      <c r="M49" s="272"/>
      <c r="N49" s="140"/>
    </row>
    <row r="50" spans="1:15" ht="18.95" customHeight="1" thickBot="1">
      <c r="A50" s="275"/>
      <c r="B50" s="417" t="s">
        <v>51</v>
      </c>
      <c r="C50" s="528" t="s">
        <v>52</v>
      </c>
      <c r="D50" s="528"/>
      <c r="E50" s="529"/>
      <c r="F50" s="528" t="s">
        <v>53</v>
      </c>
      <c r="G50" s="528"/>
      <c r="H50" s="529"/>
      <c r="I50" s="209"/>
      <c r="J50" s="209"/>
      <c r="K50" s="209"/>
      <c r="L50" s="209"/>
      <c r="M50" s="272"/>
      <c r="N50" s="140"/>
    </row>
    <row r="51" spans="1:15" ht="14.25" customHeight="1" thickBot="1">
      <c r="A51" s="275"/>
      <c r="B51" s="419" t="s">
        <v>850</v>
      </c>
      <c r="C51" s="447" t="s">
        <v>855</v>
      </c>
      <c r="D51" s="447"/>
      <c r="E51" s="448"/>
      <c r="F51" s="530" t="s">
        <v>54</v>
      </c>
      <c r="G51" s="447"/>
      <c r="H51" s="448"/>
      <c r="I51" s="209"/>
      <c r="J51" s="209"/>
      <c r="K51" s="209"/>
      <c r="L51" s="209"/>
      <c r="M51" s="272"/>
      <c r="N51" s="140"/>
    </row>
    <row r="52" spans="1:15" ht="14.25" customHeight="1">
      <c r="A52" s="275"/>
      <c r="B52" s="418" t="s">
        <v>851</v>
      </c>
      <c r="C52" s="447"/>
      <c r="D52" s="447"/>
      <c r="E52" s="448"/>
      <c r="F52" s="530"/>
      <c r="G52" s="447"/>
      <c r="H52" s="448"/>
      <c r="I52" s="209"/>
      <c r="J52" s="209"/>
      <c r="K52" s="209"/>
      <c r="L52" s="209"/>
      <c r="M52" s="272"/>
      <c r="N52" s="140"/>
    </row>
    <row r="53" spans="1:15" ht="14.25" customHeight="1">
      <c r="A53" s="275"/>
      <c r="B53" s="438" t="s">
        <v>852</v>
      </c>
      <c r="C53" s="447"/>
      <c r="D53" s="447"/>
      <c r="E53" s="448"/>
      <c r="F53" s="530" t="s">
        <v>856</v>
      </c>
      <c r="G53" s="447"/>
      <c r="H53" s="448"/>
      <c r="I53" s="209"/>
      <c r="J53" s="209"/>
      <c r="K53" s="209"/>
      <c r="L53" s="209"/>
      <c r="M53" s="272"/>
      <c r="N53" s="140"/>
    </row>
    <row r="54" spans="1:15" ht="14.25" customHeight="1">
      <c r="A54" s="275"/>
      <c r="B54" s="158" t="s">
        <v>853</v>
      </c>
      <c r="C54" s="447"/>
      <c r="D54" s="447"/>
      <c r="E54" s="448"/>
      <c r="F54" s="447"/>
      <c r="G54" s="447"/>
      <c r="H54" s="448"/>
      <c r="I54" s="209"/>
      <c r="J54" s="209"/>
      <c r="K54" s="209"/>
      <c r="L54" s="209"/>
      <c r="M54" s="272"/>
      <c r="N54" s="140"/>
    </row>
    <row r="55" spans="1:15" ht="14.25" customHeight="1">
      <c r="A55" s="275"/>
      <c r="B55" s="158" t="s">
        <v>854</v>
      </c>
      <c r="C55" s="447"/>
      <c r="D55" s="447"/>
      <c r="E55" s="448"/>
      <c r="F55" s="447"/>
      <c r="G55" s="447"/>
      <c r="H55" s="448"/>
      <c r="I55" s="209"/>
      <c r="J55" s="209"/>
      <c r="K55" s="209"/>
      <c r="L55" s="209"/>
      <c r="M55" s="272"/>
      <c r="N55" s="140"/>
    </row>
    <row r="56" spans="1:15" ht="14.25" customHeight="1" thickBot="1">
      <c r="A56" s="275"/>
      <c r="B56" s="147"/>
      <c r="C56" s="526"/>
      <c r="D56" s="526"/>
      <c r="E56" s="527"/>
      <c r="F56" s="526"/>
      <c r="G56" s="526"/>
      <c r="H56" s="527"/>
      <c r="I56" s="209"/>
      <c r="J56" s="209"/>
      <c r="K56" s="209"/>
      <c r="L56" s="209"/>
      <c r="M56" s="272"/>
      <c r="N56" s="140"/>
    </row>
    <row r="57" spans="1:15" ht="24.75" customHeight="1">
      <c r="A57" s="275" t="s">
        <v>55</v>
      </c>
      <c r="B57" s="491"/>
      <c r="C57" s="492"/>
      <c r="D57" s="492"/>
      <c r="E57" s="492"/>
      <c r="F57" s="209"/>
      <c r="G57" s="209"/>
      <c r="H57" s="209"/>
      <c r="I57" s="209"/>
      <c r="J57" s="209"/>
      <c r="K57" s="209"/>
      <c r="L57" s="209"/>
      <c r="M57" s="272"/>
      <c r="N57" s="140"/>
    </row>
    <row r="58" spans="1:15" ht="15.75" customHeight="1" thickBot="1">
      <c r="A58" s="275"/>
      <c r="B58" s="496" t="s">
        <v>56</v>
      </c>
      <c r="C58" s="497"/>
      <c r="D58" s="497"/>
      <c r="E58" s="497"/>
      <c r="F58" s="209"/>
      <c r="G58" s="209"/>
      <c r="H58" s="209"/>
      <c r="I58" s="209"/>
      <c r="J58" s="209"/>
      <c r="K58" s="209"/>
      <c r="L58" s="209"/>
      <c r="M58" s="272"/>
      <c r="N58" s="140"/>
    </row>
    <row r="59" spans="1:15" ht="31.5" customHeight="1" thickBot="1">
      <c r="A59" s="275"/>
      <c r="B59" s="462" t="s">
        <v>857</v>
      </c>
      <c r="C59" s="463"/>
      <c r="D59" s="463"/>
      <c r="E59" s="464"/>
      <c r="F59" s="209"/>
      <c r="G59" s="209"/>
      <c r="H59" s="209"/>
      <c r="I59" s="209"/>
      <c r="J59" s="209"/>
      <c r="K59" s="209"/>
      <c r="L59" s="209"/>
      <c r="M59" s="272"/>
      <c r="N59" s="140"/>
    </row>
    <row r="60" spans="1:15" ht="24" customHeight="1">
      <c r="A60" s="275" t="s">
        <v>57</v>
      </c>
      <c r="B60" s="492" t="s">
        <v>58</v>
      </c>
      <c r="C60" s="492"/>
      <c r="D60" s="492"/>
      <c r="E60" s="492"/>
      <c r="F60" s="209"/>
      <c r="G60" s="209"/>
      <c r="H60" s="209"/>
      <c r="I60" s="209"/>
      <c r="J60" s="209"/>
      <c r="K60" s="209"/>
      <c r="L60" s="209"/>
      <c r="M60" s="272"/>
      <c r="N60" s="140"/>
    </row>
    <row r="61" spans="1:15" ht="22.5" customHeight="1" thickBot="1">
      <c r="A61" s="275"/>
      <c r="B61" s="220" t="s">
        <v>59</v>
      </c>
      <c r="C61" s="209"/>
      <c r="D61" s="209"/>
      <c r="E61" s="209"/>
      <c r="F61" s="209"/>
      <c r="G61" s="209"/>
      <c r="H61" s="209"/>
      <c r="I61" s="209"/>
      <c r="J61" s="209"/>
      <c r="K61" s="209"/>
      <c r="L61" s="209"/>
      <c r="M61" s="272"/>
      <c r="N61" s="140"/>
    </row>
    <row r="62" spans="1:15" ht="18.95" customHeight="1">
      <c r="A62" s="275"/>
      <c r="B62" s="219" t="s">
        <v>60</v>
      </c>
      <c r="C62" s="218" t="s">
        <v>52</v>
      </c>
      <c r="D62" s="218" t="s">
        <v>61</v>
      </c>
      <c r="E62" s="218" t="s">
        <v>62</v>
      </c>
      <c r="F62" s="217" t="s">
        <v>19</v>
      </c>
      <c r="G62" s="209"/>
      <c r="H62" s="209"/>
      <c r="I62" s="209"/>
      <c r="J62" s="209"/>
      <c r="K62" s="209"/>
      <c r="L62" s="209"/>
      <c r="M62" s="209"/>
      <c r="N62" s="409"/>
      <c r="O62" s="140"/>
    </row>
    <row r="63" spans="1:15" ht="14.25" customHeight="1">
      <c r="A63" s="275"/>
      <c r="B63" s="158" t="s">
        <v>63</v>
      </c>
      <c r="C63" s="439" t="s">
        <v>64</v>
      </c>
      <c r="D63" s="174"/>
      <c r="E63" s="174"/>
      <c r="F63" s="440" t="s">
        <v>860</v>
      </c>
      <c r="G63" s="209"/>
      <c r="H63" s="209"/>
      <c r="I63" s="209"/>
      <c r="J63" s="209"/>
      <c r="K63" s="209"/>
      <c r="L63" s="209"/>
      <c r="M63" s="209"/>
      <c r="N63" s="410"/>
      <c r="O63" s="140"/>
    </row>
    <row r="64" spans="1:15" ht="14.25" customHeight="1">
      <c r="A64" s="275"/>
      <c r="B64" s="158" t="s">
        <v>65</v>
      </c>
      <c r="C64" s="439" t="s">
        <v>66</v>
      </c>
      <c r="D64" s="174"/>
      <c r="E64" s="174" t="s">
        <v>858</v>
      </c>
      <c r="F64" s="434" t="s">
        <v>861</v>
      </c>
      <c r="G64" s="209"/>
      <c r="H64" s="209"/>
      <c r="I64" s="209"/>
      <c r="J64" s="209"/>
      <c r="K64" s="209"/>
      <c r="L64" s="209"/>
      <c r="M64" s="209"/>
      <c r="N64" s="410"/>
      <c r="O64" s="140"/>
    </row>
    <row r="65" spans="1:15" ht="14.25" customHeight="1">
      <c r="A65" s="275"/>
      <c r="B65" s="158" t="s">
        <v>67</v>
      </c>
      <c r="C65" s="439" t="s">
        <v>68</v>
      </c>
      <c r="D65" s="414" t="s">
        <v>69</v>
      </c>
      <c r="E65" s="174" t="s">
        <v>70</v>
      </c>
      <c r="F65" s="434"/>
      <c r="G65" s="209"/>
      <c r="H65" s="209"/>
      <c r="I65" s="209"/>
      <c r="J65" s="209"/>
      <c r="K65" s="209"/>
      <c r="L65" s="209"/>
      <c r="M65" s="209"/>
      <c r="N65" s="410"/>
      <c r="O65" s="140"/>
    </row>
    <row r="66" spans="1:15" ht="14.25" customHeight="1">
      <c r="A66" s="275"/>
      <c r="B66" s="158" t="s">
        <v>71</v>
      </c>
      <c r="C66" s="439" t="s">
        <v>72</v>
      </c>
      <c r="D66" s="174"/>
      <c r="E66" s="174" t="s">
        <v>73</v>
      </c>
      <c r="F66" s="434" t="s">
        <v>74</v>
      </c>
      <c r="G66" s="209"/>
      <c r="H66" s="209"/>
      <c r="I66" s="209"/>
      <c r="J66" s="209"/>
      <c r="K66" s="209"/>
      <c r="L66" s="209"/>
      <c r="M66" s="209"/>
      <c r="N66" s="410"/>
      <c r="O66" s="140"/>
    </row>
    <row r="67" spans="1:15" ht="14.25" customHeight="1">
      <c r="A67" s="275"/>
      <c r="B67" s="158" t="s">
        <v>75</v>
      </c>
      <c r="C67" s="439" t="s">
        <v>72</v>
      </c>
      <c r="D67" s="174"/>
      <c r="E67" s="174" t="s">
        <v>73</v>
      </c>
      <c r="F67" s="434" t="s">
        <v>76</v>
      </c>
      <c r="G67" s="209"/>
      <c r="H67" s="209"/>
      <c r="I67" s="209"/>
      <c r="J67" s="209"/>
      <c r="K67" s="209"/>
      <c r="L67" s="209"/>
      <c r="M67" s="209"/>
      <c r="N67" s="410"/>
      <c r="O67" s="140"/>
    </row>
    <row r="68" spans="1:15" ht="14.25" customHeight="1">
      <c r="A68" s="275"/>
      <c r="B68" s="158" t="s">
        <v>77</v>
      </c>
      <c r="C68" s="439" t="s">
        <v>78</v>
      </c>
      <c r="D68" s="414" t="s">
        <v>79</v>
      </c>
      <c r="E68" s="174" t="s">
        <v>80</v>
      </c>
      <c r="F68" s="434"/>
      <c r="G68" s="209"/>
      <c r="H68" s="209"/>
      <c r="I68" s="209"/>
      <c r="J68" s="209"/>
      <c r="K68" s="209"/>
      <c r="L68" s="209"/>
      <c r="M68" s="209"/>
      <c r="N68" s="410"/>
      <c r="O68" s="140"/>
    </row>
    <row r="69" spans="1:15" ht="14.25" customHeight="1">
      <c r="A69" s="275"/>
      <c r="B69" s="158" t="s">
        <v>81</v>
      </c>
      <c r="C69" s="439" t="s">
        <v>859</v>
      </c>
      <c r="D69" s="174"/>
      <c r="E69" s="174" t="s">
        <v>73</v>
      </c>
      <c r="F69" s="434" t="s">
        <v>83</v>
      </c>
      <c r="G69" s="209"/>
      <c r="H69" s="209"/>
      <c r="I69" s="209"/>
      <c r="J69" s="209"/>
      <c r="K69" s="209"/>
      <c r="L69" s="209"/>
      <c r="M69" s="209"/>
      <c r="N69" s="410"/>
      <c r="O69" s="140"/>
    </row>
    <row r="70" spans="1:15" ht="14.25" customHeight="1">
      <c r="A70" s="275"/>
      <c r="B70" s="158" t="s">
        <v>84</v>
      </c>
      <c r="C70" s="439" t="s">
        <v>859</v>
      </c>
      <c r="D70" s="174"/>
      <c r="E70" s="174" t="s">
        <v>73</v>
      </c>
      <c r="F70" s="434" t="s">
        <v>83</v>
      </c>
      <c r="G70" s="209"/>
      <c r="H70" s="209"/>
      <c r="I70" s="209"/>
      <c r="J70" s="209"/>
      <c r="K70" s="209"/>
      <c r="L70" s="209"/>
      <c r="M70" s="209"/>
      <c r="N70" s="410"/>
      <c r="O70" s="140"/>
    </row>
    <row r="71" spans="1:15" ht="14.25" customHeight="1">
      <c r="A71" s="275"/>
      <c r="B71" s="158" t="s">
        <v>85</v>
      </c>
      <c r="C71" s="439" t="s">
        <v>86</v>
      </c>
      <c r="D71" s="174"/>
      <c r="E71" s="174" t="s">
        <v>87</v>
      </c>
      <c r="F71" s="434"/>
      <c r="G71" s="209"/>
      <c r="H71" s="209"/>
      <c r="I71" s="209"/>
      <c r="J71" s="209"/>
      <c r="K71" s="209"/>
      <c r="L71" s="209"/>
      <c r="M71" s="209"/>
      <c r="N71" s="410"/>
      <c r="O71" s="140"/>
    </row>
    <row r="72" spans="1:15" ht="14.25" customHeight="1">
      <c r="A72" s="275"/>
      <c r="B72" s="155" t="s">
        <v>88</v>
      </c>
      <c r="C72" s="439" t="s">
        <v>82</v>
      </c>
      <c r="D72" s="216"/>
      <c r="E72" s="216" t="s">
        <v>73</v>
      </c>
      <c r="F72" s="441"/>
      <c r="G72" s="209"/>
      <c r="H72" s="209"/>
      <c r="I72" s="209"/>
      <c r="J72" s="209"/>
      <c r="K72" s="209"/>
      <c r="L72" s="209"/>
      <c r="M72" s="209"/>
      <c r="N72" s="410"/>
      <c r="O72" s="140"/>
    </row>
    <row r="73" spans="1:15" ht="14.25" customHeight="1">
      <c r="A73" s="275"/>
      <c r="B73" s="155" t="s">
        <v>89</v>
      </c>
      <c r="C73" s="439" t="s">
        <v>82</v>
      </c>
      <c r="D73" s="216"/>
      <c r="E73" s="216" t="s">
        <v>73</v>
      </c>
      <c r="F73" s="441"/>
      <c r="G73" s="209"/>
      <c r="H73" s="209"/>
      <c r="I73" s="209"/>
      <c r="J73" s="209"/>
      <c r="K73" s="209"/>
      <c r="L73" s="209"/>
      <c r="M73" s="209"/>
      <c r="N73" s="410"/>
      <c r="O73" s="140"/>
    </row>
    <row r="74" spans="1:15" ht="14.25" customHeight="1" thickBot="1">
      <c r="A74" s="275"/>
      <c r="B74" s="147" t="s">
        <v>90</v>
      </c>
      <c r="C74" s="170"/>
      <c r="D74" s="170"/>
      <c r="E74" s="170"/>
      <c r="F74" s="435"/>
      <c r="G74" s="209"/>
      <c r="H74" s="209"/>
      <c r="I74" s="209"/>
      <c r="J74" s="209"/>
      <c r="K74" s="209"/>
      <c r="L74" s="209"/>
      <c r="M74" s="209"/>
      <c r="N74" s="410"/>
      <c r="O74" s="140"/>
    </row>
    <row r="75" spans="1:15" ht="27.95" customHeight="1">
      <c r="A75" s="280" t="s">
        <v>91</v>
      </c>
      <c r="B75" s="212" t="s">
        <v>92</v>
      </c>
      <c r="C75" s="211"/>
      <c r="D75" s="209"/>
      <c r="E75" s="209"/>
      <c r="F75" s="209"/>
      <c r="G75" s="209"/>
      <c r="H75" s="209"/>
      <c r="I75" s="209"/>
      <c r="J75" s="209"/>
      <c r="K75" s="209"/>
      <c r="L75" s="209"/>
      <c r="M75" s="209"/>
      <c r="N75" s="410"/>
      <c r="O75" s="140"/>
    </row>
    <row r="76" spans="1:15" ht="21" customHeight="1" thickBot="1">
      <c r="A76" s="280"/>
      <c r="B76" s="215" t="s">
        <v>93</v>
      </c>
      <c r="C76" s="210"/>
      <c r="D76" s="209"/>
      <c r="E76" s="209"/>
      <c r="F76" s="209"/>
      <c r="G76" s="209"/>
      <c r="H76" s="209"/>
      <c r="I76" s="209"/>
      <c r="J76" s="209"/>
      <c r="K76" s="209"/>
      <c r="L76" s="209"/>
      <c r="M76" s="209"/>
      <c r="N76" s="410"/>
      <c r="O76" s="140"/>
    </row>
    <row r="77" spans="1:15" ht="78.75" customHeight="1" thickBot="1">
      <c r="A77" s="280"/>
      <c r="B77" s="479" t="s">
        <v>883</v>
      </c>
      <c r="C77" s="498"/>
      <c r="D77" s="498"/>
      <c r="E77" s="499"/>
      <c r="F77" s="209"/>
      <c r="G77" s="209"/>
      <c r="H77" s="209"/>
      <c r="I77" s="209"/>
      <c r="J77" s="209"/>
      <c r="K77" s="209"/>
      <c r="L77" s="209"/>
      <c r="M77" s="209"/>
      <c r="N77" s="410"/>
      <c r="O77" s="140"/>
    </row>
    <row r="78" spans="1:15" ht="27.95" customHeight="1">
      <c r="A78" s="280" t="s">
        <v>94</v>
      </c>
      <c r="B78" s="491" t="s">
        <v>95</v>
      </c>
      <c r="C78" s="492"/>
      <c r="D78" s="492"/>
      <c r="E78" s="492"/>
      <c r="F78" s="209"/>
      <c r="G78" s="209"/>
      <c r="H78" s="209"/>
      <c r="I78" s="209"/>
      <c r="J78" s="209"/>
      <c r="K78" s="209"/>
      <c r="L78" s="209"/>
      <c r="M78" s="209"/>
      <c r="N78" s="410"/>
      <c r="O78" s="140"/>
    </row>
    <row r="79" spans="1:15" ht="21" customHeight="1">
      <c r="A79" s="280"/>
      <c r="B79" s="215" t="s">
        <v>96</v>
      </c>
      <c r="C79" s="210"/>
      <c r="D79" s="209"/>
      <c r="E79" s="209"/>
      <c r="F79" s="209"/>
      <c r="G79" s="209"/>
      <c r="H79" s="209"/>
      <c r="I79" s="209"/>
      <c r="J79" s="209"/>
      <c r="K79" s="209"/>
      <c r="L79" s="209"/>
      <c r="M79" s="209"/>
      <c r="N79" s="410"/>
      <c r="O79" s="140"/>
    </row>
    <row r="80" spans="1:15" ht="21" customHeight="1" thickBot="1">
      <c r="A80" s="280"/>
      <c r="B80" s="214" t="s">
        <v>97</v>
      </c>
      <c r="C80" s="209"/>
      <c r="D80" s="209"/>
      <c r="E80" s="209"/>
      <c r="F80" s="209"/>
      <c r="G80" s="209"/>
      <c r="H80" s="209"/>
      <c r="I80" s="209"/>
      <c r="J80" s="209"/>
      <c r="K80" s="209"/>
      <c r="L80" s="209"/>
      <c r="M80" s="209"/>
      <c r="N80" s="410"/>
      <c r="O80" s="140"/>
    </row>
    <row r="81" spans="1:17" ht="78.75" customHeight="1" thickBot="1">
      <c r="A81" s="280"/>
      <c r="B81" s="462" t="s">
        <v>864</v>
      </c>
      <c r="C81" s="463"/>
      <c r="D81" s="463"/>
      <c r="E81" s="464"/>
      <c r="F81" s="209"/>
      <c r="G81" s="209"/>
      <c r="H81" s="209"/>
      <c r="I81" s="209"/>
      <c r="J81" s="209"/>
      <c r="K81" s="209"/>
      <c r="L81" s="209"/>
      <c r="M81" s="209"/>
      <c r="N81" s="410"/>
      <c r="O81" s="140"/>
    </row>
    <row r="82" spans="1:17">
      <c r="A82" s="275"/>
      <c r="B82" s="209"/>
      <c r="C82" s="209"/>
      <c r="D82" s="209"/>
      <c r="E82" s="209"/>
      <c r="F82" s="209"/>
      <c r="G82" s="209"/>
      <c r="H82" s="209"/>
      <c r="I82" s="209"/>
      <c r="J82" s="209"/>
      <c r="K82" s="209"/>
      <c r="L82" s="209"/>
      <c r="M82" s="209"/>
      <c r="N82" s="410"/>
      <c r="O82" s="140"/>
    </row>
    <row r="83" spans="1:17" ht="24" customHeight="1">
      <c r="A83" s="276"/>
      <c r="B83" s="213" t="s">
        <v>98</v>
      </c>
      <c r="C83" s="213"/>
      <c r="D83" s="213"/>
      <c r="E83" s="213"/>
      <c r="F83" s="213"/>
      <c r="G83" s="213"/>
      <c r="H83" s="213"/>
      <c r="I83" s="213"/>
      <c r="J83" s="213"/>
      <c r="K83" s="213"/>
      <c r="L83" s="213"/>
      <c r="M83" s="213"/>
      <c r="N83" s="411"/>
      <c r="O83" s="140"/>
    </row>
    <row r="84" spans="1:17" ht="24" customHeight="1">
      <c r="A84" s="280" t="s">
        <v>99</v>
      </c>
      <c r="B84" s="212" t="s">
        <v>100</v>
      </c>
      <c r="C84" s="211"/>
      <c r="D84" s="209"/>
      <c r="E84" s="209"/>
      <c r="F84" s="209"/>
      <c r="G84" s="209"/>
      <c r="H84" s="209"/>
      <c r="I84" s="209"/>
      <c r="J84" s="209"/>
      <c r="K84" s="209"/>
      <c r="L84" s="209"/>
      <c r="M84" s="272"/>
      <c r="N84" s="140"/>
    </row>
    <row r="85" spans="1:17" ht="31.5" customHeight="1" thickBot="1">
      <c r="A85" s="280"/>
      <c r="B85" s="494" t="s">
        <v>101</v>
      </c>
      <c r="C85" s="495"/>
      <c r="D85" s="495"/>
      <c r="E85" s="495"/>
      <c r="F85" s="209"/>
      <c r="G85" s="209"/>
      <c r="H85" s="209"/>
      <c r="I85" s="209"/>
      <c r="J85" s="209"/>
      <c r="K85" s="209"/>
      <c r="L85" s="209"/>
      <c r="M85" s="272"/>
      <c r="N85" s="140"/>
    </row>
    <row r="86" spans="1:17" ht="78.75" customHeight="1" thickBot="1">
      <c r="A86" s="280"/>
      <c r="B86" s="462" t="s">
        <v>863</v>
      </c>
      <c r="C86" s="463"/>
      <c r="D86" s="463"/>
      <c r="E86" s="464"/>
      <c r="F86" s="209"/>
      <c r="G86" s="209"/>
      <c r="H86" s="209"/>
      <c r="I86" s="209"/>
      <c r="J86" s="209"/>
      <c r="K86" s="209"/>
      <c r="L86" s="209"/>
      <c r="M86" s="272"/>
      <c r="N86" s="140"/>
    </row>
    <row r="87" spans="1:17">
      <c r="A87" s="275"/>
      <c r="B87" s="209"/>
      <c r="C87" s="209"/>
      <c r="D87" s="209"/>
      <c r="E87" s="209"/>
      <c r="F87" s="209"/>
      <c r="G87" s="209"/>
      <c r="H87" s="209"/>
      <c r="I87" s="209"/>
      <c r="J87" s="209"/>
      <c r="K87" s="209"/>
      <c r="L87" s="209"/>
      <c r="M87" s="272"/>
      <c r="N87" s="140"/>
    </row>
    <row r="88" spans="1:17" ht="30" customHeight="1">
      <c r="A88" s="281" t="s">
        <v>102</v>
      </c>
      <c r="B88" s="208" t="s">
        <v>103</v>
      </c>
      <c r="C88" s="208"/>
      <c r="D88" s="207"/>
      <c r="E88" s="207"/>
      <c r="F88" s="207"/>
      <c r="G88" s="207"/>
      <c r="H88" s="207"/>
      <c r="I88" s="207"/>
      <c r="J88" s="207"/>
      <c r="K88" s="207"/>
      <c r="L88" s="207"/>
      <c r="M88" s="282"/>
      <c r="N88" s="140"/>
    </row>
    <row r="89" spans="1:17" ht="21" customHeight="1">
      <c r="A89" s="283"/>
      <c r="B89" s="144" t="s">
        <v>104</v>
      </c>
      <c r="C89" s="144"/>
      <c r="D89" s="144"/>
      <c r="E89" s="144"/>
      <c r="F89" s="144"/>
      <c r="G89" s="144"/>
      <c r="H89" s="144"/>
      <c r="I89" s="144"/>
      <c r="J89" s="144"/>
      <c r="K89" s="144"/>
      <c r="L89" s="144"/>
      <c r="M89" s="284"/>
      <c r="N89" s="140"/>
    </row>
    <row r="90" spans="1:17">
      <c r="A90" s="285" t="s">
        <v>105</v>
      </c>
      <c r="B90" s="202" t="s">
        <v>106</v>
      </c>
      <c r="C90" s="143"/>
      <c r="D90" s="142"/>
      <c r="E90" s="142"/>
      <c r="F90" s="142"/>
      <c r="G90" s="142"/>
      <c r="H90" s="142"/>
      <c r="I90" s="142"/>
      <c r="J90" s="142"/>
      <c r="K90" s="142"/>
      <c r="L90" s="142"/>
      <c r="M90" s="286"/>
      <c r="N90" s="140"/>
    </row>
    <row r="91" spans="1:17" ht="107.25" customHeight="1">
      <c r="A91" s="285"/>
      <c r="B91" s="493" t="s">
        <v>107</v>
      </c>
      <c r="C91" s="476"/>
      <c r="D91" s="476"/>
      <c r="E91" s="476"/>
      <c r="F91" s="142"/>
      <c r="G91" s="142"/>
      <c r="H91" s="142"/>
      <c r="I91" s="142"/>
      <c r="J91" s="142"/>
      <c r="K91" s="142"/>
      <c r="L91" s="142"/>
      <c r="M91" s="286"/>
      <c r="N91" s="140"/>
    </row>
    <row r="92" spans="1:17" ht="45.95" customHeight="1">
      <c r="A92" s="287"/>
      <c r="B92" s="476" t="s">
        <v>108</v>
      </c>
      <c r="C92" s="476"/>
      <c r="D92" s="476"/>
      <c r="E92" s="476"/>
      <c r="F92" s="142"/>
      <c r="G92" s="142"/>
      <c r="H92" s="142"/>
      <c r="I92" s="142"/>
      <c r="J92" s="142"/>
      <c r="K92" s="142"/>
      <c r="L92" s="142"/>
      <c r="M92" s="286"/>
      <c r="N92" s="140"/>
      <c r="Q92" s="140"/>
    </row>
    <row r="93" spans="1:17" ht="66" customHeight="1" thickBot="1">
      <c r="A93" s="287"/>
      <c r="B93" s="482" t="s">
        <v>109</v>
      </c>
      <c r="C93" s="482"/>
      <c r="D93" s="482"/>
      <c r="E93" s="482"/>
      <c r="F93" s="142"/>
      <c r="G93" s="142"/>
      <c r="H93" s="142"/>
      <c r="I93" s="142"/>
      <c r="J93" s="142"/>
      <c r="K93" s="142"/>
      <c r="L93" s="142"/>
      <c r="M93" s="286"/>
      <c r="N93" s="140"/>
      <c r="Q93" s="140"/>
    </row>
    <row r="94" spans="1:17" ht="24" customHeight="1">
      <c r="A94" s="287"/>
      <c r="B94" s="150" t="s">
        <v>110</v>
      </c>
      <c r="C94" s="206" t="s">
        <v>111</v>
      </c>
      <c r="D94" s="206" t="s">
        <v>112</v>
      </c>
      <c r="E94" s="206" t="s">
        <v>113</v>
      </c>
      <c r="F94" s="206" t="s">
        <v>114</v>
      </c>
      <c r="G94" s="206" t="s">
        <v>115</v>
      </c>
      <c r="H94" s="206" t="s">
        <v>116</v>
      </c>
      <c r="I94" s="200" t="s">
        <v>17</v>
      </c>
      <c r="J94" s="186" t="s">
        <v>19</v>
      </c>
      <c r="K94" s="142"/>
      <c r="L94" s="142"/>
      <c r="M94" s="286"/>
      <c r="N94" s="140"/>
      <c r="Q94" s="140"/>
    </row>
    <row r="95" spans="1:17" ht="61.5">
      <c r="A95" s="287"/>
      <c r="B95" s="158" t="s">
        <v>117</v>
      </c>
      <c r="C95" s="174" t="s">
        <v>182</v>
      </c>
      <c r="D95" s="174" t="s">
        <v>120</v>
      </c>
      <c r="E95" s="157">
        <v>395</v>
      </c>
      <c r="F95" s="157">
        <v>1762</v>
      </c>
      <c r="G95" s="157">
        <v>60</v>
      </c>
      <c r="H95" s="157">
        <f t="shared" ref="H95:H110" si="0">SUM(E95:G95)</f>
        <v>2217</v>
      </c>
      <c r="I95" s="174" t="s">
        <v>118</v>
      </c>
      <c r="J95" s="434" t="s">
        <v>865</v>
      </c>
      <c r="K95" s="142"/>
      <c r="L95" s="142"/>
      <c r="M95" s="286"/>
      <c r="N95" s="140"/>
      <c r="Q95" s="140"/>
    </row>
    <row r="96" spans="1:17" ht="18">
      <c r="A96" s="287"/>
      <c r="B96" s="158" t="s">
        <v>119</v>
      </c>
      <c r="C96" s="174" t="str">
        <f>VLOOKUP(C$95,ListsReq!$C$3:$R$34,2,FALSE)</f>
        <v>2016/17</v>
      </c>
      <c r="D96" s="174" t="s">
        <v>120</v>
      </c>
      <c r="E96" s="157">
        <v>218</v>
      </c>
      <c r="F96" s="157">
        <v>1416</v>
      </c>
      <c r="G96" s="157">
        <v>50</v>
      </c>
      <c r="H96" s="157">
        <f t="shared" si="0"/>
        <v>1684</v>
      </c>
      <c r="I96" s="174" t="s">
        <v>118</v>
      </c>
      <c r="J96" s="205"/>
      <c r="K96" s="142"/>
      <c r="L96" s="142"/>
      <c r="M96" s="286"/>
      <c r="N96" s="140"/>
      <c r="Q96" s="140"/>
    </row>
    <row r="97" spans="1:17" ht="136.5">
      <c r="A97" s="287"/>
      <c r="B97" s="158" t="s">
        <v>121</v>
      </c>
      <c r="C97" s="174" t="str">
        <f>VLOOKUP(C$95,ListsReq!$C$3:$R$34,3,FALSE)</f>
        <v>2017/18</v>
      </c>
      <c r="D97" s="174" t="s">
        <v>120</v>
      </c>
      <c r="E97" s="157">
        <v>780</v>
      </c>
      <c r="F97" s="157">
        <v>1140</v>
      </c>
      <c r="G97" s="157">
        <v>58</v>
      </c>
      <c r="H97" s="157">
        <f t="shared" si="0"/>
        <v>1978</v>
      </c>
      <c r="I97" s="174" t="s">
        <v>118</v>
      </c>
      <c r="J97" s="434" t="s">
        <v>866</v>
      </c>
      <c r="K97" s="142"/>
      <c r="L97" s="142"/>
      <c r="M97" s="286"/>
      <c r="N97" s="140"/>
      <c r="Q97" s="140"/>
    </row>
    <row r="98" spans="1:17" ht="61.5">
      <c r="A98" s="287"/>
      <c r="B98" s="158" t="s">
        <v>122</v>
      </c>
      <c r="C98" s="174" t="str">
        <f>VLOOKUP(C$95,ListsReq!$C$3:$R$34,4,FALSE)</f>
        <v>2018/19</v>
      </c>
      <c r="D98" s="174" t="s">
        <v>120</v>
      </c>
      <c r="E98" s="157">
        <v>247.7</v>
      </c>
      <c r="F98" s="157">
        <v>1106.8800000000001</v>
      </c>
      <c r="G98" s="157">
        <v>1743.67</v>
      </c>
      <c r="H98" s="157">
        <f t="shared" si="0"/>
        <v>3098.25</v>
      </c>
      <c r="I98" s="174" t="s">
        <v>118</v>
      </c>
      <c r="J98" s="434" t="s">
        <v>867</v>
      </c>
      <c r="K98" s="142"/>
      <c r="L98" s="142"/>
      <c r="M98" s="286"/>
      <c r="N98" s="140"/>
      <c r="Q98" s="140"/>
    </row>
    <row r="99" spans="1:17" ht="61.5">
      <c r="A99" s="287"/>
      <c r="B99" s="158" t="s">
        <v>123</v>
      </c>
      <c r="C99" s="174" t="str">
        <f>VLOOKUP(C$95,ListsReq!$C$3:$R$34,5,FALSE)</f>
        <v>2019/20</v>
      </c>
      <c r="D99" s="174" t="s">
        <v>120</v>
      </c>
      <c r="E99" s="157">
        <v>586.4</v>
      </c>
      <c r="F99" s="157">
        <v>840.3</v>
      </c>
      <c r="G99" s="157">
        <v>126</v>
      </c>
      <c r="H99" s="157">
        <f t="shared" si="0"/>
        <v>1552.6999999999998</v>
      </c>
      <c r="I99" s="174" t="s">
        <v>118</v>
      </c>
      <c r="J99" s="445" t="s">
        <v>924</v>
      </c>
      <c r="K99" s="142"/>
      <c r="L99" s="142"/>
      <c r="M99" s="286"/>
      <c r="N99" s="140"/>
      <c r="Q99" s="140"/>
    </row>
    <row r="100" spans="1:17" ht="18">
      <c r="A100" s="287"/>
      <c r="B100" s="158" t="s">
        <v>124</v>
      </c>
      <c r="C100" s="174">
        <f>VLOOKUP(C$95,ListsReq!$C$3:$R$34,6,FALSE)</f>
        <v>0</v>
      </c>
      <c r="D100" s="174"/>
      <c r="E100" s="157"/>
      <c r="F100" s="157"/>
      <c r="G100" s="157"/>
      <c r="H100" s="157">
        <f t="shared" si="0"/>
        <v>0</v>
      </c>
      <c r="I100" s="174" t="s">
        <v>118</v>
      </c>
      <c r="J100" s="205"/>
      <c r="K100" s="142"/>
      <c r="L100" s="142"/>
      <c r="M100" s="286"/>
      <c r="N100" s="140"/>
      <c r="Q100" s="140"/>
    </row>
    <row r="101" spans="1:17" ht="18">
      <c r="A101" s="287"/>
      <c r="B101" s="158" t="s">
        <v>125</v>
      </c>
      <c r="C101" s="174">
        <f>VLOOKUP(C$95,ListsReq!$C$3:$R$34,7,FALSE)</f>
        <v>0</v>
      </c>
      <c r="D101" s="174"/>
      <c r="E101" s="157"/>
      <c r="F101" s="157"/>
      <c r="G101" s="157"/>
      <c r="H101" s="157">
        <f t="shared" si="0"/>
        <v>0</v>
      </c>
      <c r="I101" s="174" t="s">
        <v>118</v>
      </c>
      <c r="J101" s="205"/>
      <c r="K101" s="142"/>
      <c r="L101" s="142"/>
      <c r="M101" s="286"/>
      <c r="N101" s="140"/>
      <c r="Q101" s="140"/>
    </row>
    <row r="102" spans="1:17" ht="18">
      <c r="A102" s="287"/>
      <c r="B102" s="158" t="s">
        <v>126</v>
      </c>
      <c r="C102" s="174">
        <f>VLOOKUP(C$95,ListsReq!$C$3:$R$34,8,FALSE)</f>
        <v>0</v>
      </c>
      <c r="D102" s="174"/>
      <c r="E102" s="157"/>
      <c r="F102" s="157"/>
      <c r="G102" s="157"/>
      <c r="H102" s="157">
        <f t="shared" si="0"/>
        <v>0</v>
      </c>
      <c r="I102" s="174" t="s">
        <v>118</v>
      </c>
      <c r="J102" s="205"/>
      <c r="K102" s="142"/>
      <c r="L102" s="142"/>
      <c r="M102" s="286"/>
      <c r="N102" s="140"/>
      <c r="Q102" s="140"/>
    </row>
    <row r="103" spans="1:17" ht="18">
      <c r="A103" s="287"/>
      <c r="B103" s="158" t="s">
        <v>127</v>
      </c>
      <c r="C103" s="174">
        <f>VLOOKUP(C$95,ListsReq!$C$3:$R$34,9,FALSE)</f>
        <v>0</v>
      </c>
      <c r="D103" s="174"/>
      <c r="E103" s="157"/>
      <c r="F103" s="157"/>
      <c r="G103" s="157"/>
      <c r="H103" s="157">
        <f t="shared" si="0"/>
        <v>0</v>
      </c>
      <c r="I103" s="174" t="s">
        <v>118</v>
      </c>
      <c r="J103" s="205"/>
      <c r="K103" s="142"/>
      <c r="L103" s="142"/>
      <c r="M103" s="286"/>
      <c r="N103" s="140"/>
      <c r="Q103" s="140"/>
    </row>
    <row r="104" spans="1:17" ht="18">
      <c r="A104" s="287"/>
      <c r="B104" s="158" t="s">
        <v>128</v>
      </c>
      <c r="C104" s="174">
        <f>VLOOKUP(C$95,ListsReq!$C$3:$R$34,10,FALSE)</f>
        <v>0</v>
      </c>
      <c r="D104" s="174"/>
      <c r="E104" s="157"/>
      <c r="F104" s="157"/>
      <c r="G104" s="157"/>
      <c r="H104" s="157">
        <f t="shared" si="0"/>
        <v>0</v>
      </c>
      <c r="I104" s="174" t="s">
        <v>118</v>
      </c>
      <c r="J104" s="205"/>
      <c r="K104" s="142"/>
      <c r="L104" s="142"/>
      <c r="M104" s="286"/>
      <c r="N104" s="140"/>
      <c r="Q104" s="140"/>
    </row>
    <row r="105" spans="1:17" ht="18">
      <c r="A105" s="287"/>
      <c r="B105" s="158" t="s">
        <v>129</v>
      </c>
      <c r="C105" s="174">
        <f>VLOOKUP(C$95,ListsReq!$C$3:$R$34,11,FALSE)</f>
        <v>0</v>
      </c>
      <c r="D105" s="174"/>
      <c r="E105" s="157"/>
      <c r="F105" s="157"/>
      <c r="G105" s="157"/>
      <c r="H105" s="157">
        <f t="shared" si="0"/>
        <v>0</v>
      </c>
      <c r="I105" s="174" t="s">
        <v>118</v>
      </c>
      <c r="J105" s="205"/>
      <c r="K105" s="142"/>
      <c r="L105" s="142"/>
      <c r="M105" s="286"/>
      <c r="N105" s="140"/>
      <c r="Q105" s="140"/>
    </row>
    <row r="106" spans="1:17" ht="18">
      <c r="A106" s="287"/>
      <c r="B106" s="158" t="s">
        <v>130</v>
      </c>
      <c r="C106" s="174">
        <f>VLOOKUP(C$95,ListsReq!$C$3:$R$34,12,FALSE)</f>
        <v>0</v>
      </c>
      <c r="D106" s="174"/>
      <c r="E106" s="157"/>
      <c r="F106" s="157"/>
      <c r="G106" s="157"/>
      <c r="H106" s="157">
        <f t="shared" si="0"/>
        <v>0</v>
      </c>
      <c r="I106" s="174" t="s">
        <v>118</v>
      </c>
      <c r="J106" s="205"/>
      <c r="K106" s="142"/>
      <c r="L106" s="142"/>
      <c r="M106" s="286"/>
      <c r="N106" s="140"/>
      <c r="Q106" s="140"/>
    </row>
    <row r="107" spans="1:17" ht="18">
      <c r="A107" s="287"/>
      <c r="B107" s="158" t="s">
        <v>131</v>
      </c>
      <c r="C107" s="174">
        <f>VLOOKUP(C$95,ListsReq!$C$3:$R$34,13,FALSE)</f>
        <v>0</v>
      </c>
      <c r="D107" s="174"/>
      <c r="E107" s="157"/>
      <c r="F107" s="157"/>
      <c r="G107" s="157"/>
      <c r="H107" s="157">
        <f t="shared" si="0"/>
        <v>0</v>
      </c>
      <c r="I107" s="174" t="s">
        <v>118</v>
      </c>
      <c r="J107" s="205"/>
      <c r="K107" s="142"/>
      <c r="L107" s="142"/>
      <c r="M107" s="286"/>
      <c r="N107" s="140"/>
      <c r="Q107" s="140"/>
    </row>
    <row r="108" spans="1:17" ht="18">
      <c r="A108" s="287"/>
      <c r="B108" s="158" t="s">
        <v>132</v>
      </c>
      <c r="C108" s="174">
        <f>VLOOKUP(C$95,ListsReq!$C$3:$R$34,14,FALSE)</f>
        <v>0</v>
      </c>
      <c r="D108" s="174"/>
      <c r="E108" s="157"/>
      <c r="F108" s="157"/>
      <c r="G108" s="157"/>
      <c r="H108" s="157">
        <f t="shared" si="0"/>
        <v>0</v>
      </c>
      <c r="I108" s="174" t="s">
        <v>118</v>
      </c>
      <c r="J108" s="205"/>
      <c r="K108" s="142"/>
      <c r="L108" s="142"/>
      <c r="M108" s="286"/>
      <c r="N108" s="140"/>
      <c r="Q108" s="140"/>
    </row>
    <row r="109" spans="1:17" ht="18">
      <c r="A109" s="287"/>
      <c r="B109" s="158" t="s">
        <v>133</v>
      </c>
      <c r="C109" s="174">
        <f>VLOOKUP(C$95,ListsReq!$C$3:$R$34,15,FALSE)</f>
        <v>0</v>
      </c>
      <c r="D109" s="174"/>
      <c r="E109" s="157"/>
      <c r="F109" s="157"/>
      <c r="G109" s="157"/>
      <c r="H109" s="157">
        <f t="shared" si="0"/>
        <v>0</v>
      </c>
      <c r="I109" s="174" t="s">
        <v>118</v>
      </c>
      <c r="J109" s="205"/>
      <c r="K109" s="142"/>
      <c r="L109" s="142"/>
      <c r="M109" s="286"/>
      <c r="N109" s="140"/>
      <c r="Q109" s="140"/>
    </row>
    <row r="110" spans="1:17" ht="18.75" thickBot="1">
      <c r="A110" s="287"/>
      <c r="B110" s="147" t="s">
        <v>134</v>
      </c>
      <c r="C110" s="170">
        <f>VLOOKUP(C$95,ListsReq!$C$3:$R$34,16,FALSE)</f>
        <v>0</v>
      </c>
      <c r="D110" s="170"/>
      <c r="E110" s="146"/>
      <c r="F110" s="146"/>
      <c r="G110" s="146"/>
      <c r="H110" s="146">
        <f t="shared" si="0"/>
        <v>0</v>
      </c>
      <c r="I110" s="170" t="s">
        <v>118</v>
      </c>
      <c r="J110" s="204"/>
      <c r="K110" s="142"/>
      <c r="L110" s="142"/>
      <c r="M110" s="286"/>
      <c r="N110" s="140"/>
      <c r="Q110" s="140"/>
    </row>
    <row r="111" spans="1:17">
      <c r="A111" s="285"/>
      <c r="B111" s="203"/>
      <c r="C111" s="165"/>
      <c r="D111" s="142"/>
      <c r="E111" s="142"/>
      <c r="F111" s="142"/>
      <c r="G111" s="142"/>
      <c r="H111" s="142"/>
      <c r="I111" s="142"/>
      <c r="J111" s="142"/>
      <c r="K111" s="142"/>
      <c r="L111" s="142"/>
      <c r="M111" s="286"/>
      <c r="N111" s="140"/>
    </row>
    <row r="112" spans="1:17">
      <c r="A112" s="285" t="s">
        <v>135</v>
      </c>
      <c r="B112" s="202" t="s">
        <v>136</v>
      </c>
      <c r="C112" s="143"/>
      <c r="D112" s="142"/>
      <c r="E112" s="142"/>
      <c r="F112" s="142"/>
      <c r="G112" s="142"/>
      <c r="H112" s="142"/>
      <c r="I112" s="142"/>
      <c r="J112" s="142"/>
      <c r="K112" s="142"/>
      <c r="L112" s="142"/>
      <c r="M112" s="286"/>
      <c r="N112" s="140"/>
    </row>
    <row r="113" spans="1:15" ht="78.75" customHeight="1">
      <c r="A113" s="285"/>
      <c r="B113" s="476" t="s">
        <v>137</v>
      </c>
      <c r="C113" s="476"/>
      <c r="D113" s="476"/>
      <c r="E113" s="476"/>
      <c r="F113" s="142"/>
      <c r="G113" s="142"/>
      <c r="H113" s="142"/>
      <c r="I113" s="142"/>
      <c r="J113" s="142"/>
      <c r="K113" s="142"/>
      <c r="L113" s="142"/>
      <c r="M113" s="286"/>
      <c r="N113" s="140"/>
    </row>
    <row r="114" spans="1:15" ht="34.5" customHeight="1">
      <c r="A114" s="287"/>
      <c r="B114" s="476" t="s">
        <v>138</v>
      </c>
      <c r="C114" s="476"/>
      <c r="D114" s="476"/>
      <c r="E114" s="476"/>
      <c r="F114" s="142"/>
      <c r="G114" s="142"/>
      <c r="H114" s="142"/>
      <c r="I114" s="142"/>
      <c r="J114" s="142"/>
      <c r="K114" s="142"/>
      <c r="L114" s="142"/>
      <c r="M114" s="286"/>
      <c r="N114" s="140"/>
      <c r="O114" s="140"/>
    </row>
    <row r="115" spans="1:15">
      <c r="A115" s="287"/>
      <c r="B115" s="427" t="s">
        <v>139</v>
      </c>
      <c r="C115" s="404">
        <v>2019</v>
      </c>
      <c r="D115" s="403">
        <v>2019</v>
      </c>
      <c r="E115" s="403">
        <v>2020</v>
      </c>
      <c r="F115" s="142"/>
      <c r="G115" s="142"/>
      <c r="H115" s="142"/>
      <c r="I115" s="142"/>
      <c r="J115" s="142"/>
      <c r="K115" s="142"/>
      <c r="L115" s="142"/>
      <c r="M115" s="286"/>
      <c r="N115" s="140"/>
      <c r="O115" s="140"/>
    </row>
    <row r="116" spans="1:15" ht="8.4499999999999993" customHeight="1" thickBot="1">
      <c r="A116" s="287"/>
      <c r="B116" s="427"/>
      <c r="C116" s="427"/>
      <c r="D116" s="427"/>
      <c r="E116" s="427"/>
      <c r="F116" s="142"/>
      <c r="G116" s="142"/>
      <c r="H116" s="142"/>
      <c r="I116" s="142"/>
      <c r="J116" s="142"/>
      <c r="K116" s="142"/>
      <c r="L116" s="142"/>
      <c r="M116" s="286"/>
      <c r="N116" s="140"/>
      <c r="O116" s="140"/>
    </row>
    <row r="117" spans="1:15" ht="21.75" customHeight="1">
      <c r="A117" s="287"/>
      <c r="B117" s="150" t="s">
        <v>140</v>
      </c>
      <c r="C117" s="201" t="s">
        <v>141</v>
      </c>
      <c r="D117" s="200" t="s">
        <v>142</v>
      </c>
      <c r="E117" s="200" t="s">
        <v>17</v>
      </c>
      <c r="F117" s="200" t="s">
        <v>143</v>
      </c>
      <c r="G117" s="200" t="s">
        <v>17</v>
      </c>
      <c r="H117" s="200" t="s">
        <v>144</v>
      </c>
      <c r="I117" s="186" t="s">
        <v>19</v>
      </c>
      <c r="J117" s="142"/>
      <c r="K117" s="142"/>
      <c r="L117" s="142"/>
      <c r="M117" s="286"/>
      <c r="N117" s="140"/>
      <c r="O117" s="140"/>
    </row>
    <row r="118" spans="1:15" ht="60">
      <c r="A118" s="287"/>
      <c r="B118" s="158" t="s">
        <v>145</v>
      </c>
      <c r="C118" s="198" t="s">
        <v>114</v>
      </c>
      <c r="D118" s="199">
        <v>3287483</v>
      </c>
      <c r="E118" s="195" t="str">
        <f>VLOOKUP($B118,ListsReq!$AC$3:$AF$150,2,FALSE)</f>
        <v>kWh</v>
      </c>
      <c r="F118" s="196">
        <f>IF($C$115=2020, VLOOKUP($B118,ListsReq!$AC$3:$AF$150,3,FALSE), IF($C$115=2019, VLOOKUP($B118,ListsReq!$AC$153:$AF$300,3,FALSE),""))</f>
        <v>0.25559999999999999</v>
      </c>
      <c r="G118" s="195" t="str">
        <f>VLOOKUP($B118,ListsReq!$AC$3:$AF$150,4,FALSE)</f>
        <v>kg CO2e/kWh</v>
      </c>
      <c r="H118" s="194">
        <f t="shared" ref="H118:H149" si="1">(F118*D118)/1000</f>
        <v>840.28065479999998</v>
      </c>
      <c r="I118" s="434" t="s">
        <v>846</v>
      </c>
      <c r="J118" s="142"/>
      <c r="K118" s="142"/>
      <c r="L118" s="142"/>
      <c r="M118" s="286"/>
      <c r="N118" s="140"/>
      <c r="O118" s="140"/>
    </row>
    <row r="119" spans="1:15">
      <c r="A119" s="287"/>
      <c r="B119" s="158" t="s">
        <v>146</v>
      </c>
      <c r="C119" s="198" t="s">
        <v>115</v>
      </c>
      <c r="D119" s="157">
        <v>3287483</v>
      </c>
      <c r="E119" s="195" t="str">
        <f>VLOOKUP($B119,ListsReq!$AC$3:$AF$150,2,FALSE)</f>
        <v>kWh</v>
      </c>
      <c r="F119" s="196">
        <f>IF($C$115=2020, VLOOKUP($B119,ListsReq!$AC$3:$AF$150,3,FALSE), IF($C$115=2019, VLOOKUP($B119,ListsReq!$AC$153:$AF$300,3,FALSE),""))</f>
        <v>2.1700000000000001E-2</v>
      </c>
      <c r="G119" s="195" t="str">
        <f>VLOOKUP($B119,ListsReq!$AC$3:$AF$150,4,FALSE)</f>
        <v>kg CO2e/kWh</v>
      </c>
      <c r="H119" s="194">
        <f t="shared" si="1"/>
        <v>71.338381099999992</v>
      </c>
      <c r="I119" s="156"/>
      <c r="J119" s="142"/>
      <c r="K119" s="142"/>
      <c r="L119" s="142"/>
      <c r="M119" s="286"/>
      <c r="N119" s="140"/>
      <c r="O119" s="140"/>
    </row>
    <row r="120" spans="1:15">
      <c r="A120" s="287"/>
      <c r="B120" s="158" t="s">
        <v>147</v>
      </c>
      <c r="C120" s="198" t="s">
        <v>113</v>
      </c>
      <c r="D120" s="157">
        <v>2782192</v>
      </c>
      <c r="E120" s="195" t="str">
        <f>VLOOKUP($B120,ListsReq!$AC$3:$AF$150,2,FALSE)</f>
        <v>kWh</v>
      </c>
      <c r="F120" s="196">
        <f>IF($C$115=2020, VLOOKUP($B120,ListsReq!$AC$3:$AF$150,3,FALSE), IF($C$115=2019, VLOOKUP($B120,ListsReq!$AC$153:$AF$300,3,FALSE),""))</f>
        <v>0.18385000000000001</v>
      </c>
      <c r="G120" s="195" t="str">
        <f>VLOOKUP($B120,ListsReq!$AC$3:$AF$150,4,FALSE)</f>
        <v>kg CO2e/kWh</v>
      </c>
      <c r="H120" s="194">
        <f t="shared" si="1"/>
        <v>511.50599920000002</v>
      </c>
      <c r="I120" s="434"/>
      <c r="J120" s="142"/>
      <c r="K120" s="142"/>
      <c r="L120" s="142"/>
      <c r="M120" s="286"/>
      <c r="N120" s="140"/>
      <c r="O120" s="140"/>
    </row>
    <row r="121" spans="1:15">
      <c r="A121" s="287"/>
      <c r="B121" s="158" t="s">
        <v>148</v>
      </c>
      <c r="C121" s="198" t="s">
        <v>113</v>
      </c>
      <c r="D121" s="157">
        <v>4793700</v>
      </c>
      <c r="E121" s="195" t="str">
        <f>VLOOKUP($B121,ListsReq!$AC$3:$AF$150,2,FALSE)</f>
        <v>kWh</v>
      </c>
      <c r="F121" s="196">
        <f>IF($C$115=2020, VLOOKUP($B121,ListsReq!$AC$3:$AF$150,3,FALSE), IF($C$115=2019, VLOOKUP($B121,ListsReq!$AC$153:$AF$300,3,FALSE),""))</f>
        <v>1.5630000000000002E-2</v>
      </c>
      <c r="G121" s="195" t="str">
        <f>VLOOKUP($B121,ListsReq!$AC$3:$AF$150,4,FALSE)</f>
        <v>kg CO2e/kWh</v>
      </c>
      <c r="H121" s="194">
        <f t="shared" si="1"/>
        <v>74.925531000000007</v>
      </c>
      <c r="I121" s="434"/>
      <c r="J121" s="142"/>
      <c r="K121" s="142"/>
      <c r="L121" s="142"/>
      <c r="M121" s="286"/>
      <c r="N121" s="140"/>
      <c r="O121" s="140"/>
    </row>
    <row r="122" spans="1:15" ht="105">
      <c r="A122" s="287"/>
      <c r="B122" s="158" t="s">
        <v>148</v>
      </c>
      <c r="C122" s="198"/>
      <c r="D122" s="157">
        <v>4793700</v>
      </c>
      <c r="E122" s="195" t="str">
        <f>VLOOKUP($B122,ListsReq!$AC$3:$AF$150,2,FALSE)</f>
        <v>kWh</v>
      </c>
      <c r="F122" s="196">
        <v>0</v>
      </c>
      <c r="G122" s="195" t="str">
        <f>VLOOKUP($B122,ListsReq!$AC$3:$AF$150,4,FALSE)</f>
        <v>kg CO2e/kWh</v>
      </c>
      <c r="H122" s="194">
        <f t="shared" si="1"/>
        <v>0</v>
      </c>
      <c r="I122" s="434" t="s">
        <v>868</v>
      </c>
      <c r="J122" s="142"/>
      <c r="K122" s="142"/>
      <c r="L122" s="142"/>
      <c r="M122" s="286"/>
      <c r="N122" s="140"/>
      <c r="O122" s="140"/>
    </row>
    <row r="123" spans="1:15">
      <c r="A123" s="287"/>
      <c r="B123" s="158"/>
      <c r="C123" s="198"/>
      <c r="D123" s="157"/>
      <c r="E123" s="195"/>
      <c r="F123" s="196"/>
      <c r="G123" s="195"/>
      <c r="H123" s="194"/>
      <c r="I123" s="156"/>
      <c r="J123" s="142"/>
      <c r="K123" s="142"/>
      <c r="L123" s="142"/>
      <c r="M123" s="286"/>
      <c r="N123" s="140"/>
      <c r="O123" s="140"/>
    </row>
    <row r="124" spans="1:15">
      <c r="A124" s="287"/>
      <c r="B124" s="158" t="s">
        <v>150</v>
      </c>
      <c r="C124" s="198" t="s">
        <v>115</v>
      </c>
      <c r="D124" s="157">
        <v>50111</v>
      </c>
      <c r="E124" s="195" t="str">
        <f>VLOOKUP($B124,ListsReq!$AC$3:$AF$150,2,FALSE)</f>
        <v>m3</v>
      </c>
      <c r="F124" s="196">
        <f>IF($C$115=2020, VLOOKUP($B124,ListsReq!$AC$3:$AF$150,3,FALSE), IF($C$115=2019, VLOOKUP($B124,ListsReq!$AC$153:$AF$300,3,FALSE),""))</f>
        <v>0.34399999999999997</v>
      </c>
      <c r="G124" s="195" t="str">
        <f>VLOOKUP($B124,ListsReq!$AC$3:$AF$150,4,FALSE)</f>
        <v>kg CO2e/m3</v>
      </c>
      <c r="H124" s="194">
        <f t="shared" si="1"/>
        <v>17.238183999999997</v>
      </c>
      <c r="I124" s="156"/>
      <c r="J124" s="142"/>
      <c r="K124" s="142"/>
      <c r="L124" s="142"/>
      <c r="M124" s="286"/>
      <c r="N124" s="140"/>
      <c r="O124" s="140"/>
    </row>
    <row r="125" spans="1:15">
      <c r="A125" s="287"/>
      <c r="B125" s="158" t="s">
        <v>151</v>
      </c>
      <c r="C125" s="198" t="s">
        <v>115</v>
      </c>
      <c r="D125" s="157">
        <v>47605</v>
      </c>
      <c r="E125" s="195" t="str">
        <f>VLOOKUP($B125,ListsReq!$AC$3:$AF$150,2,FALSE)</f>
        <v>m3</v>
      </c>
      <c r="F125" s="196">
        <f>IF($C$115=2020, VLOOKUP($B125,ListsReq!$AC$3:$AF$150,3,FALSE), IF($C$115=2019, VLOOKUP($B125,ListsReq!$AC$153:$AF$300,3,FALSE),""))</f>
        <v>0.70799999999999996</v>
      </c>
      <c r="G125" s="195" t="str">
        <f>VLOOKUP($B125,ListsReq!$AC$3:$AF$150,4,FALSE)</f>
        <v>kg CO2e/m3</v>
      </c>
      <c r="H125" s="194">
        <f t="shared" si="1"/>
        <v>33.704339999999995</v>
      </c>
      <c r="I125" s="156"/>
      <c r="J125" s="142"/>
      <c r="K125" s="142"/>
      <c r="L125" s="142"/>
      <c r="M125" s="286"/>
      <c r="N125" s="140"/>
      <c r="O125" s="140"/>
    </row>
    <row r="126" spans="1:15">
      <c r="A126" s="287"/>
      <c r="B126" s="158" t="s">
        <v>152</v>
      </c>
      <c r="C126" s="198" t="s">
        <v>115</v>
      </c>
      <c r="D126" s="426">
        <v>15.023999999999999</v>
      </c>
      <c r="E126" s="195" t="str">
        <f>VLOOKUP($B126,ListsReq!$AC$3:$AF$150,2,FALSE)</f>
        <v>tonnes</v>
      </c>
      <c r="F126" s="196">
        <f>IF($C$115=2020, VLOOKUP($B126,ListsReq!$AC$3:$AF$150,3,FALSE), IF($C$115=2019, VLOOKUP($B126,ListsReq!$AC$153:$AF$300,3,FALSE),""))</f>
        <v>10.203900000000001</v>
      </c>
      <c r="G126" s="195" t="str">
        <f>VLOOKUP($B126,ListsReq!$AC$3:$AF$150,4,FALSE)</f>
        <v>kgCO2e/tonne</v>
      </c>
      <c r="H126" s="194">
        <f t="shared" si="1"/>
        <v>0.1533033936</v>
      </c>
      <c r="I126" s="156"/>
      <c r="J126" s="142"/>
      <c r="K126" s="142"/>
      <c r="L126" s="142"/>
      <c r="M126" s="286"/>
      <c r="N126" s="140"/>
      <c r="O126" s="140"/>
    </row>
    <row r="127" spans="1:15">
      <c r="A127" s="287"/>
      <c r="B127" s="158" t="s">
        <v>153</v>
      </c>
      <c r="C127" s="198" t="s">
        <v>115</v>
      </c>
      <c r="D127" s="157">
        <v>142.643</v>
      </c>
      <c r="E127" s="195" t="str">
        <f>VLOOKUP($B127,ListsReq!$AC$3:$AF$150,2,FALSE)</f>
        <v>tonnes</v>
      </c>
      <c r="F127" s="196">
        <f>IF($C$115=2020, VLOOKUP($B127,ListsReq!$AC$3:$AF$150,3,FALSE), IF($C$115=2019, VLOOKUP($B127,ListsReq!$AC$153:$AF$300,3,FALSE),""))</f>
        <v>21.3538</v>
      </c>
      <c r="G127" s="195" t="str">
        <f>VLOOKUP($B127,ListsReq!$AC$3:$AF$150,4,FALSE)</f>
        <v>kgCO2e/tonne</v>
      </c>
      <c r="H127" s="194">
        <f t="shared" si="1"/>
        <v>3.0459700933999998</v>
      </c>
      <c r="I127" s="156"/>
      <c r="J127" s="142"/>
      <c r="K127" s="142"/>
      <c r="L127" s="142"/>
      <c r="M127" s="286"/>
      <c r="N127" s="140"/>
      <c r="O127" s="140"/>
    </row>
    <row r="128" spans="1:15">
      <c r="A128" s="287"/>
      <c r="B128" s="158" t="s">
        <v>154</v>
      </c>
      <c r="C128" s="198" t="s">
        <v>115</v>
      </c>
      <c r="D128" s="426">
        <v>25.492999999999999</v>
      </c>
      <c r="E128" s="195" t="str">
        <f>VLOOKUP($B128,ListsReq!$AC$3:$AF$150,2,FALSE)</f>
        <v>tonnes</v>
      </c>
      <c r="F128" s="196">
        <f>IF($C$115=2020, VLOOKUP($B128,ListsReq!$AC$3:$AF$150,3,FALSE), IF($C$115=2019, VLOOKUP($B128,ListsReq!$AC$153:$AF$300,3,FALSE),""))</f>
        <v>21.353999999999999</v>
      </c>
      <c r="G128" s="195" t="str">
        <f>VLOOKUP($B128,ListsReq!$AC$3:$AF$150,4,FALSE)</f>
        <v>kg CO2e/tonne</v>
      </c>
      <c r="H128" s="194">
        <f t="shared" si="1"/>
        <v>0.544377522</v>
      </c>
      <c r="I128" s="156"/>
      <c r="J128" s="142"/>
      <c r="K128" s="142"/>
      <c r="L128" s="142"/>
      <c r="M128" s="286"/>
      <c r="N128" s="140"/>
      <c r="O128" s="140"/>
    </row>
    <row r="129" spans="1:15">
      <c r="A129" s="287"/>
      <c r="B129" s="158" t="s">
        <v>155</v>
      </c>
      <c r="C129" s="198" t="s">
        <v>115</v>
      </c>
      <c r="D129" s="426">
        <v>3.51</v>
      </c>
      <c r="E129" s="195" t="str">
        <f>VLOOKUP($B129,ListsReq!$AC$3:$AF$150,2,FALSE)</f>
        <v>tonnes</v>
      </c>
      <c r="F129" s="196">
        <f>IF($C$115=2020, VLOOKUP($B129,ListsReq!$AC$3:$AF$150,3,FALSE), IF($C$115=2019, VLOOKUP($B129,ListsReq!$AC$153:$AF$300,3,FALSE),""))</f>
        <v>21.3538</v>
      </c>
      <c r="G129" s="195" t="str">
        <f>VLOOKUP($B129,ListsReq!$AC$3:$AF$150,4,FALSE)</f>
        <v>kgCO2e/tonne</v>
      </c>
      <c r="H129" s="194">
        <f t="shared" si="1"/>
        <v>7.4951837999999993E-2</v>
      </c>
      <c r="I129" s="156"/>
      <c r="J129" s="142"/>
      <c r="K129" s="142"/>
      <c r="L129" s="142"/>
      <c r="M129" s="286"/>
      <c r="N129" s="140"/>
      <c r="O129" s="140"/>
    </row>
    <row r="130" spans="1:15">
      <c r="A130" s="287"/>
      <c r="B130" s="158" t="s">
        <v>156</v>
      </c>
      <c r="C130" s="198" t="s">
        <v>115</v>
      </c>
      <c r="D130" s="426">
        <v>2.3199999999999998</v>
      </c>
      <c r="E130" s="195" t="str">
        <f>VLOOKUP($B130,ListsReq!$AC$3:$AF$150,2,FALSE)</f>
        <v>tonnes</v>
      </c>
      <c r="F130" s="196">
        <f>IF($C$115=2020, VLOOKUP($B130,ListsReq!$AC$3:$AF$150,3,FALSE), IF($C$115=2019, VLOOKUP($B130,ListsReq!$AC$153:$AF$300,3,FALSE),""))</f>
        <v>21.3538</v>
      </c>
      <c r="G130" s="195" t="str">
        <f>VLOOKUP($B130,ListsReq!$AC$3:$AF$150,4,FALSE)</f>
        <v>kgCO2e/tonne</v>
      </c>
      <c r="H130" s="194">
        <f t="shared" si="1"/>
        <v>4.9540815999999994E-2</v>
      </c>
      <c r="I130" s="156"/>
      <c r="J130" s="142"/>
      <c r="K130" s="142"/>
      <c r="L130" s="142"/>
      <c r="M130" s="286"/>
      <c r="N130" s="140"/>
      <c r="O130" s="140"/>
    </row>
    <row r="131" spans="1:15">
      <c r="A131" s="287"/>
      <c r="B131" s="158" t="s">
        <v>157</v>
      </c>
      <c r="C131" s="198" t="s">
        <v>115</v>
      </c>
      <c r="D131" s="157">
        <v>5.14</v>
      </c>
      <c r="E131" s="195" t="str">
        <f>VLOOKUP($B131,ListsReq!$AC$3:$AF$150,2,FALSE)</f>
        <v>tonnes</v>
      </c>
      <c r="F131" s="196">
        <f>IF($C$115=2020, VLOOKUP($B131,ListsReq!$AC$3:$AF$150,3,FALSE), IF($C$115=2019, VLOOKUP($B131,ListsReq!$AC$153:$AF$300,3,FALSE),""))</f>
        <v>1.37</v>
      </c>
      <c r="G131" s="195" t="str">
        <f>VLOOKUP($B131,ListsReq!$AC$3:$AF$150,4,FALSE)</f>
        <v>kgCO2e/tonne</v>
      </c>
      <c r="H131" s="194">
        <f t="shared" si="1"/>
        <v>7.0418E-3</v>
      </c>
      <c r="I131" s="156"/>
      <c r="J131" s="142"/>
      <c r="K131" s="142"/>
      <c r="L131" s="142"/>
      <c r="M131" s="286"/>
      <c r="N131" s="140"/>
      <c r="O131" s="140"/>
    </row>
    <row r="132" spans="1:15">
      <c r="A132" s="287"/>
      <c r="B132" s="158"/>
      <c r="C132" s="198"/>
      <c r="D132" s="157"/>
      <c r="E132" s="195" t="e">
        <f>VLOOKUP($B132,ListsReq!$AC$3:$AF$150,2,FALSE)</f>
        <v>#N/A</v>
      </c>
      <c r="F132" s="196" t="e">
        <f>IF($C$115=2020, VLOOKUP($B132,ListsReq!$AC$3:$AF$150,3,FALSE), IF($C$115=2019, VLOOKUP($B132,ListsReq!$AC$153:$AF$300,3,FALSE),""))</f>
        <v>#N/A</v>
      </c>
      <c r="G132" s="195" t="e">
        <f>VLOOKUP($B132,ListsReq!$AC$3:$AF$150,4,FALSE)</f>
        <v>#N/A</v>
      </c>
      <c r="H132" s="194" t="e">
        <f t="shared" si="1"/>
        <v>#N/A</v>
      </c>
      <c r="I132" s="156"/>
      <c r="J132" s="142"/>
      <c r="K132" s="142"/>
      <c r="L132" s="142"/>
      <c r="M132" s="286"/>
      <c r="N132" s="140"/>
      <c r="O132" s="140"/>
    </row>
    <row r="133" spans="1:15">
      <c r="A133" s="287"/>
      <c r="B133" s="158"/>
      <c r="C133" s="198"/>
      <c r="D133" s="157"/>
      <c r="E133" s="195" t="e">
        <f>VLOOKUP($B133,ListsReq!$AC$3:$AF$150,2,FALSE)</f>
        <v>#N/A</v>
      </c>
      <c r="F133" s="196" t="e">
        <f>IF($C$115=2020, VLOOKUP($B133,ListsReq!$AC$3:$AF$150,3,FALSE), IF($C$115=2019, VLOOKUP($B133,ListsReq!$AC$153:$AF$300,3,FALSE),""))</f>
        <v>#N/A</v>
      </c>
      <c r="G133" s="195" t="e">
        <f>VLOOKUP($B133,ListsReq!$AC$3:$AF$150,4,FALSE)</f>
        <v>#N/A</v>
      </c>
      <c r="H133" s="194" t="e">
        <f t="shared" si="1"/>
        <v>#N/A</v>
      </c>
      <c r="I133" s="156"/>
      <c r="J133" s="142"/>
      <c r="K133" s="142"/>
      <c r="L133" s="142"/>
      <c r="M133" s="286"/>
      <c r="N133" s="140"/>
      <c r="O133" s="140"/>
    </row>
    <row r="134" spans="1:15">
      <c r="A134" s="287"/>
      <c r="B134" s="158"/>
      <c r="C134" s="198"/>
      <c r="D134" s="157"/>
      <c r="E134" s="195" t="e">
        <f>VLOOKUP($B134,ListsReq!$AC$3:$AF$150,2,FALSE)</f>
        <v>#N/A</v>
      </c>
      <c r="F134" s="196" t="e">
        <f>IF($C$115=2020, VLOOKUP($B134,ListsReq!$AC$3:$AF$150,3,FALSE), IF($C$115=2019, VLOOKUP($B134,ListsReq!$AC$153:$AF$300,3,FALSE),""))</f>
        <v>#N/A</v>
      </c>
      <c r="G134" s="195" t="e">
        <f>VLOOKUP($B134,ListsReq!$AC$3:$AF$150,4,FALSE)</f>
        <v>#N/A</v>
      </c>
      <c r="H134" s="194" t="e">
        <f t="shared" si="1"/>
        <v>#N/A</v>
      </c>
      <c r="I134" s="156"/>
      <c r="J134" s="142"/>
      <c r="K134" s="142"/>
      <c r="L134" s="142"/>
      <c r="M134" s="286"/>
      <c r="N134" s="140"/>
      <c r="O134" s="140"/>
    </row>
    <row r="135" spans="1:15">
      <c r="A135" s="287"/>
      <c r="B135" s="158"/>
      <c r="C135" s="198"/>
      <c r="D135" s="157"/>
      <c r="E135" s="195" t="e">
        <f>VLOOKUP($B135,ListsReq!$AC$3:$AF$150,2,FALSE)</f>
        <v>#N/A</v>
      </c>
      <c r="F135" s="196" t="e">
        <f>IF($C$115=2020, VLOOKUP($B135,ListsReq!$AC$3:$AF$150,3,FALSE), IF($C$115=2019, VLOOKUP($B135,ListsReq!$AC$153:$AF$300,3,FALSE),""))</f>
        <v>#N/A</v>
      </c>
      <c r="G135" s="195" t="e">
        <f>VLOOKUP($B135,ListsReq!$AC$3:$AF$150,4,FALSE)</f>
        <v>#N/A</v>
      </c>
      <c r="H135" s="194" t="e">
        <f t="shared" si="1"/>
        <v>#N/A</v>
      </c>
      <c r="I135" s="156"/>
      <c r="J135" s="142"/>
      <c r="K135" s="142"/>
      <c r="L135" s="142"/>
      <c r="M135" s="286"/>
      <c r="N135" s="140"/>
      <c r="O135" s="140"/>
    </row>
    <row r="136" spans="1:15" hidden="1">
      <c r="A136" s="287"/>
      <c r="B136" s="158"/>
      <c r="C136" s="198"/>
      <c r="D136" s="157"/>
      <c r="E136" s="195" t="e">
        <f>VLOOKUP($B136,ListsReq!$AC$3:$AF$150,2,FALSE)</f>
        <v>#N/A</v>
      </c>
      <c r="F136" s="196" t="e">
        <f>IF($C$115=2020, VLOOKUP($B136,ListsReq!$AC$3:$AF$150,3,FALSE), IF($C$115=2019, VLOOKUP($B136,ListsReq!$AC$153:$AF$300,3,FALSE),""))</f>
        <v>#N/A</v>
      </c>
      <c r="G136" s="195" t="e">
        <f>VLOOKUP($B136,ListsReq!$AC$3:$AF$150,4,FALSE)</f>
        <v>#N/A</v>
      </c>
      <c r="H136" s="194" t="e">
        <f t="shared" si="1"/>
        <v>#N/A</v>
      </c>
      <c r="I136" s="156"/>
      <c r="J136" s="142"/>
      <c r="K136" s="142"/>
      <c r="L136" s="142"/>
      <c r="M136" s="286"/>
      <c r="N136" s="140"/>
      <c r="O136" s="140"/>
    </row>
    <row r="137" spans="1:15" hidden="1">
      <c r="A137" s="287"/>
      <c r="B137" s="158"/>
      <c r="C137" s="198"/>
      <c r="D137" s="157"/>
      <c r="E137" s="195" t="e">
        <f>VLOOKUP($B137,ListsReq!$AC$3:$AF$150,2,FALSE)</f>
        <v>#N/A</v>
      </c>
      <c r="F137" s="196" t="e">
        <f>IF($C$115=2020, VLOOKUP($B137,ListsReq!$AC$3:$AF$150,3,FALSE), IF($C$115=2019, VLOOKUP($B137,ListsReq!$AC$153:$AF$300,3,FALSE),""))</f>
        <v>#N/A</v>
      </c>
      <c r="G137" s="195" t="e">
        <f>VLOOKUP($B137,ListsReq!$AC$3:$AF$150,4,FALSE)</f>
        <v>#N/A</v>
      </c>
      <c r="H137" s="194" t="e">
        <f t="shared" si="1"/>
        <v>#N/A</v>
      </c>
      <c r="I137" s="156"/>
      <c r="J137" s="142"/>
      <c r="K137" s="142"/>
      <c r="L137" s="142"/>
      <c r="M137" s="286"/>
      <c r="N137" s="140"/>
      <c r="O137" s="140"/>
    </row>
    <row r="138" spans="1:15" hidden="1">
      <c r="A138" s="287"/>
      <c r="B138" s="158"/>
      <c r="C138" s="198"/>
      <c r="D138" s="157"/>
      <c r="E138" s="195" t="e">
        <f>VLOOKUP($B138,ListsReq!$AC$3:$AF$150,2,FALSE)</f>
        <v>#N/A</v>
      </c>
      <c r="F138" s="196" t="e">
        <f>IF($C$115=2020, VLOOKUP($B138,ListsReq!$AC$3:$AF$150,3,FALSE), IF($C$115=2019, VLOOKUP($B138,ListsReq!$AC$153:$AF$300,3,FALSE),""))</f>
        <v>#N/A</v>
      </c>
      <c r="G138" s="195" t="e">
        <f>VLOOKUP($B138,ListsReq!$AC$3:$AF$150,4,FALSE)</f>
        <v>#N/A</v>
      </c>
      <c r="H138" s="194" t="e">
        <f t="shared" si="1"/>
        <v>#N/A</v>
      </c>
      <c r="I138" s="156"/>
      <c r="J138" s="142"/>
      <c r="K138" s="142"/>
      <c r="L138" s="142"/>
      <c r="M138" s="286"/>
      <c r="N138" s="140"/>
      <c r="O138" s="140"/>
    </row>
    <row r="139" spans="1:15" hidden="1">
      <c r="A139" s="287"/>
      <c r="B139" s="158"/>
      <c r="C139" s="198"/>
      <c r="D139" s="157"/>
      <c r="E139" s="195" t="e">
        <f>VLOOKUP($B139,ListsReq!$AC$3:$AF$150,2,FALSE)</f>
        <v>#N/A</v>
      </c>
      <c r="F139" s="196" t="e">
        <f>IF($C$115=2020, VLOOKUP($B139,ListsReq!$AC$3:$AF$150,3,FALSE), IF($C$115=2019, VLOOKUP($B139,ListsReq!$AC$153:$AF$300,3,FALSE),""))</f>
        <v>#N/A</v>
      </c>
      <c r="G139" s="195" t="e">
        <f>VLOOKUP($B139,ListsReq!$AC$3:$AF$150,4,FALSE)</f>
        <v>#N/A</v>
      </c>
      <c r="H139" s="194" t="e">
        <f t="shared" si="1"/>
        <v>#N/A</v>
      </c>
      <c r="I139" s="156"/>
      <c r="J139" s="142"/>
      <c r="K139" s="142"/>
      <c r="L139" s="142"/>
      <c r="M139" s="286"/>
      <c r="N139" s="140"/>
      <c r="O139" s="140"/>
    </row>
    <row r="140" spans="1:15" hidden="1">
      <c r="A140" s="287"/>
      <c r="B140" s="158"/>
      <c r="C140" s="198"/>
      <c r="D140" s="157"/>
      <c r="E140" s="195" t="e">
        <f>VLOOKUP($B140,ListsReq!$AC$3:$AF$150,2,FALSE)</f>
        <v>#N/A</v>
      </c>
      <c r="F140" s="196" t="e">
        <f>IF($C$115=2020, VLOOKUP($B140,ListsReq!$AC$3:$AF$150,3,FALSE), IF($C$115=2019, VLOOKUP($B140,ListsReq!$AC$153:$AF$300,3,FALSE),""))</f>
        <v>#N/A</v>
      </c>
      <c r="G140" s="195" t="e">
        <f>VLOOKUP($B140,ListsReq!$AC$3:$AF$150,4,FALSE)</f>
        <v>#N/A</v>
      </c>
      <c r="H140" s="194" t="e">
        <f t="shared" si="1"/>
        <v>#N/A</v>
      </c>
      <c r="I140" s="156"/>
      <c r="J140" s="142"/>
      <c r="K140" s="142"/>
      <c r="L140" s="142"/>
      <c r="M140" s="286"/>
      <c r="N140" s="140"/>
      <c r="O140" s="140"/>
    </row>
    <row r="141" spans="1:15" hidden="1">
      <c r="A141" s="287"/>
      <c r="B141" s="158"/>
      <c r="C141" s="198"/>
      <c r="D141" s="157"/>
      <c r="E141" s="195" t="e">
        <f>VLOOKUP($B141,ListsReq!$AC$3:$AF$150,2,FALSE)</f>
        <v>#N/A</v>
      </c>
      <c r="F141" s="196" t="e">
        <f>IF($C$115=2020, VLOOKUP($B141,ListsReq!$AC$3:$AF$150,3,FALSE), IF($C$115=2019, VLOOKUP($B141,ListsReq!$AC$153:$AF$300,3,FALSE),""))</f>
        <v>#N/A</v>
      </c>
      <c r="G141" s="195" t="e">
        <f>VLOOKUP($B141,ListsReq!$AC$3:$AF$150,4,FALSE)</f>
        <v>#N/A</v>
      </c>
      <c r="H141" s="194" t="e">
        <f t="shared" si="1"/>
        <v>#N/A</v>
      </c>
      <c r="I141" s="156"/>
      <c r="J141" s="142"/>
      <c r="K141" s="142"/>
      <c r="L141" s="142"/>
      <c r="M141" s="286"/>
      <c r="N141" s="140"/>
      <c r="O141" s="140"/>
    </row>
    <row r="142" spans="1:15" hidden="1">
      <c r="A142" s="287"/>
      <c r="B142" s="158"/>
      <c r="C142" s="198"/>
      <c r="D142" s="157"/>
      <c r="E142" s="195" t="e">
        <f>VLOOKUP($B142,ListsReq!$AC$3:$AF$150,2,FALSE)</f>
        <v>#N/A</v>
      </c>
      <c r="F142" s="196" t="e">
        <f>IF($C$115=2020, VLOOKUP($B142,ListsReq!$AC$3:$AF$150,3,FALSE), IF($C$115=2019, VLOOKUP($B142,ListsReq!$AC$153:$AF$300,3,FALSE),""))</f>
        <v>#N/A</v>
      </c>
      <c r="G142" s="195" t="e">
        <f>VLOOKUP($B142,ListsReq!$AC$3:$AF$150,4,FALSE)</f>
        <v>#N/A</v>
      </c>
      <c r="H142" s="194" t="e">
        <f t="shared" si="1"/>
        <v>#N/A</v>
      </c>
      <c r="I142" s="156"/>
      <c r="J142" s="142"/>
      <c r="K142" s="142"/>
      <c r="L142" s="142"/>
      <c r="M142" s="286"/>
      <c r="N142" s="140"/>
      <c r="O142" s="140"/>
    </row>
    <row r="143" spans="1:15" hidden="1">
      <c r="A143" s="287"/>
      <c r="B143" s="158"/>
      <c r="C143" s="198"/>
      <c r="D143" s="157"/>
      <c r="E143" s="195" t="e">
        <f>VLOOKUP($B143,ListsReq!$AC$3:$AF$150,2,FALSE)</f>
        <v>#N/A</v>
      </c>
      <c r="F143" s="196" t="e">
        <f>IF($C$115=2020, VLOOKUP($B143,ListsReq!$AC$3:$AF$150,3,FALSE), IF($C$115=2019, VLOOKUP($B143,ListsReq!$AC$153:$AF$300,3,FALSE),""))</f>
        <v>#N/A</v>
      </c>
      <c r="G143" s="195" t="e">
        <f>VLOOKUP($B143,ListsReq!$AC$3:$AF$150,4,FALSE)</f>
        <v>#N/A</v>
      </c>
      <c r="H143" s="194" t="e">
        <f t="shared" si="1"/>
        <v>#N/A</v>
      </c>
      <c r="I143" s="156"/>
      <c r="J143" s="142"/>
      <c r="K143" s="142"/>
      <c r="L143" s="142"/>
      <c r="M143" s="286"/>
      <c r="N143" s="140"/>
      <c r="O143" s="140"/>
    </row>
    <row r="144" spans="1:15" hidden="1">
      <c r="A144" s="287"/>
      <c r="B144" s="158"/>
      <c r="C144" s="198"/>
      <c r="D144" s="157"/>
      <c r="E144" s="195" t="e">
        <f>VLOOKUP($B144,ListsReq!$AC$3:$AF$150,2,FALSE)</f>
        <v>#N/A</v>
      </c>
      <c r="F144" s="196" t="e">
        <f>IF($C$115=2020, VLOOKUP($B144,ListsReq!$AC$3:$AF$150,3,FALSE), IF($C$115=2019, VLOOKUP($B144,ListsReq!$AC$153:$AF$300,3,FALSE),""))</f>
        <v>#N/A</v>
      </c>
      <c r="G144" s="195" t="e">
        <f>VLOOKUP($B144,ListsReq!$AC$3:$AF$150,4,FALSE)</f>
        <v>#N/A</v>
      </c>
      <c r="H144" s="194" t="e">
        <f t="shared" si="1"/>
        <v>#N/A</v>
      </c>
      <c r="I144" s="156"/>
      <c r="J144" s="142"/>
      <c r="K144" s="142"/>
      <c r="L144" s="142"/>
      <c r="M144" s="286"/>
      <c r="N144" s="140"/>
      <c r="O144" s="140"/>
    </row>
    <row r="145" spans="1:15" hidden="1">
      <c r="A145" s="287"/>
      <c r="B145" s="158"/>
      <c r="C145" s="198"/>
      <c r="D145" s="157"/>
      <c r="E145" s="195" t="e">
        <f>VLOOKUP($B145,ListsReq!$AC$3:$AF$150,2,FALSE)</f>
        <v>#N/A</v>
      </c>
      <c r="F145" s="196" t="e">
        <f>IF($C$115=2020, VLOOKUP($B145,ListsReq!$AC$3:$AF$150,3,FALSE), IF($C$115=2019, VLOOKUP($B145,ListsReq!$AC$153:$AF$300,3,FALSE),""))</f>
        <v>#N/A</v>
      </c>
      <c r="G145" s="195" t="e">
        <f>VLOOKUP($B145,ListsReq!$AC$3:$AF$150,4,FALSE)</f>
        <v>#N/A</v>
      </c>
      <c r="H145" s="194" t="e">
        <f t="shared" si="1"/>
        <v>#N/A</v>
      </c>
      <c r="I145" s="156"/>
      <c r="J145" s="142"/>
      <c r="K145" s="142"/>
      <c r="L145" s="142"/>
      <c r="M145" s="286"/>
      <c r="N145" s="140"/>
      <c r="O145" s="140"/>
    </row>
    <row r="146" spans="1:15" hidden="1">
      <c r="A146" s="287"/>
      <c r="B146" s="158"/>
      <c r="C146" s="198"/>
      <c r="D146" s="157"/>
      <c r="E146" s="195" t="e">
        <f>VLOOKUP($B146,ListsReq!$AC$3:$AF$150,2,FALSE)</f>
        <v>#N/A</v>
      </c>
      <c r="F146" s="196" t="e">
        <f>IF($C$115=2020, VLOOKUP($B146,ListsReq!$AC$3:$AF$150,3,FALSE), IF($C$115=2019, VLOOKUP($B146,ListsReq!$AC$153:$AF$300,3,FALSE),""))</f>
        <v>#N/A</v>
      </c>
      <c r="G146" s="195" t="e">
        <f>VLOOKUP($B146,ListsReq!$AC$3:$AF$150,4,FALSE)</f>
        <v>#N/A</v>
      </c>
      <c r="H146" s="194" t="e">
        <f t="shared" si="1"/>
        <v>#N/A</v>
      </c>
      <c r="I146" s="156"/>
      <c r="J146" s="142"/>
      <c r="K146" s="142"/>
      <c r="L146" s="142"/>
      <c r="M146" s="286"/>
      <c r="N146" s="140"/>
      <c r="O146" s="140"/>
    </row>
    <row r="147" spans="1:15" hidden="1">
      <c r="A147" s="287"/>
      <c r="B147" s="158"/>
      <c r="C147" s="198"/>
      <c r="D147" s="157"/>
      <c r="E147" s="195" t="e">
        <f>VLOOKUP($B147,ListsReq!$AC$3:$AF$150,2,FALSE)</f>
        <v>#N/A</v>
      </c>
      <c r="F147" s="196" t="e">
        <f>IF($C$115=2020, VLOOKUP($B147,ListsReq!$AC$3:$AF$150,3,FALSE), IF($C$115=2019, VLOOKUP($B147,ListsReq!$AC$153:$AF$300,3,FALSE),""))</f>
        <v>#N/A</v>
      </c>
      <c r="G147" s="195" t="e">
        <f>VLOOKUP($B147,ListsReq!$AC$3:$AF$150,4,FALSE)</f>
        <v>#N/A</v>
      </c>
      <c r="H147" s="194" t="e">
        <f t="shared" si="1"/>
        <v>#N/A</v>
      </c>
      <c r="I147" s="156"/>
      <c r="J147" s="142"/>
      <c r="K147" s="142"/>
      <c r="L147" s="142"/>
      <c r="M147" s="286"/>
      <c r="N147" s="140"/>
      <c r="O147" s="140"/>
    </row>
    <row r="148" spans="1:15" hidden="1">
      <c r="A148" s="287"/>
      <c r="B148" s="158"/>
      <c r="C148" s="198"/>
      <c r="D148" s="157"/>
      <c r="E148" s="195" t="e">
        <f>VLOOKUP($B148,ListsReq!$AC$3:$AF$150,2,FALSE)</f>
        <v>#N/A</v>
      </c>
      <c r="F148" s="196" t="e">
        <f>IF($C$115=2020, VLOOKUP($B148,ListsReq!$AC$3:$AF$150,3,FALSE), IF($C$115=2019, VLOOKUP($B148,ListsReq!$AC$153:$AF$300,3,FALSE),""))</f>
        <v>#N/A</v>
      </c>
      <c r="G148" s="195" t="e">
        <f>VLOOKUP($B148,ListsReq!$AC$3:$AF$150,4,FALSE)</f>
        <v>#N/A</v>
      </c>
      <c r="H148" s="194" t="e">
        <f t="shared" si="1"/>
        <v>#N/A</v>
      </c>
      <c r="I148" s="156"/>
      <c r="J148" s="142"/>
      <c r="K148" s="142"/>
      <c r="L148" s="142"/>
      <c r="M148" s="286"/>
      <c r="N148" s="140"/>
      <c r="O148" s="140"/>
    </row>
    <row r="149" spans="1:15" hidden="1">
      <c r="A149" s="287"/>
      <c r="B149" s="158"/>
      <c r="C149" s="198"/>
      <c r="D149" s="157"/>
      <c r="E149" s="195" t="e">
        <f>VLOOKUP($B149,ListsReq!$AC$3:$AF$150,2,FALSE)</f>
        <v>#N/A</v>
      </c>
      <c r="F149" s="196" t="e">
        <f>IF($C$115=2020, VLOOKUP($B149,ListsReq!$AC$3:$AF$150,3,FALSE), IF($C$115=2019, VLOOKUP($B149,ListsReq!$AC$153:$AF$300,3,FALSE),""))</f>
        <v>#N/A</v>
      </c>
      <c r="G149" s="195" t="e">
        <f>VLOOKUP($B149,ListsReq!$AC$3:$AF$150,4,FALSE)</f>
        <v>#N/A</v>
      </c>
      <c r="H149" s="194" t="e">
        <f t="shared" si="1"/>
        <v>#N/A</v>
      </c>
      <c r="I149" s="156"/>
      <c r="J149" s="142"/>
      <c r="K149" s="142"/>
      <c r="L149" s="142"/>
      <c r="M149" s="286"/>
      <c r="N149" s="140"/>
      <c r="O149" s="140"/>
    </row>
    <row r="150" spans="1:15" hidden="1">
      <c r="A150" s="287"/>
      <c r="B150" s="158"/>
      <c r="C150" s="198"/>
      <c r="D150" s="157"/>
      <c r="E150" s="195" t="e">
        <f>VLOOKUP($B150,ListsReq!$AC$3:$AF$150,2,FALSE)</f>
        <v>#N/A</v>
      </c>
      <c r="F150" s="196" t="e">
        <f>IF($C$115=2020, VLOOKUP($B150,ListsReq!$AC$3:$AF$150,3,FALSE), IF($C$115=2019, VLOOKUP($B150,ListsReq!$AC$153:$AF$300,3,FALSE),""))</f>
        <v>#N/A</v>
      </c>
      <c r="G150" s="195" t="e">
        <f>VLOOKUP($B150,ListsReq!$AC$3:$AF$150,4,FALSE)</f>
        <v>#N/A</v>
      </c>
      <c r="H150" s="194" t="e">
        <f t="shared" ref="H150:H181" si="2">(F150*D150)/1000</f>
        <v>#N/A</v>
      </c>
      <c r="I150" s="156"/>
      <c r="J150" s="142"/>
      <c r="K150" s="142"/>
      <c r="L150" s="142"/>
      <c r="M150" s="286"/>
      <c r="N150" s="140"/>
      <c r="O150" s="140"/>
    </row>
    <row r="151" spans="1:15" hidden="1">
      <c r="A151" s="287"/>
      <c r="B151" s="158"/>
      <c r="C151" s="198"/>
      <c r="D151" s="157"/>
      <c r="E151" s="195" t="e">
        <f>VLOOKUP($B151,ListsReq!$AC$3:$AF$150,2,FALSE)</f>
        <v>#N/A</v>
      </c>
      <c r="F151" s="196" t="e">
        <f>IF($C$115=2020, VLOOKUP($B151,ListsReq!$AC$3:$AF$150,3,FALSE), IF($C$115=2019, VLOOKUP($B151,ListsReq!$AC$153:$AF$300,3,FALSE),""))</f>
        <v>#N/A</v>
      </c>
      <c r="G151" s="195" t="e">
        <f>VLOOKUP($B151,ListsReq!$AC$3:$AF$150,4,FALSE)</f>
        <v>#N/A</v>
      </c>
      <c r="H151" s="194" t="e">
        <f t="shared" si="2"/>
        <v>#N/A</v>
      </c>
      <c r="I151" s="156"/>
      <c r="J151" s="142"/>
      <c r="K151" s="142"/>
      <c r="L151" s="142"/>
      <c r="M151" s="286"/>
      <c r="N151" s="140"/>
      <c r="O151" s="140"/>
    </row>
    <row r="152" spans="1:15" hidden="1">
      <c r="A152" s="287"/>
      <c r="B152" s="158"/>
      <c r="C152" s="198"/>
      <c r="D152" s="157"/>
      <c r="E152" s="195" t="e">
        <f>VLOOKUP($B152,ListsReq!$AC$3:$AF$150,2,FALSE)</f>
        <v>#N/A</v>
      </c>
      <c r="F152" s="196" t="e">
        <f>IF($C$115=2020, VLOOKUP($B152,ListsReq!$AC$3:$AF$150,3,FALSE), IF($C$115=2019, VLOOKUP($B152,ListsReq!$AC$153:$AF$300,3,FALSE),""))</f>
        <v>#N/A</v>
      </c>
      <c r="G152" s="195" t="e">
        <f>VLOOKUP($B152,ListsReq!$AC$3:$AF$150,4,FALSE)</f>
        <v>#N/A</v>
      </c>
      <c r="H152" s="194" t="e">
        <f t="shared" si="2"/>
        <v>#N/A</v>
      </c>
      <c r="I152" s="156"/>
      <c r="J152" s="142"/>
      <c r="K152" s="142"/>
      <c r="L152" s="142"/>
      <c r="M152" s="286"/>
      <c r="N152" s="140"/>
      <c r="O152" s="140"/>
    </row>
    <row r="153" spans="1:15" hidden="1">
      <c r="A153" s="287"/>
      <c r="B153" s="158"/>
      <c r="C153" s="198"/>
      <c r="D153" s="157"/>
      <c r="E153" s="195" t="e">
        <f>VLOOKUP($B153,ListsReq!$AC$3:$AF$150,2,FALSE)</f>
        <v>#N/A</v>
      </c>
      <c r="F153" s="196" t="e">
        <f>IF($C$115=2020, VLOOKUP($B153,ListsReq!$AC$3:$AF$150,3,FALSE), IF($C$115=2019, VLOOKUP($B153,ListsReq!$AC$153:$AF$300,3,FALSE),""))</f>
        <v>#N/A</v>
      </c>
      <c r="G153" s="195" t="e">
        <f>VLOOKUP($B153,ListsReq!$AC$3:$AF$150,4,FALSE)</f>
        <v>#N/A</v>
      </c>
      <c r="H153" s="194" t="e">
        <f t="shared" si="2"/>
        <v>#N/A</v>
      </c>
      <c r="I153" s="156"/>
      <c r="J153" s="142"/>
      <c r="K153" s="142"/>
      <c r="L153" s="142"/>
      <c r="M153" s="286"/>
      <c r="N153" s="140"/>
      <c r="O153" s="140"/>
    </row>
    <row r="154" spans="1:15" hidden="1">
      <c r="A154" s="287"/>
      <c r="B154" s="158"/>
      <c r="C154" s="198"/>
      <c r="D154" s="157"/>
      <c r="E154" s="195" t="e">
        <f>VLOOKUP($B154,ListsReq!$AC$3:$AF$150,2,FALSE)</f>
        <v>#N/A</v>
      </c>
      <c r="F154" s="196" t="e">
        <f>IF($C$115=2020, VLOOKUP($B154,ListsReq!$AC$3:$AF$150,3,FALSE), IF($C$115=2019, VLOOKUP($B154,ListsReq!$AC$153:$AF$300,3,FALSE),""))</f>
        <v>#N/A</v>
      </c>
      <c r="G154" s="195" t="e">
        <f>VLOOKUP($B154,ListsReq!$AC$3:$AF$150,4,FALSE)</f>
        <v>#N/A</v>
      </c>
      <c r="H154" s="194" t="e">
        <f t="shared" si="2"/>
        <v>#N/A</v>
      </c>
      <c r="I154" s="156"/>
      <c r="J154" s="142"/>
      <c r="K154" s="142"/>
      <c r="L154" s="142"/>
      <c r="M154" s="286"/>
      <c r="N154" s="140"/>
      <c r="O154" s="140"/>
    </row>
    <row r="155" spans="1:15" hidden="1">
      <c r="A155" s="287"/>
      <c r="B155" s="158"/>
      <c r="C155" s="198"/>
      <c r="D155" s="157"/>
      <c r="E155" s="195" t="e">
        <f>VLOOKUP($B155,ListsReq!$AC$3:$AF$150,2,FALSE)</f>
        <v>#N/A</v>
      </c>
      <c r="F155" s="196" t="e">
        <f>IF($C$115=2020, VLOOKUP($B155,ListsReq!$AC$3:$AF$150,3,FALSE), IF($C$115=2019, VLOOKUP($B155,ListsReq!$AC$153:$AF$300,3,FALSE),""))</f>
        <v>#N/A</v>
      </c>
      <c r="G155" s="195" t="e">
        <f>VLOOKUP($B155,ListsReq!$AC$3:$AF$150,4,FALSE)</f>
        <v>#N/A</v>
      </c>
      <c r="H155" s="194" t="e">
        <f t="shared" si="2"/>
        <v>#N/A</v>
      </c>
      <c r="I155" s="156"/>
      <c r="J155" s="142"/>
      <c r="K155" s="142"/>
      <c r="L155" s="142"/>
      <c r="M155" s="286"/>
      <c r="N155" s="140"/>
      <c r="O155" s="140"/>
    </row>
    <row r="156" spans="1:15" hidden="1">
      <c r="A156" s="287"/>
      <c r="B156" s="158"/>
      <c r="C156" s="198"/>
      <c r="D156" s="157"/>
      <c r="E156" s="195" t="e">
        <f>VLOOKUP($B156,ListsReq!$AC$3:$AF$150,2,FALSE)</f>
        <v>#N/A</v>
      </c>
      <c r="F156" s="196" t="e">
        <f>IF($C$115=2020, VLOOKUP($B156,ListsReq!$AC$3:$AF$150,3,FALSE), IF($C$115=2019, VLOOKUP($B156,ListsReq!$AC$153:$AF$300,3,FALSE),""))</f>
        <v>#N/A</v>
      </c>
      <c r="G156" s="195" t="e">
        <f>VLOOKUP($B156,ListsReq!$AC$3:$AF$150,4,FALSE)</f>
        <v>#N/A</v>
      </c>
      <c r="H156" s="194" t="e">
        <f t="shared" si="2"/>
        <v>#N/A</v>
      </c>
      <c r="I156" s="156"/>
      <c r="J156" s="142"/>
      <c r="K156" s="142"/>
      <c r="L156" s="142"/>
      <c r="M156" s="286"/>
      <c r="N156" s="140"/>
      <c r="O156" s="140"/>
    </row>
    <row r="157" spans="1:15" hidden="1">
      <c r="A157" s="287"/>
      <c r="B157" s="158"/>
      <c r="C157" s="198"/>
      <c r="D157" s="157"/>
      <c r="E157" s="195" t="e">
        <f>VLOOKUP($B157,ListsReq!$AC$3:$AF$150,2,FALSE)</f>
        <v>#N/A</v>
      </c>
      <c r="F157" s="196" t="e">
        <f>IF($C$115=2020, VLOOKUP($B157,ListsReq!$AC$3:$AF$150,3,FALSE), IF($C$115=2019, VLOOKUP($B157,ListsReq!$AC$153:$AF$300,3,FALSE),""))</f>
        <v>#N/A</v>
      </c>
      <c r="G157" s="195" t="e">
        <f>VLOOKUP($B157,ListsReq!$AC$3:$AF$150,4,FALSE)</f>
        <v>#N/A</v>
      </c>
      <c r="H157" s="194" t="e">
        <f t="shared" si="2"/>
        <v>#N/A</v>
      </c>
      <c r="I157" s="156"/>
      <c r="J157" s="142"/>
      <c r="K157" s="142"/>
      <c r="L157" s="142"/>
      <c r="M157" s="286"/>
      <c r="N157" s="140"/>
      <c r="O157" s="140"/>
    </row>
    <row r="158" spans="1:15" hidden="1">
      <c r="A158" s="287"/>
      <c r="B158" s="158"/>
      <c r="C158" s="198"/>
      <c r="D158" s="157"/>
      <c r="E158" s="195" t="e">
        <f>VLOOKUP($B158,ListsReq!$AC$3:$AF$150,2,FALSE)</f>
        <v>#N/A</v>
      </c>
      <c r="F158" s="196" t="e">
        <f>IF($C$115=2020, VLOOKUP($B158,ListsReq!$AC$3:$AF$150,3,FALSE), IF($C$115=2019, VLOOKUP($B158,ListsReq!$AC$153:$AF$300,3,FALSE),""))</f>
        <v>#N/A</v>
      </c>
      <c r="G158" s="195" t="e">
        <f>VLOOKUP($B158,ListsReq!$AC$3:$AF$150,4,FALSE)</f>
        <v>#N/A</v>
      </c>
      <c r="H158" s="194" t="e">
        <f t="shared" si="2"/>
        <v>#N/A</v>
      </c>
      <c r="I158" s="156"/>
      <c r="J158" s="142"/>
      <c r="K158" s="142"/>
      <c r="L158" s="142"/>
      <c r="M158" s="286"/>
      <c r="N158" s="140"/>
      <c r="O158" s="140"/>
    </row>
    <row r="159" spans="1:15" hidden="1">
      <c r="A159" s="287"/>
      <c r="B159" s="158"/>
      <c r="C159" s="198"/>
      <c r="D159" s="157"/>
      <c r="E159" s="195" t="e">
        <f>VLOOKUP($B159,ListsReq!$AC$3:$AF$150,2,FALSE)</f>
        <v>#N/A</v>
      </c>
      <c r="F159" s="196" t="e">
        <f>IF($C$115=2020, VLOOKUP($B159,ListsReq!$AC$3:$AF$150,3,FALSE), IF($C$115=2019, VLOOKUP($B159,ListsReq!$AC$153:$AF$300,3,FALSE),""))</f>
        <v>#N/A</v>
      </c>
      <c r="G159" s="195" t="e">
        <f>VLOOKUP($B159,ListsReq!$AC$3:$AF$150,4,FALSE)</f>
        <v>#N/A</v>
      </c>
      <c r="H159" s="194" t="e">
        <f t="shared" si="2"/>
        <v>#N/A</v>
      </c>
      <c r="I159" s="156"/>
      <c r="J159" s="142"/>
      <c r="K159" s="142"/>
      <c r="L159" s="142"/>
      <c r="M159" s="286"/>
      <c r="N159" s="140"/>
      <c r="O159" s="140"/>
    </row>
    <row r="160" spans="1:15" hidden="1">
      <c r="A160" s="287"/>
      <c r="B160" s="158"/>
      <c r="C160" s="198"/>
      <c r="D160" s="157"/>
      <c r="E160" s="195" t="e">
        <f>VLOOKUP($B160,ListsReq!$AC$3:$AF$150,2,FALSE)</f>
        <v>#N/A</v>
      </c>
      <c r="F160" s="196" t="e">
        <f>IF($C$115=2020, VLOOKUP($B160,ListsReq!$AC$3:$AF$150,3,FALSE), IF($C$115=2019, VLOOKUP($B160,ListsReq!$AC$153:$AF$300,3,FALSE),""))</f>
        <v>#N/A</v>
      </c>
      <c r="G160" s="195" t="e">
        <f>VLOOKUP($B160,ListsReq!$AC$3:$AF$150,4,FALSE)</f>
        <v>#N/A</v>
      </c>
      <c r="H160" s="194" t="e">
        <f t="shared" si="2"/>
        <v>#N/A</v>
      </c>
      <c r="I160" s="156"/>
      <c r="J160" s="142"/>
      <c r="K160" s="142"/>
      <c r="L160" s="142"/>
      <c r="M160" s="286"/>
      <c r="N160" s="140"/>
      <c r="O160" s="140"/>
    </row>
    <row r="161" spans="1:15" hidden="1">
      <c r="A161" s="287"/>
      <c r="B161" s="158"/>
      <c r="C161" s="198"/>
      <c r="D161" s="157"/>
      <c r="E161" s="195" t="e">
        <f>VLOOKUP($B161,ListsReq!$AC$3:$AF$150,2,FALSE)</f>
        <v>#N/A</v>
      </c>
      <c r="F161" s="196" t="e">
        <f>IF($C$115=2020, VLOOKUP($B161,ListsReq!$AC$3:$AF$150,3,FALSE), IF($C$115=2019, VLOOKUP($B161,ListsReq!$AC$153:$AF$300,3,FALSE),""))</f>
        <v>#N/A</v>
      </c>
      <c r="G161" s="195" t="e">
        <f>VLOOKUP($B161,ListsReq!$AC$3:$AF$150,4,FALSE)</f>
        <v>#N/A</v>
      </c>
      <c r="H161" s="194" t="e">
        <f t="shared" si="2"/>
        <v>#N/A</v>
      </c>
      <c r="I161" s="156"/>
      <c r="J161" s="142"/>
      <c r="K161" s="142"/>
      <c r="L161" s="142"/>
      <c r="M161" s="286"/>
      <c r="N161" s="140"/>
      <c r="O161" s="140"/>
    </row>
    <row r="162" spans="1:15" hidden="1">
      <c r="A162" s="287"/>
      <c r="B162" s="158"/>
      <c r="C162" s="198"/>
      <c r="D162" s="157"/>
      <c r="E162" s="195" t="e">
        <f>VLOOKUP($B162,ListsReq!$AC$3:$AF$150,2,FALSE)</f>
        <v>#N/A</v>
      </c>
      <c r="F162" s="196" t="e">
        <f>IF($C$115=2020, VLOOKUP($B162,ListsReq!$AC$3:$AF$150,3,FALSE), IF($C$115=2019, VLOOKUP($B162,ListsReq!$AC$153:$AF$300,3,FALSE),""))</f>
        <v>#N/A</v>
      </c>
      <c r="G162" s="195" t="e">
        <f>VLOOKUP($B162,ListsReq!$AC$3:$AF$150,4,FALSE)</f>
        <v>#N/A</v>
      </c>
      <c r="H162" s="194" t="e">
        <f t="shared" si="2"/>
        <v>#N/A</v>
      </c>
      <c r="I162" s="156"/>
      <c r="J162" s="142"/>
      <c r="K162" s="142"/>
      <c r="L162" s="142"/>
      <c r="M162" s="286"/>
      <c r="N162" s="140"/>
      <c r="O162" s="140"/>
    </row>
    <row r="163" spans="1:15" hidden="1">
      <c r="A163" s="287"/>
      <c r="B163" s="158"/>
      <c r="C163" s="198"/>
      <c r="D163" s="157"/>
      <c r="E163" s="195" t="e">
        <f>VLOOKUP($B163,ListsReq!$AC$3:$AF$150,2,FALSE)</f>
        <v>#N/A</v>
      </c>
      <c r="F163" s="196" t="e">
        <f>IF($C$115=2020, VLOOKUP($B163,ListsReq!$AC$3:$AF$150,3,FALSE), IF($C$115=2019, VLOOKUP($B163,ListsReq!$AC$153:$AF$300,3,FALSE),""))</f>
        <v>#N/A</v>
      </c>
      <c r="G163" s="195" t="e">
        <f>VLOOKUP($B163,ListsReq!$AC$3:$AF$150,4,FALSE)</f>
        <v>#N/A</v>
      </c>
      <c r="H163" s="194" t="e">
        <f t="shared" si="2"/>
        <v>#N/A</v>
      </c>
      <c r="I163" s="156"/>
      <c r="J163" s="142"/>
      <c r="K163" s="142"/>
      <c r="L163" s="142"/>
      <c r="M163" s="286"/>
      <c r="N163" s="140"/>
      <c r="O163" s="140"/>
    </row>
    <row r="164" spans="1:15" hidden="1">
      <c r="A164" s="287"/>
      <c r="B164" s="158"/>
      <c r="C164" s="198"/>
      <c r="D164" s="157"/>
      <c r="E164" s="195" t="e">
        <f>VLOOKUP($B164,ListsReq!$AC$3:$AF$150,2,FALSE)</f>
        <v>#N/A</v>
      </c>
      <c r="F164" s="196" t="e">
        <f>IF($C$115=2020, VLOOKUP($B164,ListsReq!$AC$3:$AF$150,3,FALSE), IF($C$115=2019, VLOOKUP($B164,ListsReq!$AC$153:$AF$300,3,FALSE),""))</f>
        <v>#N/A</v>
      </c>
      <c r="G164" s="195" t="e">
        <f>VLOOKUP($B164,ListsReq!$AC$3:$AF$150,4,FALSE)</f>
        <v>#N/A</v>
      </c>
      <c r="H164" s="194" t="e">
        <f t="shared" si="2"/>
        <v>#N/A</v>
      </c>
      <c r="I164" s="156"/>
      <c r="J164" s="142"/>
      <c r="K164" s="142"/>
      <c r="L164" s="142"/>
      <c r="M164" s="286"/>
      <c r="N164" s="140"/>
      <c r="O164" s="140"/>
    </row>
    <row r="165" spans="1:15" hidden="1">
      <c r="A165" s="287"/>
      <c r="B165" s="158"/>
      <c r="C165" s="198"/>
      <c r="D165" s="157"/>
      <c r="E165" s="195" t="e">
        <f>VLOOKUP($B165,ListsReq!$AC$3:$AF$150,2,FALSE)</f>
        <v>#N/A</v>
      </c>
      <c r="F165" s="196" t="e">
        <f>IF($C$115=2020, VLOOKUP($B165,ListsReq!$AC$3:$AF$150,3,FALSE), IF($C$115=2019, VLOOKUP($B165,ListsReq!$AC$153:$AF$300,3,FALSE),""))</f>
        <v>#N/A</v>
      </c>
      <c r="G165" s="195" t="e">
        <f>VLOOKUP($B165,ListsReq!$AC$3:$AF$150,4,FALSE)</f>
        <v>#N/A</v>
      </c>
      <c r="H165" s="194" t="e">
        <f t="shared" si="2"/>
        <v>#N/A</v>
      </c>
      <c r="I165" s="156"/>
      <c r="J165" s="142"/>
      <c r="K165" s="142"/>
      <c r="L165" s="142"/>
      <c r="M165" s="286"/>
      <c r="N165" s="140"/>
      <c r="O165" s="140"/>
    </row>
    <row r="166" spans="1:15" hidden="1">
      <c r="A166" s="287"/>
      <c r="B166" s="158"/>
      <c r="C166" s="198"/>
      <c r="D166" s="157"/>
      <c r="E166" s="195" t="e">
        <f>VLOOKUP($B166,ListsReq!$AC$3:$AF$150,2,FALSE)</f>
        <v>#N/A</v>
      </c>
      <c r="F166" s="196" t="e">
        <f>IF($C$115=2020, VLOOKUP($B166,ListsReq!$AC$3:$AF$150,3,FALSE), IF($C$115=2019, VLOOKUP($B166,ListsReq!$AC$153:$AF$300,3,FALSE),""))</f>
        <v>#N/A</v>
      </c>
      <c r="G166" s="195" t="e">
        <f>VLOOKUP($B166,ListsReq!$AC$3:$AF$150,4,FALSE)</f>
        <v>#N/A</v>
      </c>
      <c r="H166" s="194" t="e">
        <f t="shared" si="2"/>
        <v>#N/A</v>
      </c>
      <c r="I166" s="156"/>
      <c r="J166" s="142"/>
      <c r="K166" s="142"/>
      <c r="L166" s="142"/>
      <c r="M166" s="286"/>
      <c r="N166" s="140"/>
      <c r="O166" s="140"/>
    </row>
    <row r="167" spans="1:15" hidden="1">
      <c r="A167" s="287"/>
      <c r="B167" s="158"/>
      <c r="C167" s="198"/>
      <c r="D167" s="157"/>
      <c r="E167" s="195" t="e">
        <f>VLOOKUP($B167,ListsReq!$AC$3:$AF$150,2,FALSE)</f>
        <v>#N/A</v>
      </c>
      <c r="F167" s="196" t="e">
        <f>IF($C$115=2020, VLOOKUP($B167,ListsReq!$AC$3:$AF$150,3,FALSE), IF($C$115=2019, VLOOKUP($B167,ListsReq!$AC$153:$AF$300,3,FALSE),""))</f>
        <v>#N/A</v>
      </c>
      <c r="G167" s="195" t="e">
        <f>VLOOKUP($B167,ListsReq!$AC$3:$AF$150,4,FALSE)</f>
        <v>#N/A</v>
      </c>
      <c r="H167" s="194" t="e">
        <f t="shared" si="2"/>
        <v>#N/A</v>
      </c>
      <c r="I167" s="156"/>
      <c r="J167" s="142"/>
      <c r="K167" s="142"/>
      <c r="L167" s="142"/>
      <c r="M167" s="286"/>
      <c r="N167" s="140"/>
      <c r="O167" s="140"/>
    </row>
    <row r="168" spans="1:15" hidden="1">
      <c r="A168" s="287"/>
      <c r="B168" s="158"/>
      <c r="C168" s="198"/>
      <c r="D168" s="157"/>
      <c r="E168" s="195" t="e">
        <f>VLOOKUP($B168,ListsReq!$AC$3:$AF$150,2,FALSE)</f>
        <v>#N/A</v>
      </c>
      <c r="F168" s="196" t="e">
        <f>IF($C$115=2020, VLOOKUP($B168,ListsReq!$AC$3:$AF$150,3,FALSE), IF($C$115=2019, VLOOKUP($B168,ListsReq!$AC$153:$AF$300,3,FALSE),""))</f>
        <v>#N/A</v>
      </c>
      <c r="G168" s="195" t="e">
        <f>VLOOKUP($B168,ListsReq!$AC$3:$AF$150,4,FALSE)</f>
        <v>#N/A</v>
      </c>
      <c r="H168" s="194" t="e">
        <f t="shared" si="2"/>
        <v>#N/A</v>
      </c>
      <c r="I168" s="156"/>
      <c r="J168" s="142"/>
      <c r="K168" s="142"/>
      <c r="L168" s="142"/>
      <c r="M168" s="286"/>
      <c r="N168" s="140"/>
      <c r="O168" s="140"/>
    </row>
    <row r="169" spans="1:15" hidden="1">
      <c r="A169" s="287"/>
      <c r="B169" s="158"/>
      <c r="C169" s="198"/>
      <c r="D169" s="157"/>
      <c r="E169" s="195" t="e">
        <f>VLOOKUP($B169,ListsReq!$AC$3:$AF$150,2,FALSE)</f>
        <v>#N/A</v>
      </c>
      <c r="F169" s="196" t="e">
        <f>IF($C$115=2020, VLOOKUP($B169,ListsReq!$AC$3:$AF$150,3,FALSE), IF($C$115=2019, VLOOKUP($B169,ListsReq!$AC$153:$AF$300,3,FALSE),""))</f>
        <v>#N/A</v>
      </c>
      <c r="G169" s="195" t="e">
        <f>VLOOKUP($B169,ListsReq!$AC$3:$AF$150,4,FALSE)</f>
        <v>#N/A</v>
      </c>
      <c r="H169" s="194" t="e">
        <f t="shared" si="2"/>
        <v>#N/A</v>
      </c>
      <c r="I169" s="156"/>
      <c r="J169" s="142"/>
      <c r="K169" s="142"/>
      <c r="L169" s="142"/>
      <c r="M169" s="286"/>
      <c r="N169" s="140"/>
      <c r="O169" s="140"/>
    </row>
    <row r="170" spans="1:15" hidden="1">
      <c r="A170" s="287"/>
      <c r="B170" s="158"/>
      <c r="C170" s="198"/>
      <c r="D170" s="157"/>
      <c r="E170" s="195" t="e">
        <f>VLOOKUP($B170,ListsReq!$AC$3:$AF$150,2,FALSE)</f>
        <v>#N/A</v>
      </c>
      <c r="F170" s="196" t="e">
        <f>IF($C$115=2020, VLOOKUP($B170,ListsReq!$AC$3:$AF$150,3,FALSE), IF($C$115=2019, VLOOKUP($B170,ListsReq!$AC$153:$AF$300,3,FALSE),""))</f>
        <v>#N/A</v>
      </c>
      <c r="G170" s="195" t="e">
        <f>VLOOKUP($B170,ListsReq!$AC$3:$AF$150,4,FALSE)</f>
        <v>#N/A</v>
      </c>
      <c r="H170" s="194" t="e">
        <f t="shared" si="2"/>
        <v>#N/A</v>
      </c>
      <c r="I170" s="156"/>
      <c r="J170" s="142"/>
      <c r="K170" s="142"/>
      <c r="L170" s="142"/>
      <c r="M170" s="286"/>
      <c r="N170" s="140"/>
      <c r="O170" s="140"/>
    </row>
    <row r="171" spans="1:15" hidden="1">
      <c r="A171" s="287"/>
      <c r="B171" s="158"/>
      <c r="C171" s="198"/>
      <c r="D171" s="157"/>
      <c r="E171" s="195" t="e">
        <f>VLOOKUP($B171,ListsReq!$AC$3:$AF$150,2,FALSE)</f>
        <v>#N/A</v>
      </c>
      <c r="F171" s="196" t="e">
        <f>IF($C$115=2020, VLOOKUP($B171,ListsReq!$AC$3:$AF$150,3,FALSE), IF($C$115=2019, VLOOKUP($B171,ListsReq!$AC$153:$AF$300,3,FALSE),""))</f>
        <v>#N/A</v>
      </c>
      <c r="G171" s="195" t="e">
        <f>VLOOKUP($B171,ListsReq!$AC$3:$AF$150,4,FALSE)</f>
        <v>#N/A</v>
      </c>
      <c r="H171" s="194" t="e">
        <f t="shared" si="2"/>
        <v>#N/A</v>
      </c>
      <c r="I171" s="156"/>
      <c r="J171" s="142"/>
      <c r="K171" s="142"/>
      <c r="L171" s="142"/>
      <c r="M171" s="286"/>
      <c r="N171" s="140"/>
      <c r="O171" s="140"/>
    </row>
    <row r="172" spans="1:15" hidden="1">
      <c r="A172" s="287"/>
      <c r="B172" s="158"/>
      <c r="C172" s="198"/>
      <c r="D172" s="157"/>
      <c r="E172" s="195" t="e">
        <f>VLOOKUP($B172,ListsReq!$AC$3:$AF$150,2,FALSE)</f>
        <v>#N/A</v>
      </c>
      <c r="F172" s="196" t="e">
        <f>IF($C$115=2020, VLOOKUP($B172,ListsReq!$AC$3:$AF$150,3,FALSE), IF($C$115=2019, VLOOKUP($B172,ListsReq!$AC$153:$AF$300,3,FALSE),""))</f>
        <v>#N/A</v>
      </c>
      <c r="G172" s="195" t="e">
        <f>VLOOKUP($B172,ListsReq!$AC$3:$AF$150,4,FALSE)</f>
        <v>#N/A</v>
      </c>
      <c r="H172" s="194" t="e">
        <f t="shared" si="2"/>
        <v>#N/A</v>
      </c>
      <c r="I172" s="156"/>
      <c r="J172" s="142"/>
      <c r="K172" s="142"/>
      <c r="L172" s="142"/>
      <c r="M172" s="286"/>
      <c r="N172" s="140"/>
      <c r="O172" s="140"/>
    </row>
    <row r="173" spans="1:15" hidden="1">
      <c r="A173" s="287"/>
      <c r="B173" s="158"/>
      <c r="C173" s="198"/>
      <c r="D173" s="157"/>
      <c r="E173" s="195" t="e">
        <f>VLOOKUP($B173,ListsReq!$AC$3:$AF$150,2,FALSE)</f>
        <v>#N/A</v>
      </c>
      <c r="F173" s="196" t="e">
        <f>IF($C$115=2020, VLOOKUP($B173,ListsReq!$AC$3:$AF$150,3,FALSE), IF($C$115=2019, VLOOKUP($B173,ListsReq!$AC$153:$AF$300,3,FALSE),""))</f>
        <v>#N/A</v>
      </c>
      <c r="G173" s="195" t="e">
        <f>VLOOKUP($B173,ListsReq!$AC$3:$AF$150,4,FALSE)</f>
        <v>#N/A</v>
      </c>
      <c r="H173" s="194" t="e">
        <f t="shared" si="2"/>
        <v>#N/A</v>
      </c>
      <c r="I173" s="156"/>
      <c r="J173" s="142"/>
      <c r="K173" s="142"/>
      <c r="L173" s="142"/>
      <c r="M173" s="286"/>
      <c r="N173" s="140"/>
      <c r="O173" s="140"/>
    </row>
    <row r="174" spans="1:15" hidden="1">
      <c r="A174" s="287"/>
      <c r="B174" s="158"/>
      <c r="C174" s="198"/>
      <c r="D174" s="157"/>
      <c r="E174" s="195" t="e">
        <f>VLOOKUP($B174,ListsReq!$AC$3:$AF$150,2,FALSE)</f>
        <v>#N/A</v>
      </c>
      <c r="F174" s="196" t="e">
        <f>IF($C$115=2020, VLOOKUP($B174,ListsReq!$AC$3:$AF$150,3,FALSE), IF($C$115=2019, VLOOKUP($B174,ListsReq!$AC$153:$AF$300,3,FALSE),""))</f>
        <v>#N/A</v>
      </c>
      <c r="G174" s="195" t="e">
        <f>VLOOKUP($B174,ListsReq!$AC$3:$AF$150,4,FALSE)</f>
        <v>#N/A</v>
      </c>
      <c r="H174" s="194" t="e">
        <f t="shared" si="2"/>
        <v>#N/A</v>
      </c>
      <c r="I174" s="156"/>
      <c r="J174" s="142"/>
      <c r="K174" s="142"/>
      <c r="L174" s="142"/>
      <c r="M174" s="286"/>
      <c r="N174" s="140"/>
      <c r="O174" s="140"/>
    </row>
    <row r="175" spans="1:15" hidden="1">
      <c r="A175" s="287"/>
      <c r="B175" s="158"/>
      <c r="C175" s="198"/>
      <c r="D175" s="157"/>
      <c r="E175" s="195" t="e">
        <f>VLOOKUP($B175,ListsReq!$AC$3:$AF$150,2,FALSE)</f>
        <v>#N/A</v>
      </c>
      <c r="F175" s="196" t="e">
        <f>IF($C$115=2020, VLOOKUP($B175,ListsReq!$AC$3:$AF$150,3,FALSE), IF($C$115=2019, VLOOKUP($B175,ListsReq!$AC$153:$AF$300,3,FALSE),""))</f>
        <v>#N/A</v>
      </c>
      <c r="G175" s="195" t="e">
        <f>VLOOKUP($B175,ListsReq!$AC$3:$AF$150,4,FALSE)</f>
        <v>#N/A</v>
      </c>
      <c r="H175" s="194" t="e">
        <f t="shared" si="2"/>
        <v>#N/A</v>
      </c>
      <c r="I175" s="156"/>
      <c r="J175" s="142"/>
      <c r="K175" s="142"/>
      <c r="L175" s="142"/>
      <c r="M175" s="286"/>
      <c r="N175" s="140"/>
      <c r="O175" s="140"/>
    </row>
    <row r="176" spans="1:15" hidden="1">
      <c r="A176" s="287"/>
      <c r="B176" s="158"/>
      <c r="C176" s="198"/>
      <c r="D176" s="157"/>
      <c r="E176" s="195" t="e">
        <f>VLOOKUP($B176,ListsReq!$AC$3:$AF$150,2,FALSE)</f>
        <v>#N/A</v>
      </c>
      <c r="F176" s="196" t="e">
        <f>IF($C$115=2020, VLOOKUP($B176,ListsReq!$AC$3:$AF$150,3,FALSE), IF($C$115=2019, VLOOKUP($B176,ListsReq!$AC$153:$AF$300,3,FALSE),""))</f>
        <v>#N/A</v>
      </c>
      <c r="G176" s="195" t="e">
        <f>VLOOKUP($B176,ListsReq!$AC$3:$AF$150,4,FALSE)</f>
        <v>#N/A</v>
      </c>
      <c r="H176" s="194" t="e">
        <f t="shared" si="2"/>
        <v>#N/A</v>
      </c>
      <c r="I176" s="156"/>
      <c r="J176" s="142"/>
      <c r="K176" s="142"/>
      <c r="L176" s="142"/>
      <c r="M176" s="286"/>
      <c r="N176" s="140"/>
      <c r="O176" s="140"/>
    </row>
    <row r="177" spans="1:15" hidden="1">
      <c r="A177" s="287"/>
      <c r="B177" s="158"/>
      <c r="C177" s="198"/>
      <c r="D177" s="157"/>
      <c r="E177" s="195" t="e">
        <f>VLOOKUP($B177,ListsReq!$AC$3:$AF$150,2,FALSE)</f>
        <v>#N/A</v>
      </c>
      <c r="F177" s="196" t="e">
        <f>IF($C$115=2020, VLOOKUP($B177,ListsReq!$AC$3:$AF$150,3,FALSE), IF($C$115=2019, VLOOKUP($B177,ListsReq!$AC$153:$AF$300,3,FALSE),""))</f>
        <v>#N/A</v>
      </c>
      <c r="G177" s="195" t="e">
        <f>VLOOKUP($B177,ListsReq!$AC$3:$AF$150,4,FALSE)</f>
        <v>#N/A</v>
      </c>
      <c r="H177" s="194" t="e">
        <f t="shared" si="2"/>
        <v>#N/A</v>
      </c>
      <c r="I177" s="156"/>
      <c r="J177" s="142"/>
      <c r="K177" s="142"/>
      <c r="L177" s="142"/>
      <c r="M177" s="286"/>
      <c r="N177" s="140"/>
      <c r="O177" s="140"/>
    </row>
    <row r="178" spans="1:15" hidden="1">
      <c r="A178" s="287"/>
      <c r="B178" s="158"/>
      <c r="C178" s="198"/>
      <c r="D178" s="157"/>
      <c r="E178" s="195" t="e">
        <f>VLOOKUP($B178,ListsReq!$AC$3:$AF$150,2,FALSE)</f>
        <v>#N/A</v>
      </c>
      <c r="F178" s="196" t="e">
        <f>IF($C$115=2020, VLOOKUP($B178,ListsReq!$AC$3:$AF$150,3,FALSE), IF($C$115=2019, VLOOKUP($B178,ListsReq!$AC$153:$AF$300,3,FALSE),""))</f>
        <v>#N/A</v>
      </c>
      <c r="G178" s="195" t="e">
        <f>VLOOKUP($B178,ListsReq!$AC$3:$AF$150,4,FALSE)</f>
        <v>#N/A</v>
      </c>
      <c r="H178" s="194" t="e">
        <f t="shared" si="2"/>
        <v>#N/A</v>
      </c>
      <c r="I178" s="156"/>
      <c r="J178" s="142"/>
      <c r="K178" s="142"/>
      <c r="L178" s="142"/>
      <c r="M178" s="286"/>
      <c r="N178" s="140"/>
      <c r="O178" s="140"/>
    </row>
    <row r="179" spans="1:15" hidden="1">
      <c r="A179" s="287"/>
      <c r="B179" s="158"/>
      <c r="C179" s="198"/>
      <c r="D179" s="157"/>
      <c r="E179" s="195" t="e">
        <f>VLOOKUP($B179,ListsReq!$AC$3:$AF$150,2,FALSE)</f>
        <v>#N/A</v>
      </c>
      <c r="F179" s="196" t="e">
        <f>IF($C$115=2020, VLOOKUP($B179,ListsReq!$AC$3:$AF$150,3,FALSE), IF($C$115=2019, VLOOKUP($B179,ListsReq!$AC$153:$AF$300,3,FALSE),""))</f>
        <v>#N/A</v>
      </c>
      <c r="G179" s="195" t="e">
        <f>VLOOKUP($B179,ListsReq!$AC$3:$AF$150,4,FALSE)</f>
        <v>#N/A</v>
      </c>
      <c r="H179" s="194" t="e">
        <f t="shared" si="2"/>
        <v>#N/A</v>
      </c>
      <c r="I179" s="156"/>
      <c r="J179" s="142"/>
      <c r="K179" s="142"/>
      <c r="L179" s="142"/>
      <c r="M179" s="286"/>
      <c r="N179" s="140"/>
      <c r="O179" s="140"/>
    </row>
    <row r="180" spans="1:15" hidden="1">
      <c r="A180" s="287"/>
      <c r="B180" s="158"/>
      <c r="C180" s="197"/>
      <c r="D180" s="154"/>
      <c r="E180" s="195" t="e">
        <f>VLOOKUP($B180,ListsReq!$AC$3:$AF$150,2,FALSE)</f>
        <v>#N/A</v>
      </c>
      <c r="F180" s="196" t="e">
        <f>IF($C$115=2020, VLOOKUP($B180,ListsReq!$AC$3:$AF$150,3,FALSE), IF($C$115=2019, VLOOKUP($B180,ListsReq!$AC$153:$AF$300,3,FALSE),""))</f>
        <v>#N/A</v>
      </c>
      <c r="G180" s="195" t="e">
        <f>VLOOKUP($B180,ListsReq!$AC$3:$AF$150,4,FALSE)</f>
        <v>#N/A</v>
      </c>
      <c r="H180" s="194" t="e">
        <f t="shared" si="2"/>
        <v>#N/A</v>
      </c>
      <c r="I180" s="153"/>
      <c r="J180" s="142"/>
      <c r="K180" s="142"/>
      <c r="L180" s="142"/>
      <c r="M180" s="286"/>
      <c r="N180" s="140"/>
      <c r="O180" s="140"/>
    </row>
    <row r="181" spans="1:15" hidden="1">
      <c r="A181" s="287"/>
      <c r="B181" s="158"/>
      <c r="C181" s="197"/>
      <c r="D181" s="154"/>
      <c r="E181" s="195" t="e">
        <f>VLOOKUP($B181,ListsReq!$AC$3:$AF$150,2,FALSE)</f>
        <v>#N/A</v>
      </c>
      <c r="F181" s="196" t="e">
        <f>IF($C$115=2020, VLOOKUP($B181,ListsReq!$AC$3:$AF$150,3,FALSE), IF($C$115=2019, VLOOKUP($B181,ListsReq!$AC$153:$AF$300,3,FALSE),""))</f>
        <v>#N/A</v>
      </c>
      <c r="G181" s="195" t="e">
        <f>VLOOKUP($B181,ListsReq!$AC$3:$AF$150,4,FALSE)</f>
        <v>#N/A</v>
      </c>
      <c r="H181" s="194" t="e">
        <f t="shared" si="2"/>
        <v>#N/A</v>
      </c>
      <c r="I181" s="153"/>
      <c r="J181" s="142"/>
      <c r="K181" s="142"/>
      <c r="L181" s="142"/>
      <c r="M181" s="286"/>
      <c r="N181" s="140"/>
      <c r="O181" s="140"/>
    </row>
    <row r="182" spans="1:15" hidden="1">
      <c r="A182" s="287"/>
      <c r="B182" s="158"/>
      <c r="C182" s="197"/>
      <c r="D182" s="154"/>
      <c r="E182" s="195" t="e">
        <f>VLOOKUP($B182,ListsReq!$AC$3:$AF$150,2,FALSE)</f>
        <v>#N/A</v>
      </c>
      <c r="F182" s="196" t="e">
        <f>IF($C$115=2020, VLOOKUP($B182,ListsReq!$AC$3:$AF$150,3,FALSE), IF($C$115=2019, VLOOKUP($B182,ListsReq!$AC$153:$AF$300,3,FALSE),""))</f>
        <v>#N/A</v>
      </c>
      <c r="G182" s="195" t="e">
        <f>VLOOKUP($B182,ListsReq!$AC$3:$AF$150,4,FALSE)</f>
        <v>#N/A</v>
      </c>
      <c r="H182" s="194" t="e">
        <f t="shared" ref="H182:H207" si="3">(F182*D182)/1000</f>
        <v>#N/A</v>
      </c>
      <c r="I182" s="153"/>
      <c r="J182" s="142"/>
      <c r="K182" s="142"/>
      <c r="L182" s="142"/>
      <c r="M182" s="286"/>
      <c r="N182" s="140"/>
      <c r="O182" s="140"/>
    </row>
    <row r="183" spans="1:15" hidden="1">
      <c r="A183" s="287"/>
      <c r="B183" s="158"/>
      <c r="C183" s="197"/>
      <c r="D183" s="154"/>
      <c r="E183" s="195" t="e">
        <f>VLOOKUP($B183,ListsReq!$AC$3:$AF$150,2,FALSE)</f>
        <v>#N/A</v>
      </c>
      <c r="F183" s="196" t="e">
        <f>IF($C$115=2020, VLOOKUP($B183,ListsReq!$AC$3:$AF$150,3,FALSE), IF($C$115=2019, VLOOKUP($B183,ListsReq!$AC$153:$AF$300,3,FALSE),""))</f>
        <v>#N/A</v>
      </c>
      <c r="G183" s="195" t="e">
        <f>VLOOKUP($B183,ListsReq!$AC$3:$AF$150,4,FALSE)</f>
        <v>#N/A</v>
      </c>
      <c r="H183" s="194" t="e">
        <f t="shared" si="3"/>
        <v>#N/A</v>
      </c>
      <c r="I183" s="153"/>
      <c r="J183" s="142"/>
      <c r="K183" s="142"/>
      <c r="L183" s="142"/>
      <c r="M183" s="286"/>
      <c r="N183" s="140"/>
      <c r="O183" s="140"/>
    </row>
    <row r="184" spans="1:15" hidden="1">
      <c r="A184" s="287"/>
      <c r="B184" s="158"/>
      <c r="C184" s="197"/>
      <c r="D184" s="154"/>
      <c r="E184" s="195" t="e">
        <f>VLOOKUP($B184,ListsReq!$AC$3:$AF$150,2,FALSE)</f>
        <v>#N/A</v>
      </c>
      <c r="F184" s="196" t="e">
        <f>IF($C$115=2020, VLOOKUP($B184,ListsReq!$AC$3:$AF$150,3,FALSE), IF($C$115=2019, VLOOKUP($B184,ListsReq!$AC$153:$AF$300,3,FALSE),""))</f>
        <v>#N/A</v>
      </c>
      <c r="G184" s="195" t="e">
        <f>VLOOKUP($B184,ListsReq!$AC$3:$AF$150,4,FALSE)</f>
        <v>#N/A</v>
      </c>
      <c r="H184" s="194" t="e">
        <f t="shared" si="3"/>
        <v>#N/A</v>
      </c>
      <c r="I184" s="153"/>
      <c r="J184" s="142"/>
      <c r="K184" s="142"/>
      <c r="L184" s="142"/>
      <c r="M184" s="286"/>
      <c r="N184" s="140"/>
      <c r="O184" s="140"/>
    </row>
    <row r="185" spans="1:15" hidden="1">
      <c r="A185" s="287"/>
      <c r="B185" s="158"/>
      <c r="C185" s="197"/>
      <c r="D185" s="154"/>
      <c r="E185" s="195" t="e">
        <f>VLOOKUP($B185,ListsReq!$AC$3:$AF$150,2,FALSE)</f>
        <v>#N/A</v>
      </c>
      <c r="F185" s="196" t="e">
        <f>IF($C$115=2020, VLOOKUP($B185,ListsReq!$AC$3:$AF$150,3,FALSE), IF($C$115=2019, VLOOKUP($B185,ListsReq!$AC$153:$AF$300,3,FALSE),""))</f>
        <v>#N/A</v>
      </c>
      <c r="G185" s="195" t="e">
        <f>VLOOKUP($B185,ListsReq!$AC$3:$AF$150,4,FALSE)</f>
        <v>#N/A</v>
      </c>
      <c r="H185" s="194" t="e">
        <f t="shared" si="3"/>
        <v>#N/A</v>
      </c>
      <c r="I185" s="153"/>
      <c r="J185" s="142"/>
      <c r="K185" s="142"/>
      <c r="L185" s="142"/>
      <c r="M185" s="286"/>
      <c r="N185" s="140"/>
      <c r="O185" s="140"/>
    </row>
    <row r="186" spans="1:15" hidden="1">
      <c r="A186" s="287"/>
      <c r="B186" s="158"/>
      <c r="C186" s="197"/>
      <c r="D186" s="154"/>
      <c r="E186" s="195" t="e">
        <f>VLOOKUP($B186,ListsReq!$AC$3:$AF$150,2,FALSE)</f>
        <v>#N/A</v>
      </c>
      <c r="F186" s="196" t="e">
        <f>IF($C$115=2020, VLOOKUP($B186,ListsReq!$AC$3:$AF$150,3,FALSE), IF($C$115=2019, VLOOKUP($B186,ListsReq!$AC$153:$AF$300,3,FALSE),""))</f>
        <v>#N/A</v>
      </c>
      <c r="G186" s="195" t="e">
        <f>VLOOKUP($B186,ListsReq!$AC$3:$AF$150,4,FALSE)</f>
        <v>#N/A</v>
      </c>
      <c r="H186" s="194" t="e">
        <f t="shared" si="3"/>
        <v>#N/A</v>
      </c>
      <c r="I186" s="153"/>
      <c r="J186" s="142"/>
      <c r="K186" s="142"/>
      <c r="L186" s="142"/>
      <c r="M186" s="286"/>
      <c r="N186" s="140"/>
      <c r="O186" s="140"/>
    </row>
    <row r="187" spans="1:15" hidden="1">
      <c r="A187" s="287"/>
      <c r="B187" s="158"/>
      <c r="C187" s="197"/>
      <c r="D187" s="154"/>
      <c r="E187" s="195" t="e">
        <f>VLOOKUP($B187,ListsReq!$AC$3:$AF$150,2,FALSE)</f>
        <v>#N/A</v>
      </c>
      <c r="F187" s="196" t="e">
        <f>IF($C$115=2020, VLOOKUP($B187,ListsReq!$AC$3:$AF$150,3,FALSE), IF($C$115=2019, VLOOKUP($B187,ListsReq!$AC$153:$AF$300,3,FALSE),""))</f>
        <v>#N/A</v>
      </c>
      <c r="G187" s="195" t="e">
        <f>VLOOKUP($B187,ListsReq!$AC$3:$AF$150,4,FALSE)</f>
        <v>#N/A</v>
      </c>
      <c r="H187" s="194" t="e">
        <f t="shared" si="3"/>
        <v>#N/A</v>
      </c>
      <c r="I187" s="153"/>
      <c r="J187" s="142"/>
      <c r="K187" s="142"/>
      <c r="L187" s="142"/>
      <c r="M187" s="286"/>
      <c r="N187" s="140"/>
      <c r="O187" s="140"/>
    </row>
    <row r="188" spans="1:15" hidden="1">
      <c r="A188" s="287"/>
      <c r="B188" s="158"/>
      <c r="C188" s="197"/>
      <c r="D188" s="154"/>
      <c r="E188" s="195" t="e">
        <f>VLOOKUP($B188,ListsReq!$AC$3:$AF$150,2,FALSE)</f>
        <v>#N/A</v>
      </c>
      <c r="F188" s="196" t="e">
        <f>IF($C$115=2020, VLOOKUP($B188,ListsReq!$AC$3:$AF$150,3,FALSE), IF($C$115=2019, VLOOKUP($B188,ListsReq!$AC$153:$AF$300,3,FALSE),""))</f>
        <v>#N/A</v>
      </c>
      <c r="G188" s="195" t="e">
        <f>VLOOKUP($B188,ListsReq!$AC$3:$AF$150,4,FALSE)</f>
        <v>#N/A</v>
      </c>
      <c r="H188" s="194" t="e">
        <f t="shared" si="3"/>
        <v>#N/A</v>
      </c>
      <c r="I188" s="153"/>
      <c r="J188" s="142"/>
      <c r="K188" s="142"/>
      <c r="L188" s="142"/>
      <c r="M188" s="286"/>
      <c r="N188" s="140"/>
      <c r="O188" s="140"/>
    </row>
    <row r="189" spans="1:15" hidden="1">
      <c r="A189" s="287"/>
      <c r="B189" s="158"/>
      <c r="C189" s="197"/>
      <c r="D189" s="154"/>
      <c r="E189" s="195" t="e">
        <f>VLOOKUP($B189,ListsReq!$AC$3:$AF$150,2,FALSE)</f>
        <v>#N/A</v>
      </c>
      <c r="F189" s="196" t="e">
        <f>IF($C$115=2020, VLOOKUP($B189,ListsReq!$AC$3:$AF$150,3,FALSE), IF($C$115=2019, VLOOKUP($B189,ListsReq!$AC$153:$AF$300,3,FALSE),""))</f>
        <v>#N/A</v>
      </c>
      <c r="G189" s="195" t="e">
        <f>VLOOKUP($B189,ListsReq!$AC$3:$AF$150,4,FALSE)</f>
        <v>#N/A</v>
      </c>
      <c r="H189" s="194" t="e">
        <f t="shared" si="3"/>
        <v>#N/A</v>
      </c>
      <c r="I189" s="153"/>
      <c r="J189" s="142"/>
      <c r="K189" s="142"/>
      <c r="L189" s="142"/>
      <c r="M189" s="286"/>
      <c r="N189" s="140"/>
      <c r="O189" s="140"/>
    </row>
    <row r="190" spans="1:15" hidden="1">
      <c r="A190" s="287"/>
      <c r="B190" s="158"/>
      <c r="C190" s="197"/>
      <c r="D190" s="154"/>
      <c r="E190" s="195" t="e">
        <f>VLOOKUP($B190,ListsReq!$AC$3:$AF$150,2,FALSE)</f>
        <v>#N/A</v>
      </c>
      <c r="F190" s="196" t="e">
        <f>IF($C$115=2020, VLOOKUP($B190,ListsReq!$AC$3:$AF$150,3,FALSE), IF($C$115=2019, VLOOKUP($B190,ListsReq!$AC$153:$AF$300,3,FALSE),""))</f>
        <v>#N/A</v>
      </c>
      <c r="G190" s="195" t="e">
        <f>VLOOKUP($B190,ListsReq!$AC$3:$AF$150,4,FALSE)</f>
        <v>#N/A</v>
      </c>
      <c r="H190" s="194" t="e">
        <f t="shared" si="3"/>
        <v>#N/A</v>
      </c>
      <c r="I190" s="153"/>
      <c r="J190" s="142"/>
      <c r="K190" s="142"/>
      <c r="L190" s="142"/>
      <c r="M190" s="286"/>
      <c r="N190" s="140"/>
      <c r="O190" s="140"/>
    </row>
    <row r="191" spans="1:15" hidden="1">
      <c r="A191" s="287"/>
      <c r="B191" s="158"/>
      <c r="C191" s="197"/>
      <c r="D191" s="154"/>
      <c r="E191" s="195" t="e">
        <f>VLOOKUP($B191,ListsReq!$AC$3:$AF$150,2,FALSE)</f>
        <v>#N/A</v>
      </c>
      <c r="F191" s="196" t="e">
        <f>IF($C$115=2020, VLOOKUP($B191,ListsReq!$AC$3:$AF$150,3,FALSE), IF($C$115=2019, VLOOKUP($B191,ListsReq!$AC$153:$AF$300,3,FALSE),""))</f>
        <v>#N/A</v>
      </c>
      <c r="G191" s="195" t="e">
        <f>VLOOKUP($B191,ListsReq!$AC$3:$AF$150,4,FALSE)</f>
        <v>#N/A</v>
      </c>
      <c r="H191" s="194" t="e">
        <f t="shared" si="3"/>
        <v>#N/A</v>
      </c>
      <c r="I191" s="153"/>
      <c r="J191" s="142"/>
      <c r="K191" s="142"/>
      <c r="L191" s="142"/>
      <c r="M191" s="286"/>
      <c r="N191" s="140"/>
      <c r="O191" s="140"/>
    </row>
    <row r="192" spans="1:15" hidden="1">
      <c r="A192" s="287"/>
      <c r="B192" s="158"/>
      <c r="C192" s="197"/>
      <c r="D192" s="154"/>
      <c r="E192" s="195" t="e">
        <f>VLOOKUP($B192,ListsReq!$AC$3:$AF$150,2,FALSE)</f>
        <v>#N/A</v>
      </c>
      <c r="F192" s="196" t="e">
        <f>IF($C$115=2020, VLOOKUP($B192,ListsReq!$AC$3:$AF$150,3,FALSE), IF($C$115=2019, VLOOKUP($B192,ListsReq!$AC$153:$AF$300,3,FALSE),""))</f>
        <v>#N/A</v>
      </c>
      <c r="G192" s="195" t="e">
        <f>VLOOKUP($B192,ListsReq!$AC$3:$AF$150,4,FALSE)</f>
        <v>#N/A</v>
      </c>
      <c r="H192" s="194" t="e">
        <f t="shared" si="3"/>
        <v>#N/A</v>
      </c>
      <c r="I192" s="153"/>
      <c r="J192" s="142"/>
      <c r="K192" s="142"/>
      <c r="L192" s="142"/>
      <c r="M192" s="286"/>
      <c r="N192" s="140"/>
      <c r="O192" s="140"/>
    </row>
    <row r="193" spans="1:15" hidden="1">
      <c r="A193" s="287"/>
      <c r="B193" s="158"/>
      <c r="C193" s="197"/>
      <c r="D193" s="154"/>
      <c r="E193" s="195" t="e">
        <f>VLOOKUP($B193,ListsReq!$AC$3:$AF$150,2,FALSE)</f>
        <v>#N/A</v>
      </c>
      <c r="F193" s="196" t="e">
        <f>IF($C$115=2020, VLOOKUP($B193,ListsReq!$AC$3:$AF$150,3,FALSE), IF($C$115=2019, VLOOKUP($B193,ListsReq!$AC$153:$AF$300,3,FALSE),""))</f>
        <v>#N/A</v>
      </c>
      <c r="G193" s="195" t="e">
        <f>VLOOKUP($B193,ListsReq!$AC$3:$AF$150,4,FALSE)</f>
        <v>#N/A</v>
      </c>
      <c r="H193" s="194" t="e">
        <f t="shared" si="3"/>
        <v>#N/A</v>
      </c>
      <c r="I193" s="153"/>
      <c r="J193" s="142"/>
      <c r="K193" s="142"/>
      <c r="L193" s="142"/>
      <c r="M193" s="286"/>
      <c r="N193" s="140"/>
      <c r="O193" s="140"/>
    </row>
    <row r="194" spans="1:15" hidden="1">
      <c r="A194" s="287"/>
      <c r="B194" s="158"/>
      <c r="C194" s="197"/>
      <c r="D194" s="154"/>
      <c r="E194" s="195" t="e">
        <f>VLOOKUP($B194,ListsReq!$AC$3:$AF$150,2,FALSE)</f>
        <v>#N/A</v>
      </c>
      <c r="F194" s="196" t="e">
        <f>IF($C$115=2020, VLOOKUP($B194,ListsReq!$AC$3:$AF$150,3,FALSE), IF($C$115=2019, VLOOKUP($B194,ListsReq!$AC$153:$AF$300,3,FALSE),""))</f>
        <v>#N/A</v>
      </c>
      <c r="G194" s="195" t="e">
        <f>VLOOKUP($B194,ListsReq!$AC$3:$AF$150,4,FALSE)</f>
        <v>#N/A</v>
      </c>
      <c r="H194" s="194" t="e">
        <f t="shared" si="3"/>
        <v>#N/A</v>
      </c>
      <c r="I194" s="153"/>
      <c r="J194" s="142"/>
      <c r="K194" s="142"/>
      <c r="L194" s="142"/>
      <c r="M194" s="286"/>
      <c r="N194" s="140"/>
      <c r="O194" s="140"/>
    </row>
    <row r="195" spans="1:15" hidden="1">
      <c r="A195" s="287"/>
      <c r="B195" s="158"/>
      <c r="C195" s="197"/>
      <c r="D195" s="154"/>
      <c r="E195" s="195" t="e">
        <f>VLOOKUP($B195,ListsReq!$AC$3:$AF$150,2,FALSE)</f>
        <v>#N/A</v>
      </c>
      <c r="F195" s="196" t="e">
        <f>IF($C$115=2020, VLOOKUP($B195,ListsReq!$AC$3:$AF$150,3,FALSE), IF($C$115=2019, VLOOKUP($B195,ListsReq!$AC$153:$AF$300,3,FALSE),""))</f>
        <v>#N/A</v>
      </c>
      <c r="G195" s="195" t="e">
        <f>VLOOKUP($B195,ListsReq!$AC$3:$AF$150,4,FALSE)</f>
        <v>#N/A</v>
      </c>
      <c r="H195" s="194" t="e">
        <f t="shared" si="3"/>
        <v>#N/A</v>
      </c>
      <c r="I195" s="153"/>
      <c r="J195" s="142"/>
      <c r="K195" s="142"/>
      <c r="L195" s="142"/>
      <c r="M195" s="286"/>
      <c r="N195" s="140"/>
      <c r="O195" s="140"/>
    </row>
    <row r="196" spans="1:15" hidden="1">
      <c r="A196" s="287"/>
      <c r="B196" s="158"/>
      <c r="C196" s="197"/>
      <c r="D196" s="154"/>
      <c r="E196" s="195" t="e">
        <f>VLOOKUP($B196,ListsReq!$AC$3:$AF$150,2,FALSE)</f>
        <v>#N/A</v>
      </c>
      <c r="F196" s="196" t="e">
        <f>IF($C$115=2020, VLOOKUP($B196,ListsReq!$AC$3:$AF$150,3,FALSE), IF($C$115=2019, VLOOKUP($B196,ListsReq!$AC$153:$AF$300,3,FALSE),""))</f>
        <v>#N/A</v>
      </c>
      <c r="G196" s="195" t="e">
        <f>VLOOKUP($B196,ListsReq!$AC$3:$AF$150,4,FALSE)</f>
        <v>#N/A</v>
      </c>
      <c r="H196" s="194" t="e">
        <f t="shared" si="3"/>
        <v>#N/A</v>
      </c>
      <c r="I196" s="153"/>
      <c r="J196" s="142"/>
      <c r="K196" s="142"/>
      <c r="L196" s="142"/>
      <c r="M196" s="286"/>
      <c r="N196" s="140"/>
      <c r="O196" s="140"/>
    </row>
    <row r="197" spans="1:15" hidden="1">
      <c r="A197" s="287"/>
      <c r="B197" s="158"/>
      <c r="C197" s="197"/>
      <c r="D197" s="154"/>
      <c r="E197" s="195" t="e">
        <f>VLOOKUP($B197,ListsReq!$AC$3:$AF$150,2,FALSE)</f>
        <v>#N/A</v>
      </c>
      <c r="F197" s="196" t="e">
        <f>IF($C$115=2020, VLOOKUP($B197,ListsReq!$AC$3:$AF$150,3,FALSE), IF($C$115=2019, VLOOKUP($B197,ListsReq!$AC$153:$AF$300,3,FALSE),""))</f>
        <v>#N/A</v>
      </c>
      <c r="G197" s="195" t="e">
        <f>VLOOKUP($B197,ListsReq!$AC$3:$AF$150,4,FALSE)</f>
        <v>#N/A</v>
      </c>
      <c r="H197" s="194" t="e">
        <f t="shared" si="3"/>
        <v>#N/A</v>
      </c>
      <c r="I197" s="153"/>
      <c r="J197" s="142"/>
      <c r="K197" s="142"/>
      <c r="L197" s="142"/>
      <c r="M197" s="286"/>
      <c r="N197" s="140"/>
      <c r="O197" s="140"/>
    </row>
    <row r="198" spans="1:15" hidden="1">
      <c r="A198" s="287"/>
      <c r="B198" s="158"/>
      <c r="C198" s="197"/>
      <c r="D198" s="154"/>
      <c r="E198" s="195" t="e">
        <f>VLOOKUP($B198,ListsReq!$AC$3:$AF$150,2,FALSE)</f>
        <v>#N/A</v>
      </c>
      <c r="F198" s="196" t="e">
        <f>IF($C$115=2020, VLOOKUP($B198,ListsReq!$AC$3:$AF$150,3,FALSE), IF($C$115=2019, VLOOKUP($B198,ListsReq!$AC$153:$AF$300,3,FALSE),""))</f>
        <v>#N/A</v>
      </c>
      <c r="G198" s="195" t="e">
        <f>VLOOKUP($B198,ListsReq!$AC$3:$AF$150,4,FALSE)</f>
        <v>#N/A</v>
      </c>
      <c r="H198" s="194" t="e">
        <f t="shared" si="3"/>
        <v>#N/A</v>
      </c>
      <c r="I198" s="153"/>
      <c r="J198" s="142"/>
      <c r="K198" s="142"/>
      <c r="L198" s="142"/>
      <c r="M198" s="286"/>
      <c r="N198" s="140"/>
      <c r="O198" s="140"/>
    </row>
    <row r="199" spans="1:15" hidden="1">
      <c r="A199" s="287"/>
      <c r="B199" s="158"/>
      <c r="C199" s="197"/>
      <c r="D199" s="154"/>
      <c r="E199" s="195" t="e">
        <f>VLOOKUP($B199,ListsReq!$AC$3:$AF$150,2,FALSE)</f>
        <v>#N/A</v>
      </c>
      <c r="F199" s="196" t="e">
        <f>IF($C$115=2020, VLOOKUP($B199,ListsReq!$AC$3:$AF$150,3,FALSE), IF($C$115=2019, VLOOKUP($B199,ListsReq!$AC$153:$AF$300,3,FALSE),""))</f>
        <v>#N/A</v>
      </c>
      <c r="G199" s="195" t="e">
        <f>VLOOKUP($B199,ListsReq!$AC$3:$AF$150,4,FALSE)</f>
        <v>#N/A</v>
      </c>
      <c r="H199" s="194" t="e">
        <f t="shared" si="3"/>
        <v>#N/A</v>
      </c>
      <c r="I199" s="153"/>
      <c r="J199" s="142"/>
      <c r="K199" s="142"/>
      <c r="L199" s="142"/>
      <c r="M199" s="286"/>
      <c r="N199" s="140"/>
      <c r="O199" s="140"/>
    </row>
    <row r="200" spans="1:15" hidden="1">
      <c r="A200" s="287"/>
      <c r="B200" s="158"/>
      <c r="C200" s="197"/>
      <c r="D200" s="154"/>
      <c r="E200" s="195" t="e">
        <f>VLOOKUP($B200,ListsReq!$AC$3:$AF$150,2,FALSE)</f>
        <v>#N/A</v>
      </c>
      <c r="F200" s="196" t="e">
        <f>IF($C$115=2020, VLOOKUP($B200,ListsReq!$AC$3:$AF$150,3,FALSE), IF($C$115=2019, VLOOKUP($B200,ListsReq!$AC$153:$AF$300,3,FALSE),""))</f>
        <v>#N/A</v>
      </c>
      <c r="G200" s="195" t="e">
        <f>VLOOKUP($B200,ListsReq!$AC$3:$AF$150,4,FALSE)</f>
        <v>#N/A</v>
      </c>
      <c r="H200" s="194" t="e">
        <f t="shared" si="3"/>
        <v>#N/A</v>
      </c>
      <c r="I200" s="153"/>
      <c r="J200" s="142"/>
      <c r="K200" s="142"/>
      <c r="L200" s="142"/>
      <c r="M200" s="286"/>
      <c r="N200" s="140"/>
      <c r="O200" s="140"/>
    </row>
    <row r="201" spans="1:15" hidden="1">
      <c r="A201" s="287"/>
      <c r="B201" s="158"/>
      <c r="C201" s="197"/>
      <c r="D201" s="154"/>
      <c r="E201" s="195" t="e">
        <f>VLOOKUP($B201,ListsReq!$AC$3:$AF$150,2,FALSE)</f>
        <v>#N/A</v>
      </c>
      <c r="F201" s="196" t="e">
        <f>IF($C$115=2020, VLOOKUP($B201,ListsReq!$AC$3:$AF$150,3,FALSE), IF($C$115=2019, VLOOKUP($B201,ListsReq!$AC$153:$AF$300,3,FALSE),""))</f>
        <v>#N/A</v>
      </c>
      <c r="G201" s="195" t="e">
        <f>VLOOKUP($B201,ListsReq!$AC$3:$AF$150,4,FALSE)</f>
        <v>#N/A</v>
      </c>
      <c r="H201" s="194" t="e">
        <f t="shared" si="3"/>
        <v>#N/A</v>
      </c>
      <c r="I201" s="153"/>
      <c r="J201" s="142"/>
      <c r="K201" s="142"/>
      <c r="L201" s="142"/>
      <c r="M201" s="286"/>
      <c r="N201" s="140"/>
      <c r="O201" s="140"/>
    </row>
    <row r="202" spans="1:15" hidden="1">
      <c r="A202" s="287"/>
      <c r="B202" s="158"/>
      <c r="C202" s="197"/>
      <c r="D202" s="154"/>
      <c r="E202" s="195" t="e">
        <f>VLOOKUP($B202,ListsReq!$AC$3:$AF$150,2,FALSE)</f>
        <v>#N/A</v>
      </c>
      <c r="F202" s="196" t="e">
        <f>IF($C$115=2020, VLOOKUP($B202,ListsReq!$AC$3:$AF$150,3,FALSE), IF($C$115=2019, VLOOKUP($B202,ListsReq!$AC$153:$AF$300,3,FALSE),""))</f>
        <v>#N/A</v>
      </c>
      <c r="G202" s="195" t="e">
        <f>VLOOKUP($B202,ListsReq!$AC$3:$AF$150,4,FALSE)</f>
        <v>#N/A</v>
      </c>
      <c r="H202" s="194" t="e">
        <f t="shared" si="3"/>
        <v>#N/A</v>
      </c>
      <c r="I202" s="153"/>
      <c r="J202" s="142"/>
      <c r="K202" s="142"/>
      <c r="L202" s="142"/>
      <c r="M202" s="286"/>
      <c r="N202" s="140"/>
      <c r="O202" s="140"/>
    </row>
    <row r="203" spans="1:15" hidden="1">
      <c r="A203" s="287"/>
      <c r="B203" s="158"/>
      <c r="C203" s="197"/>
      <c r="D203" s="154"/>
      <c r="E203" s="195" t="e">
        <f>VLOOKUP($B203,ListsReq!$AC$3:$AF$150,2,FALSE)</f>
        <v>#N/A</v>
      </c>
      <c r="F203" s="196" t="e">
        <f>IF($C$115=2020, VLOOKUP($B203,ListsReq!$AC$3:$AF$150,3,FALSE), IF($C$115=2019, VLOOKUP($B203,ListsReq!$AC$153:$AF$300,3,FALSE),""))</f>
        <v>#N/A</v>
      </c>
      <c r="G203" s="195" t="e">
        <f>VLOOKUP($B203,ListsReq!$AC$3:$AF$150,4,FALSE)</f>
        <v>#N/A</v>
      </c>
      <c r="H203" s="194" t="e">
        <f t="shared" si="3"/>
        <v>#N/A</v>
      </c>
      <c r="I203" s="153"/>
      <c r="J203" s="142"/>
      <c r="K203" s="142"/>
      <c r="L203" s="142"/>
      <c r="M203" s="286"/>
      <c r="N203" s="140"/>
      <c r="O203" s="140"/>
    </row>
    <row r="204" spans="1:15" hidden="1">
      <c r="A204" s="287"/>
      <c r="B204" s="158"/>
      <c r="C204" s="197"/>
      <c r="D204" s="154"/>
      <c r="E204" s="195" t="e">
        <f>VLOOKUP($B204,ListsReq!$AC$3:$AF$150,2,FALSE)</f>
        <v>#N/A</v>
      </c>
      <c r="F204" s="196" t="e">
        <f>IF($C$115=2020, VLOOKUP($B204,ListsReq!$AC$3:$AF$150,3,FALSE), IF($C$115=2019, VLOOKUP($B204,ListsReq!$AC$153:$AF$300,3,FALSE),""))</f>
        <v>#N/A</v>
      </c>
      <c r="G204" s="195" t="e">
        <f>VLOOKUP($B204,ListsReq!$AC$3:$AF$150,4,FALSE)</f>
        <v>#N/A</v>
      </c>
      <c r="H204" s="194" t="e">
        <f t="shared" si="3"/>
        <v>#N/A</v>
      </c>
      <c r="I204" s="153"/>
      <c r="J204" s="142"/>
      <c r="K204" s="142"/>
      <c r="L204" s="142"/>
      <c r="M204" s="286"/>
      <c r="N204" s="140"/>
      <c r="O204" s="140"/>
    </row>
    <row r="205" spans="1:15" hidden="1">
      <c r="A205" s="287"/>
      <c r="B205" s="158"/>
      <c r="C205" s="197"/>
      <c r="D205" s="154"/>
      <c r="E205" s="195" t="e">
        <f>VLOOKUP($B205,ListsReq!$AC$3:$AF$150,2,FALSE)</f>
        <v>#N/A</v>
      </c>
      <c r="F205" s="196" t="e">
        <f>IF($C$115=2020, VLOOKUP($B205,ListsReq!$AC$3:$AF$150,3,FALSE), IF($C$115=2019, VLOOKUP($B205,ListsReq!$AC$153:$AF$300,3,FALSE),""))</f>
        <v>#N/A</v>
      </c>
      <c r="G205" s="195" t="e">
        <f>VLOOKUP($B205,ListsReq!$AC$3:$AF$150,4,FALSE)</f>
        <v>#N/A</v>
      </c>
      <c r="H205" s="194" t="e">
        <f t="shared" si="3"/>
        <v>#N/A</v>
      </c>
      <c r="I205" s="153"/>
      <c r="J205" s="142"/>
      <c r="K205" s="142"/>
      <c r="L205" s="142"/>
      <c r="M205" s="286"/>
      <c r="N205" s="140"/>
      <c r="O205" s="140"/>
    </row>
    <row r="206" spans="1:15" hidden="1">
      <c r="A206" s="287"/>
      <c r="B206" s="158"/>
      <c r="C206" s="197"/>
      <c r="D206" s="154"/>
      <c r="E206" s="195" t="e">
        <f>VLOOKUP($B206,ListsReq!$AC$3:$AF$150,2,FALSE)</f>
        <v>#N/A</v>
      </c>
      <c r="F206" s="196" t="e">
        <f>IF($C$115=2020, VLOOKUP($B206,ListsReq!$AC$3:$AF$150,3,FALSE), IF($C$115=2019, VLOOKUP($B206,ListsReq!$AC$153:$AF$300,3,FALSE),""))</f>
        <v>#N/A</v>
      </c>
      <c r="G206" s="195" t="e">
        <f>VLOOKUP($B206,ListsReq!$AC$3:$AF$150,4,FALSE)</f>
        <v>#N/A</v>
      </c>
      <c r="H206" s="194" t="e">
        <f t="shared" si="3"/>
        <v>#N/A</v>
      </c>
      <c r="I206" s="153"/>
      <c r="J206" s="142"/>
      <c r="K206" s="142"/>
      <c r="L206" s="142"/>
      <c r="M206" s="286"/>
      <c r="N206" s="140"/>
      <c r="O206" s="140"/>
    </row>
    <row r="207" spans="1:15" hidden="1">
      <c r="A207" s="287"/>
      <c r="B207" s="158"/>
      <c r="C207" s="197"/>
      <c r="D207" s="154"/>
      <c r="E207" s="195" t="e">
        <f>VLOOKUP($B207,ListsReq!$AC$3:$AF$150,2,FALSE)</f>
        <v>#N/A</v>
      </c>
      <c r="F207" s="196" t="e">
        <f>IF($C$115=2020, VLOOKUP($B207,ListsReq!$AC$3:$AF$150,3,FALSE), IF($C$115=2019, VLOOKUP($B207,ListsReq!$AC$153:$AF$300,3,FALSE),""))</f>
        <v>#N/A</v>
      </c>
      <c r="G207" s="195" t="e">
        <f>VLOOKUP($B207,ListsReq!$AC$3:$AF$150,4,FALSE)</f>
        <v>#N/A</v>
      </c>
      <c r="H207" s="194" t="e">
        <f t="shared" si="3"/>
        <v>#N/A</v>
      </c>
      <c r="I207" s="153"/>
      <c r="J207" s="142"/>
      <c r="K207" s="142"/>
      <c r="L207" s="142"/>
      <c r="M207" s="286"/>
      <c r="N207" s="140"/>
      <c r="O207" s="140"/>
    </row>
    <row r="208" spans="1:15" ht="15.75" thickBot="1">
      <c r="A208" s="287"/>
      <c r="B208" s="193"/>
      <c r="C208" s="192"/>
      <c r="D208" s="191"/>
      <c r="E208" s="190"/>
      <c r="F208" s="189"/>
      <c r="G208" s="195" t="e">
        <f>VLOOKUP($B208,ListsReq!$AC$3:$AF$150,4,FALSE)</f>
        <v>#N/A</v>
      </c>
      <c r="H208" s="188">
        <f>SUMIF(H118:H207,"&lt;&gt;#N/A")</f>
        <v>1552.8682755630002</v>
      </c>
      <c r="I208" s="145"/>
      <c r="J208" s="142"/>
      <c r="K208" s="142"/>
      <c r="L208" s="142"/>
      <c r="M208" s="286"/>
      <c r="N208" s="140"/>
      <c r="O208" s="140"/>
    </row>
    <row r="209" spans="1:14">
      <c r="A209" s="287"/>
      <c r="B209" s="142"/>
      <c r="C209" s="142"/>
      <c r="D209" s="142"/>
      <c r="E209" s="142"/>
      <c r="F209" s="142"/>
      <c r="G209" s="142"/>
      <c r="H209" s="142"/>
      <c r="I209" s="142"/>
      <c r="J209" s="142"/>
      <c r="K209" s="142"/>
      <c r="L209" s="142"/>
      <c r="M209" s="286"/>
      <c r="N209" s="140"/>
    </row>
    <row r="210" spans="1:14">
      <c r="A210" s="288" t="s">
        <v>158</v>
      </c>
      <c r="B210" s="429" t="s">
        <v>159</v>
      </c>
      <c r="C210" s="142"/>
      <c r="D210" s="142"/>
      <c r="E210" s="142"/>
      <c r="F210" s="142"/>
      <c r="G210" s="142"/>
      <c r="H210" s="142"/>
      <c r="I210" s="142"/>
      <c r="J210" s="142"/>
      <c r="K210" s="142"/>
      <c r="L210" s="142"/>
      <c r="M210" s="286"/>
      <c r="N210" s="140"/>
    </row>
    <row r="211" spans="1:14" ht="26.25" customHeight="1" thickBot="1">
      <c r="A211" s="288"/>
      <c r="B211" s="187" t="s">
        <v>160</v>
      </c>
      <c r="C211" s="142"/>
      <c r="D211" s="142"/>
      <c r="E211" s="142"/>
      <c r="F211" s="142"/>
      <c r="G211" s="142"/>
      <c r="H211" s="142"/>
      <c r="I211" s="142"/>
      <c r="J211" s="142"/>
      <c r="K211" s="142"/>
      <c r="L211" s="142"/>
      <c r="M211" s="286"/>
      <c r="N211" s="140"/>
    </row>
    <row r="212" spans="1:14" ht="21.75" customHeight="1" thickBot="1">
      <c r="A212" s="288"/>
      <c r="B212" s="332"/>
      <c r="C212" s="485" t="s">
        <v>847</v>
      </c>
      <c r="D212" s="486"/>
      <c r="E212" s="485" t="s">
        <v>161</v>
      </c>
      <c r="F212" s="486"/>
      <c r="G212" s="331"/>
      <c r="H212" s="142"/>
      <c r="I212" s="142"/>
      <c r="J212" s="142"/>
      <c r="K212" s="142"/>
      <c r="L212" s="142"/>
      <c r="M212" s="286"/>
      <c r="N212" s="140"/>
    </row>
    <row r="213" spans="1:14" ht="35.25" customHeight="1">
      <c r="A213" s="288"/>
      <c r="B213" s="150" t="s">
        <v>162</v>
      </c>
      <c r="C213" s="149" t="s">
        <v>163</v>
      </c>
      <c r="D213" s="186" t="s">
        <v>164</v>
      </c>
      <c r="E213" s="149" t="s">
        <v>163</v>
      </c>
      <c r="F213" s="186" t="s">
        <v>164</v>
      </c>
      <c r="G213" s="186" t="s">
        <v>19</v>
      </c>
      <c r="H213" s="142"/>
      <c r="I213" s="142"/>
      <c r="J213" s="142"/>
      <c r="K213" s="142"/>
      <c r="L213" s="142"/>
      <c r="M213" s="286"/>
      <c r="N213" s="140"/>
    </row>
    <row r="214" spans="1:14">
      <c r="A214" s="288"/>
      <c r="B214" s="158" t="s">
        <v>148</v>
      </c>
      <c r="C214" s="157">
        <v>0</v>
      </c>
      <c r="D214" s="157">
        <v>0</v>
      </c>
      <c r="E214" s="157">
        <v>4793700</v>
      </c>
      <c r="F214" s="422">
        <v>0</v>
      </c>
      <c r="G214" s="156"/>
      <c r="H214" s="142"/>
      <c r="I214" s="142"/>
      <c r="J214" s="142"/>
      <c r="K214" s="142"/>
      <c r="L214" s="142"/>
      <c r="M214" s="286"/>
      <c r="N214" s="140"/>
    </row>
    <row r="215" spans="1:14">
      <c r="A215" s="288"/>
      <c r="B215" s="158"/>
      <c r="C215" s="157"/>
      <c r="D215" s="157"/>
      <c r="E215" s="421"/>
      <c r="F215" s="422"/>
      <c r="G215" s="156"/>
      <c r="H215" s="142"/>
      <c r="I215" s="142"/>
      <c r="J215" s="142"/>
      <c r="K215" s="142"/>
      <c r="L215" s="142"/>
      <c r="M215" s="286"/>
      <c r="N215" s="140"/>
    </row>
    <row r="216" spans="1:14">
      <c r="A216" s="288"/>
      <c r="B216" s="155"/>
      <c r="C216" s="154"/>
      <c r="D216" s="154"/>
      <c r="E216" s="423"/>
      <c r="F216" s="424"/>
      <c r="G216" s="153"/>
      <c r="H216" s="142"/>
      <c r="I216" s="142"/>
      <c r="J216" s="142"/>
      <c r="K216" s="142"/>
      <c r="L216" s="142"/>
      <c r="M216" s="286"/>
      <c r="N216" s="140"/>
    </row>
    <row r="217" spans="1:14">
      <c r="A217" s="288"/>
      <c r="B217" s="155"/>
      <c r="C217" s="154"/>
      <c r="D217" s="154"/>
      <c r="E217" s="423"/>
      <c r="F217" s="424"/>
      <c r="G217" s="153"/>
      <c r="H217" s="142"/>
      <c r="I217" s="142"/>
      <c r="J217" s="142"/>
      <c r="K217" s="142"/>
      <c r="L217" s="142"/>
      <c r="M217" s="286"/>
      <c r="N217" s="140"/>
    </row>
    <row r="218" spans="1:14" ht="15.75" thickBot="1">
      <c r="A218" s="288"/>
      <c r="B218" s="147"/>
      <c r="C218" s="420"/>
      <c r="D218" s="146"/>
      <c r="E218" s="420"/>
      <c r="F218" s="425"/>
      <c r="G218" s="145"/>
      <c r="H218" s="142"/>
      <c r="I218" s="142"/>
      <c r="J218" s="142"/>
      <c r="K218" s="142"/>
      <c r="L218" s="142"/>
      <c r="M218" s="286"/>
      <c r="N218" s="140"/>
    </row>
    <row r="219" spans="1:14">
      <c r="A219" s="288"/>
      <c r="B219" s="142"/>
      <c r="C219" s="142"/>
      <c r="D219" s="142"/>
      <c r="E219" s="142"/>
      <c r="F219" s="142"/>
      <c r="G219" s="142"/>
      <c r="H219" s="142"/>
      <c r="I219" s="142"/>
      <c r="J219" s="142"/>
      <c r="K219" s="142"/>
      <c r="L219" s="142"/>
      <c r="M219" s="286"/>
      <c r="N219" s="140"/>
    </row>
    <row r="220" spans="1:14" ht="22.5" customHeight="1">
      <c r="A220" s="283"/>
      <c r="B220" s="144" t="s">
        <v>165</v>
      </c>
      <c r="C220" s="144"/>
      <c r="D220" s="144"/>
      <c r="E220" s="144"/>
      <c r="F220" s="144"/>
      <c r="G220" s="144"/>
      <c r="H220" s="144"/>
      <c r="I220" s="144"/>
      <c r="J220" s="144"/>
      <c r="K220" s="144"/>
      <c r="L220" s="144"/>
      <c r="M220" s="284"/>
      <c r="N220" s="140"/>
    </row>
    <row r="221" spans="1:14" ht="18.95" customHeight="1">
      <c r="A221" s="285" t="s">
        <v>166</v>
      </c>
      <c r="B221" s="185" t="s">
        <v>167</v>
      </c>
      <c r="C221" s="165"/>
      <c r="D221" s="142"/>
      <c r="E221" s="142"/>
      <c r="F221" s="142"/>
      <c r="G221" s="142"/>
      <c r="H221" s="142"/>
      <c r="I221" s="142"/>
      <c r="J221" s="142"/>
      <c r="K221" s="142"/>
      <c r="L221" s="142"/>
      <c r="M221" s="286"/>
      <c r="N221" s="140"/>
    </row>
    <row r="222" spans="1:14" ht="51" customHeight="1" thickBot="1">
      <c r="A222" s="287"/>
      <c r="B222" s="476" t="s">
        <v>168</v>
      </c>
      <c r="C222" s="476"/>
      <c r="D222" s="476"/>
      <c r="E222" s="476"/>
      <c r="F222" s="142"/>
      <c r="G222" s="142"/>
      <c r="H222" s="142"/>
      <c r="I222" s="142"/>
      <c r="J222" s="142"/>
      <c r="K222" s="142"/>
      <c r="L222" s="142"/>
      <c r="M222" s="286"/>
      <c r="N222" s="140"/>
    </row>
    <row r="223" spans="1:14" ht="30.75" thickBot="1">
      <c r="A223" s="287"/>
      <c r="B223" s="184" t="s">
        <v>169</v>
      </c>
      <c r="C223" s="183" t="s">
        <v>170</v>
      </c>
      <c r="D223" s="183" t="s">
        <v>171</v>
      </c>
      <c r="E223" s="183" t="s">
        <v>17</v>
      </c>
      <c r="F223" s="183" t="s">
        <v>172</v>
      </c>
      <c r="G223" s="183" t="s">
        <v>173</v>
      </c>
      <c r="H223" s="183" t="s">
        <v>174</v>
      </c>
      <c r="I223" s="183" t="s">
        <v>175</v>
      </c>
      <c r="J223" s="183" t="s">
        <v>176</v>
      </c>
      <c r="K223" s="333" t="s">
        <v>177</v>
      </c>
      <c r="L223" s="334" t="s">
        <v>19</v>
      </c>
      <c r="M223" s="286"/>
      <c r="N223" s="140"/>
    </row>
    <row r="224" spans="1:14" ht="45">
      <c r="A224" s="287"/>
      <c r="B224" s="182" t="s">
        <v>178</v>
      </c>
      <c r="C224" s="180" t="s">
        <v>179</v>
      </c>
      <c r="D224" s="181">
        <v>16</v>
      </c>
      <c r="E224" s="180" t="s">
        <v>180</v>
      </c>
      <c r="F224" s="180" t="s">
        <v>181</v>
      </c>
      <c r="G224" s="180" t="s">
        <v>182</v>
      </c>
      <c r="H224" s="181">
        <v>2224</v>
      </c>
      <c r="I224" s="180" t="s">
        <v>183</v>
      </c>
      <c r="J224" s="180">
        <v>2022</v>
      </c>
      <c r="K224" s="444" t="s">
        <v>876</v>
      </c>
      <c r="L224" s="443" t="s">
        <v>869</v>
      </c>
      <c r="M224" s="286"/>
      <c r="N224" s="140"/>
    </row>
    <row r="225" spans="1:14">
      <c r="A225" s="287"/>
      <c r="B225" s="179"/>
      <c r="C225" s="174"/>
      <c r="D225" s="157"/>
      <c r="E225" s="174"/>
      <c r="F225" s="174"/>
      <c r="G225" s="174"/>
      <c r="H225" s="157"/>
      <c r="I225" s="174"/>
      <c r="J225" s="174"/>
      <c r="K225" s="335"/>
      <c r="L225" s="156"/>
      <c r="M225" s="286"/>
      <c r="N225" s="140"/>
    </row>
    <row r="226" spans="1:14">
      <c r="A226" s="287"/>
      <c r="B226" s="179"/>
      <c r="C226" s="174"/>
      <c r="D226" s="157"/>
      <c r="E226" s="174"/>
      <c r="F226" s="174"/>
      <c r="G226" s="174"/>
      <c r="H226" s="157"/>
      <c r="I226" s="174"/>
      <c r="J226" s="174"/>
      <c r="K226" s="335"/>
      <c r="L226" s="156"/>
      <c r="M226" s="286"/>
      <c r="N226" s="140"/>
    </row>
    <row r="227" spans="1:14">
      <c r="A227" s="287"/>
      <c r="B227" s="179"/>
      <c r="C227" s="174"/>
      <c r="D227" s="157"/>
      <c r="E227" s="174"/>
      <c r="F227" s="174"/>
      <c r="G227" s="174"/>
      <c r="H227" s="157"/>
      <c r="I227" s="174"/>
      <c r="J227" s="174"/>
      <c r="K227" s="335"/>
      <c r="L227" s="156"/>
      <c r="M227" s="286"/>
      <c r="N227" s="140"/>
    </row>
    <row r="228" spans="1:14">
      <c r="A228" s="287"/>
      <c r="B228" s="179"/>
      <c r="C228" s="174"/>
      <c r="D228" s="157"/>
      <c r="E228" s="174"/>
      <c r="F228" s="174"/>
      <c r="G228" s="174"/>
      <c r="H228" s="157"/>
      <c r="I228" s="174"/>
      <c r="J228" s="174"/>
      <c r="K228" s="335"/>
      <c r="L228" s="156"/>
      <c r="M228" s="286"/>
      <c r="N228" s="140"/>
    </row>
    <row r="229" spans="1:14">
      <c r="A229" s="287"/>
      <c r="B229" s="179"/>
      <c r="C229" s="174"/>
      <c r="D229" s="157"/>
      <c r="E229" s="174"/>
      <c r="F229" s="174"/>
      <c r="G229" s="174"/>
      <c r="H229" s="157"/>
      <c r="I229" s="174"/>
      <c r="J229" s="174"/>
      <c r="K229" s="335"/>
      <c r="L229" s="156"/>
      <c r="M229" s="286"/>
      <c r="N229" s="140"/>
    </row>
    <row r="230" spans="1:14">
      <c r="A230" s="287"/>
      <c r="B230" s="179"/>
      <c r="C230" s="174"/>
      <c r="D230" s="157"/>
      <c r="E230" s="174"/>
      <c r="F230" s="174"/>
      <c r="G230" s="174"/>
      <c r="H230" s="157"/>
      <c r="I230" s="174"/>
      <c r="J230" s="174"/>
      <c r="K230" s="335"/>
      <c r="L230" s="156"/>
      <c r="M230" s="286"/>
      <c r="N230" s="140"/>
    </row>
    <row r="231" spans="1:14">
      <c r="A231" s="287"/>
      <c r="B231" s="179"/>
      <c r="C231" s="174"/>
      <c r="D231" s="157"/>
      <c r="E231" s="174"/>
      <c r="F231" s="174"/>
      <c r="G231" s="174"/>
      <c r="H231" s="157"/>
      <c r="I231" s="174"/>
      <c r="J231" s="174"/>
      <c r="K231" s="335"/>
      <c r="L231" s="156"/>
      <c r="M231" s="286"/>
      <c r="N231" s="140"/>
    </row>
    <row r="232" spans="1:14" ht="15.75" thickBot="1">
      <c r="A232" s="287"/>
      <c r="B232" s="178"/>
      <c r="C232" s="170"/>
      <c r="D232" s="146"/>
      <c r="E232" s="170"/>
      <c r="F232" s="170"/>
      <c r="G232" s="170"/>
      <c r="H232" s="146"/>
      <c r="I232" s="170"/>
      <c r="J232" s="170"/>
      <c r="K232" s="336"/>
      <c r="L232" s="145"/>
      <c r="M232" s="286"/>
      <c r="N232" s="140"/>
    </row>
    <row r="233" spans="1:14">
      <c r="A233" s="288"/>
      <c r="B233" s="142"/>
      <c r="C233" s="142"/>
      <c r="D233" s="142"/>
      <c r="E233" s="142"/>
      <c r="F233" s="142"/>
      <c r="G233" s="142"/>
      <c r="H233" s="142"/>
      <c r="I233" s="142"/>
      <c r="J233" s="142"/>
      <c r="K233" s="142"/>
      <c r="L233" s="142"/>
      <c r="M233" s="286"/>
      <c r="N233" s="140"/>
    </row>
    <row r="234" spans="1:14" ht="18.75">
      <c r="A234" s="283"/>
      <c r="B234" s="144" t="s">
        <v>184</v>
      </c>
      <c r="C234" s="144"/>
      <c r="D234" s="144"/>
      <c r="E234" s="144"/>
      <c r="F234" s="144"/>
      <c r="G234" s="144"/>
      <c r="H234" s="144"/>
      <c r="I234" s="144"/>
      <c r="J234" s="144"/>
      <c r="K234" s="144"/>
      <c r="L234" s="144"/>
      <c r="M234" s="284"/>
      <c r="N234" s="140"/>
    </row>
    <row r="235" spans="1:14" ht="19.5" customHeight="1">
      <c r="A235" s="285" t="s">
        <v>185</v>
      </c>
      <c r="B235" s="489" t="s">
        <v>186</v>
      </c>
      <c r="C235" s="490"/>
      <c r="D235" s="490"/>
      <c r="E235" s="490"/>
      <c r="F235" s="142"/>
      <c r="G235" s="142"/>
      <c r="H235" s="142"/>
      <c r="I235" s="142"/>
      <c r="J235" s="142"/>
      <c r="K235" s="142"/>
      <c r="L235" s="142"/>
      <c r="M235" s="286"/>
      <c r="N235" s="140"/>
    </row>
    <row r="236" spans="1:14" ht="56.25" customHeight="1" thickBot="1">
      <c r="A236" s="288"/>
      <c r="B236" s="476" t="s">
        <v>187</v>
      </c>
      <c r="C236" s="476"/>
      <c r="D236" s="476"/>
      <c r="E236" s="476"/>
      <c r="F236" s="142"/>
      <c r="G236" s="142"/>
      <c r="H236" s="142"/>
      <c r="I236" s="142"/>
      <c r="J236" s="142"/>
      <c r="K236" s="142"/>
      <c r="L236" s="142"/>
      <c r="M236" s="286"/>
      <c r="N236" s="140"/>
    </row>
    <row r="237" spans="1:14" ht="33">
      <c r="A237" s="288"/>
      <c r="B237" s="150" t="s">
        <v>188</v>
      </c>
      <c r="C237" s="149" t="s">
        <v>189</v>
      </c>
      <c r="D237" s="148" t="s">
        <v>19</v>
      </c>
      <c r="E237" s="428"/>
      <c r="F237" s="142"/>
      <c r="G237" s="142"/>
      <c r="H237" s="142"/>
      <c r="I237" s="142"/>
      <c r="J237" s="142"/>
      <c r="K237" s="142"/>
      <c r="L237" s="142"/>
      <c r="M237" s="286"/>
      <c r="N237" s="140"/>
    </row>
    <row r="238" spans="1:14">
      <c r="A238" s="288"/>
      <c r="B238" s="158" t="s">
        <v>190</v>
      </c>
      <c r="C238" s="157">
        <v>0</v>
      </c>
      <c r="D238" s="156"/>
      <c r="E238" s="428"/>
      <c r="F238" s="142"/>
      <c r="G238" s="142"/>
      <c r="H238" s="142"/>
      <c r="I238" s="142"/>
      <c r="J238" s="142"/>
      <c r="K238" s="142"/>
      <c r="L238" s="142"/>
      <c r="M238" s="286"/>
      <c r="N238" s="140"/>
    </row>
    <row r="239" spans="1:14">
      <c r="A239" s="288"/>
      <c r="B239" s="158" t="s">
        <v>191</v>
      </c>
      <c r="C239" s="157">
        <v>0</v>
      </c>
      <c r="D239" s="156"/>
      <c r="E239" s="428"/>
      <c r="F239" s="142"/>
      <c r="G239" s="142"/>
      <c r="H239" s="142"/>
      <c r="I239" s="142"/>
      <c r="J239" s="142"/>
      <c r="K239" s="142"/>
      <c r="L239" s="142"/>
      <c r="M239" s="286"/>
      <c r="N239" s="140"/>
    </row>
    <row r="240" spans="1:14">
      <c r="A240" s="288"/>
      <c r="B240" s="158" t="s">
        <v>192</v>
      </c>
      <c r="C240" s="157">
        <v>0</v>
      </c>
      <c r="D240" s="156"/>
      <c r="E240" s="428"/>
      <c r="F240" s="142"/>
      <c r="G240" s="142"/>
      <c r="H240" s="142"/>
      <c r="I240" s="142"/>
      <c r="J240" s="142"/>
      <c r="K240" s="142"/>
      <c r="L240" s="142"/>
      <c r="M240" s="286"/>
      <c r="N240" s="140"/>
    </row>
    <row r="241" spans="1:14">
      <c r="A241" s="288"/>
      <c r="B241" s="158" t="s">
        <v>193</v>
      </c>
      <c r="C241" s="157">
        <v>0</v>
      </c>
      <c r="D241" s="156"/>
      <c r="E241" s="428"/>
      <c r="F241" s="142"/>
      <c r="G241" s="142"/>
      <c r="H241" s="142"/>
      <c r="I241" s="142"/>
      <c r="J241" s="142"/>
      <c r="K241" s="142"/>
      <c r="L241" s="142"/>
      <c r="M241" s="286"/>
      <c r="N241" s="140"/>
    </row>
    <row r="242" spans="1:14">
      <c r="A242" s="288"/>
      <c r="B242" s="158" t="s">
        <v>88</v>
      </c>
      <c r="C242" s="157">
        <v>0</v>
      </c>
      <c r="D242" s="156"/>
      <c r="E242" s="428"/>
      <c r="F242" s="142"/>
      <c r="G242" s="142"/>
      <c r="H242" s="142"/>
      <c r="I242" s="142"/>
      <c r="J242" s="142"/>
      <c r="K242" s="142"/>
      <c r="L242" s="142"/>
      <c r="M242" s="286"/>
      <c r="N242" s="140"/>
    </row>
    <row r="243" spans="1:14">
      <c r="A243" s="288"/>
      <c r="B243" s="158" t="s">
        <v>194</v>
      </c>
      <c r="C243" s="157">
        <v>0</v>
      </c>
      <c r="D243" s="156"/>
      <c r="E243" s="428"/>
      <c r="F243" s="142"/>
      <c r="G243" s="142"/>
      <c r="H243" s="142"/>
      <c r="I243" s="142"/>
      <c r="J243" s="142"/>
      <c r="K243" s="142"/>
      <c r="L243" s="142"/>
      <c r="M243" s="286"/>
      <c r="N243" s="140"/>
    </row>
    <row r="244" spans="1:14">
      <c r="A244" s="288"/>
      <c r="B244" s="158" t="s">
        <v>75</v>
      </c>
      <c r="C244" s="157">
        <v>0</v>
      </c>
      <c r="D244" s="156"/>
      <c r="E244" s="428"/>
      <c r="F244" s="142"/>
      <c r="G244" s="142"/>
      <c r="H244" s="142"/>
      <c r="I244" s="142"/>
      <c r="J244" s="142"/>
      <c r="K244" s="142"/>
      <c r="L244" s="142"/>
      <c r="M244" s="286"/>
      <c r="N244" s="140"/>
    </row>
    <row r="245" spans="1:14">
      <c r="A245" s="288"/>
      <c r="B245" s="158" t="s">
        <v>195</v>
      </c>
      <c r="C245" s="157">
        <v>0</v>
      </c>
      <c r="D245" s="156"/>
      <c r="E245" s="428"/>
      <c r="F245" s="142"/>
      <c r="G245" s="142"/>
      <c r="H245" s="142"/>
      <c r="I245" s="142"/>
      <c r="J245" s="142"/>
      <c r="K245" s="142"/>
      <c r="L245" s="142"/>
      <c r="M245" s="286"/>
      <c r="N245" s="140"/>
    </row>
    <row r="246" spans="1:14">
      <c r="A246" s="288"/>
      <c r="B246" s="155" t="s">
        <v>196</v>
      </c>
      <c r="C246" s="154">
        <v>0</v>
      </c>
      <c r="D246" s="156"/>
      <c r="E246" s="428"/>
      <c r="F246" s="142"/>
      <c r="G246" s="142"/>
      <c r="H246" s="142"/>
      <c r="I246" s="142"/>
      <c r="J246" s="142"/>
      <c r="K246" s="142"/>
      <c r="L246" s="142"/>
      <c r="M246" s="286"/>
      <c r="N246" s="140"/>
    </row>
    <row r="247" spans="1:14">
      <c r="A247" s="288"/>
      <c r="B247" s="155" t="s">
        <v>197</v>
      </c>
      <c r="C247" s="154">
        <v>0</v>
      </c>
      <c r="D247" s="156"/>
      <c r="E247" s="428"/>
      <c r="F247" s="142"/>
      <c r="G247" s="142"/>
      <c r="H247" s="142"/>
      <c r="I247" s="142"/>
      <c r="J247" s="142"/>
      <c r="K247" s="142"/>
      <c r="L247" s="142"/>
      <c r="M247" s="286"/>
      <c r="N247" s="140"/>
    </row>
    <row r="248" spans="1:14" ht="15.75" thickBot="1">
      <c r="A248" s="288"/>
      <c r="B248" s="83" t="s">
        <v>116</v>
      </c>
      <c r="C248" s="152">
        <f>SUM(C238:C247)</f>
        <v>0</v>
      </c>
      <c r="D248" s="151"/>
      <c r="E248" s="428"/>
      <c r="F248" s="142"/>
      <c r="G248" s="142"/>
      <c r="H248" s="142"/>
      <c r="I248" s="142"/>
      <c r="J248" s="142"/>
      <c r="K248" s="142"/>
      <c r="L248" s="142"/>
      <c r="M248" s="286"/>
      <c r="N248" s="140"/>
    </row>
    <row r="249" spans="1:14">
      <c r="A249" s="288"/>
      <c r="B249" s="142"/>
      <c r="C249" s="142"/>
      <c r="D249" s="142"/>
      <c r="E249" s="142"/>
      <c r="F249" s="142"/>
      <c r="G249" s="142"/>
      <c r="H249" s="142"/>
      <c r="I249" s="142"/>
      <c r="J249" s="142"/>
      <c r="K249" s="142"/>
      <c r="L249" s="142"/>
      <c r="M249" s="286"/>
      <c r="N249" s="140"/>
    </row>
    <row r="250" spans="1:14" ht="16.5" customHeight="1">
      <c r="A250" s="289" t="s">
        <v>198</v>
      </c>
      <c r="B250" s="483" t="s">
        <v>199</v>
      </c>
      <c r="C250" s="484"/>
      <c r="D250" s="484"/>
      <c r="E250" s="484"/>
      <c r="F250" s="142"/>
      <c r="G250" s="142"/>
      <c r="H250" s="142"/>
      <c r="I250" s="142"/>
      <c r="J250" s="142"/>
      <c r="K250" s="142"/>
      <c r="L250" s="142"/>
      <c r="M250" s="286"/>
      <c r="N250" s="140"/>
    </row>
    <row r="251" spans="1:14" ht="24" customHeight="1" thickBot="1">
      <c r="A251" s="285"/>
      <c r="B251" s="487" t="s">
        <v>200</v>
      </c>
      <c r="C251" s="488"/>
      <c r="D251" s="488"/>
      <c r="E251" s="488"/>
      <c r="F251" s="142"/>
      <c r="G251" s="142"/>
      <c r="H251" s="142"/>
      <c r="I251" s="142"/>
      <c r="J251" s="142"/>
      <c r="K251" s="142"/>
      <c r="L251" s="142"/>
      <c r="M251" s="286"/>
      <c r="N251" s="140"/>
    </row>
    <row r="252" spans="1:14" ht="93" customHeight="1">
      <c r="A252" s="287"/>
      <c r="B252" s="177" t="s">
        <v>201</v>
      </c>
      <c r="C252" s="149" t="s">
        <v>202</v>
      </c>
      <c r="D252" s="149" t="s">
        <v>203</v>
      </c>
      <c r="E252" s="176" t="s">
        <v>204</v>
      </c>
      <c r="F252" s="149" t="s">
        <v>205</v>
      </c>
      <c r="G252" s="149" t="s">
        <v>206</v>
      </c>
      <c r="H252" s="149" t="s">
        <v>207</v>
      </c>
      <c r="I252" s="149" t="s">
        <v>208</v>
      </c>
      <c r="J252" s="149" t="s">
        <v>209</v>
      </c>
      <c r="K252" s="149" t="s">
        <v>210</v>
      </c>
      <c r="L252" s="149" t="s">
        <v>211</v>
      </c>
      <c r="M252" s="175" t="s">
        <v>19</v>
      </c>
      <c r="N252" s="140"/>
    </row>
    <row r="253" spans="1:14">
      <c r="A253" s="287"/>
      <c r="B253" s="158"/>
      <c r="C253" s="174"/>
      <c r="D253" s="174"/>
      <c r="E253" s="173"/>
      <c r="F253" s="157"/>
      <c r="G253" s="174"/>
      <c r="H253" s="174"/>
      <c r="I253" s="174"/>
      <c r="J253" s="157"/>
      <c r="K253" s="234"/>
      <c r="L253" s="172"/>
      <c r="M253" s="171"/>
      <c r="N253" s="140"/>
    </row>
    <row r="254" spans="1:14">
      <c r="A254" s="287"/>
      <c r="B254" s="158"/>
      <c r="C254" s="174"/>
      <c r="D254" s="174"/>
      <c r="E254" s="173"/>
      <c r="F254" s="157"/>
      <c r="G254" s="174"/>
      <c r="H254" s="174"/>
      <c r="I254" s="174"/>
      <c r="J254" s="157"/>
      <c r="K254" s="234"/>
      <c r="L254" s="172"/>
      <c r="M254" s="171"/>
      <c r="N254" s="140"/>
    </row>
    <row r="255" spans="1:14">
      <c r="A255" s="287"/>
      <c r="B255" s="158"/>
      <c r="C255" s="174"/>
      <c r="D255" s="174"/>
      <c r="E255" s="173"/>
      <c r="F255" s="157"/>
      <c r="G255" s="174"/>
      <c r="H255" s="174"/>
      <c r="I255" s="174"/>
      <c r="J255" s="157"/>
      <c r="K255" s="234"/>
      <c r="L255" s="172"/>
      <c r="M255" s="171"/>
      <c r="N255" s="140"/>
    </row>
    <row r="256" spans="1:14">
      <c r="A256" s="287"/>
      <c r="B256" s="158"/>
      <c r="C256" s="174"/>
      <c r="D256" s="174"/>
      <c r="E256" s="173"/>
      <c r="F256" s="157"/>
      <c r="G256" s="174"/>
      <c r="H256" s="174"/>
      <c r="I256" s="174"/>
      <c r="J256" s="157"/>
      <c r="K256" s="234"/>
      <c r="L256" s="172"/>
      <c r="M256" s="171"/>
      <c r="N256" s="140"/>
    </row>
    <row r="257" spans="1:15">
      <c r="A257" s="287"/>
      <c r="B257" s="158"/>
      <c r="C257" s="174"/>
      <c r="D257" s="174"/>
      <c r="E257" s="173"/>
      <c r="F257" s="157"/>
      <c r="G257" s="174"/>
      <c r="H257" s="174"/>
      <c r="I257" s="174"/>
      <c r="J257" s="157"/>
      <c r="K257" s="234"/>
      <c r="L257" s="172"/>
      <c r="M257" s="171"/>
      <c r="N257" s="140"/>
    </row>
    <row r="258" spans="1:15">
      <c r="A258" s="287"/>
      <c r="B258" s="158"/>
      <c r="C258" s="174"/>
      <c r="D258" s="174"/>
      <c r="E258" s="173"/>
      <c r="F258" s="157"/>
      <c r="G258" s="174"/>
      <c r="H258" s="174"/>
      <c r="I258" s="174"/>
      <c r="J258" s="157"/>
      <c r="K258" s="234"/>
      <c r="L258" s="172"/>
      <c r="M258" s="171"/>
      <c r="N258" s="140"/>
    </row>
    <row r="259" spans="1:15">
      <c r="A259" s="287"/>
      <c r="B259" s="158"/>
      <c r="C259" s="174"/>
      <c r="D259" s="174"/>
      <c r="E259" s="173"/>
      <c r="F259" s="157"/>
      <c r="G259" s="174"/>
      <c r="H259" s="174"/>
      <c r="I259" s="174"/>
      <c r="J259" s="157"/>
      <c r="K259" s="234"/>
      <c r="L259" s="172"/>
      <c r="M259" s="171"/>
      <c r="N259" s="140"/>
    </row>
    <row r="260" spans="1:15">
      <c r="A260" s="287"/>
      <c r="B260" s="158"/>
      <c r="C260" s="174"/>
      <c r="D260" s="174"/>
      <c r="E260" s="173"/>
      <c r="F260" s="157"/>
      <c r="G260" s="174"/>
      <c r="H260" s="174"/>
      <c r="I260" s="174"/>
      <c r="J260" s="157"/>
      <c r="K260" s="234"/>
      <c r="L260" s="172"/>
      <c r="M260" s="171"/>
      <c r="N260" s="140"/>
    </row>
    <row r="261" spans="1:15">
      <c r="A261" s="287"/>
      <c r="B261" s="158"/>
      <c r="C261" s="174"/>
      <c r="D261" s="174"/>
      <c r="E261" s="173"/>
      <c r="F261" s="157"/>
      <c r="G261" s="174"/>
      <c r="H261" s="174"/>
      <c r="I261" s="174"/>
      <c r="J261" s="157"/>
      <c r="K261" s="234"/>
      <c r="L261" s="172"/>
      <c r="M261" s="171"/>
      <c r="N261" s="140"/>
    </row>
    <row r="262" spans="1:15" ht="15.75" thickBot="1">
      <c r="A262" s="287"/>
      <c r="B262" s="147"/>
      <c r="C262" s="170"/>
      <c r="D262" s="170"/>
      <c r="E262" s="169"/>
      <c r="F262" s="146"/>
      <c r="G262" s="170"/>
      <c r="H262" s="170"/>
      <c r="I262" s="170"/>
      <c r="J262" s="146"/>
      <c r="K262" s="337"/>
      <c r="L262" s="168"/>
      <c r="M262" s="167"/>
      <c r="N262" s="140"/>
    </row>
    <row r="263" spans="1:15">
      <c r="A263" s="285"/>
      <c r="B263" s="166"/>
      <c r="C263" s="165"/>
      <c r="D263" s="142"/>
      <c r="E263" s="142"/>
      <c r="F263" s="142"/>
      <c r="G263" s="142"/>
      <c r="H263" s="142"/>
      <c r="I263" s="142"/>
      <c r="J263" s="142"/>
      <c r="K263" s="142"/>
      <c r="L263" s="142"/>
      <c r="M263" s="286"/>
      <c r="N263" s="140"/>
    </row>
    <row r="264" spans="1:15">
      <c r="A264" s="285" t="s">
        <v>212</v>
      </c>
      <c r="B264" s="477" t="s">
        <v>213</v>
      </c>
      <c r="C264" s="478"/>
      <c r="D264" s="478"/>
      <c r="E264" s="478"/>
      <c r="F264" s="142"/>
      <c r="G264" s="142"/>
      <c r="H264" s="142"/>
      <c r="I264" s="142"/>
      <c r="J264" s="142"/>
      <c r="K264" s="142"/>
      <c r="L264" s="142"/>
      <c r="M264" s="286"/>
      <c r="N264" s="140"/>
    </row>
    <row r="265" spans="1:15" ht="33.75" customHeight="1" thickBot="1">
      <c r="A265" s="288"/>
      <c r="B265" s="482" t="s">
        <v>214</v>
      </c>
      <c r="C265" s="482"/>
      <c r="D265" s="482"/>
      <c r="E265" s="482"/>
      <c r="F265" s="142"/>
      <c r="G265" s="142"/>
      <c r="H265" s="142"/>
      <c r="I265" s="142"/>
      <c r="J265" s="142"/>
      <c r="K265" s="142"/>
      <c r="L265" s="142"/>
      <c r="M265" s="286"/>
      <c r="N265" s="164"/>
    </row>
    <row r="266" spans="1:15" ht="33">
      <c r="A266" s="288"/>
      <c r="B266" s="150" t="s">
        <v>188</v>
      </c>
      <c r="C266" s="149" t="s">
        <v>215</v>
      </c>
      <c r="D266" s="149" t="s">
        <v>216</v>
      </c>
      <c r="E266" s="148" t="s">
        <v>19</v>
      </c>
      <c r="F266" s="428"/>
      <c r="G266" s="142"/>
      <c r="H266" s="142"/>
      <c r="I266" s="142"/>
      <c r="J266" s="142"/>
      <c r="K266" s="142"/>
      <c r="L266" s="142"/>
      <c r="M266" s="286"/>
      <c r="N266" s="163"/>
      <c r="O266" s="140"/>
    </row>
    <row r="267" spans="1:15">
      <c r="A267" s="288"/>
      <c r="B267" s="158" t="s">
        <v>217</v>
      </c>
      <c r="C267" s="157">
        <v>0</v>
      </c>
      <c r="D267" s="157"/>
      <c r="E267" s="156"/>
      <c r="F267" s="428"/>
      <c r="G267" s="142"/>
      <c r="H267" s="142"/>
      <c r="I267" s="142"/>
      <c r="J267" s="142"/>
      <c r="K267" s="142"/>
      <c r="L267" s="142"/>
      <c r="M267" s="286"/>
      <c r="N267" s="163"/>
      <c r="O267" s="140"/>
    </row>
    <row r="268" spans="1:15" ht="30">
      <c r="A268" s="288"/>
      <c r="B268" s="158" t="s">
        <v>218</v>
      </c>
      <c r="C268" s="157">
        <v>0</v>
      </c>
      <c r="D268" s="157" t="s">
        <v>391</v>
      </c>
      <c r="E268" s="436" t="s">
        <v>877</v>
      </c>
      <c r="F268" s="428"/>
      <c r="G268" s="142"/>
      <c r="H268" s="142"/>
      <c r="I268" s="142"/>
      <c r="J268" s="142"/>
      <c r="K268" s="142"/>
      <c r="L268" s="142"/>
      <c r="M268" s="286"/>
      <c r="N268" s="163"/>
      <c r="O268" s="140"/>
    </row>
    <row r="269" spans="1:15">
      <c r="A269" s="288"/>
      <c r="B269" s="158" t="s">
        <v>219</v>
      </c>
      <c r="C269" s="157">
        <v>0</v>
      </c>
      <c r="D269" s="157"/>
      <c r="E269" s="156"/>
      <c r="F269" s="428"/>
      <c r="G269" s="142"/>
      <c r="H269" s="142"/>
      <c r="I269" s="142"/>
      <c r="J269" s="142"/>
      <c r="K269" s="142"/>
      <c r="L269" s="142"/>
      <c r="M269" s="286"/>
      <c r="N269" s="163"/>
      <c r="O269" s="140"/>
    </row>
    <row r="270" spans="1:15">
      <c r="A270" s="288"/>
      <c r="B270" s="158" t="s">
        <v>195</v>
      </c>
      <c r="C270" s="157">
        <v>0</v>
      </c>
      <c r="D270" s="157"/>
      <c r="E270" s="156"/>
      <c r="F270" s="428"/>
      <c r="G270" s="142"/>
      <c r="H270" s="142"/>
      <c r="I270" s="142"/>
      <c r="J270" s="142"/>
      <c r="K270" s="142"/>
      <c r="L270" s="142"/>
      <c r="M270" s="286"/>
      <c r="N270" s="163"/>
      <c r="O270" s="140"/>
    </row>
    <row r="271" spans="1:15">
      <c r="A271" s="288"/>
      <c r="B271" s="155" t="s">
        <v>196</v>
      </c>
      <c r="C271" s="154">
        <v>0</v>
      </c>
      <c r="D271" s="154"/>
      <c r="E271" s="153"/>
      <c r="F271" s="428"/>
      <c r="G271" s="142"/>
      <c r="H271" s="142"/>
      <c r="I271" s="142"/>
      <c r="J271" s="142"/>
      <c r="K271" s="142"/>
      <c r="L271" s="142"/>
      <c r="M271" s="286"/>
      <c r="N271" s="163"/>
      <c r="O271" s="140"/>
    </row>
    <row r="272" spans="1:15">
      <c r="A272" s="288"/>
      <c r="B272" s="155" t="s">
        <v>197</v>
      </c>
      <c r="C272" s="154">
        <v>0</v>
      </c>
      <c r="D272" s="154"/>
      <c r="E272" s="153"/>
      <c r="F272" s="428"/>
      <c r="G272" s="142"/>
      <c r="H272" s="142"/>
      <c r="I272" s="142"/>
      <c r="J272" s="142"/>
      <c r="K272" s="142"/>
      <c r="L272" s="142"/>
      <c r="M272" s="286"/>
      <c r="N272" s="163"/>
      <c r="O272" s="140"/>
    </row>
    <row r="273" spans="1:15" ht="15.75" thickBot="1">
      <c r="A273" s="288"/>
      <c r="B273" s="83" t="s">
        <v>116</v>
      </c>
      <c r="C273" s="152"/>
      <c r="D273" s="152">
        <f>(SUMIF(D267:D272,"Increase",C267:C272))-(SUMIF(D267:D272,"Decrease",C267:C272))</f>
        <v>0</v>
      </c>
      <c r="E273" s="151"/>
      <c r="F273" s="428"/>
      <c r="G273" s="142"/>
      <c r="H273" s="142"/>
      <c r="I273" s="142"/>
      <c r="J273" s="142"/>
      <c r="K273" s="142"/>
      <c r="L273" s="142"/>
      <c r="M273" s="286"/>
      <c r="N273" s="163"/>
      <c r="O273" s="140"/>
    </row>
    <row r="274" spans="1:15">
      <c r="A274" s="288"/>
      <c r="B274" s="428"/>
      <c r="C274" s="428"/>
      <c r="D274" s="428"/>
      <c r="E274" s="428"/>
      <c r="F274" s="142"/>
      <c r="G274" s="142"/>
      <c r="H274" s="142"/>
      <c r="I274" s="142"/>
      <c r="J274" s="142"/>
      <c r="K274" s="142"/>
      <c r="L274" s="142"/>
      <c r="M274" s="286"/>
      <c r="N274" s="162"/>
    </row>
    <row r="275" spans="1:15">
      <c r="A275" s="288" t="s">
        <v>220</v>
      </c>
      <c r="B275" s="428" t="s">
        <v>221</v>
      </c>
      <c r="C275" s="428"/>
      <c r="D275" s="428"/>
      <c r="E275" s="428"/>
      <c r="F275" s="142"/>
      <c r="G275" s="142"/>
      <c r="H275" s="142"/>
      <c r="I275" s="142"/>
      <c r="J275" s="142"/>
      <c r="K275" s="142"/>
      <c r="L275" s="142"/>
      <c r="M275" s="286"/>
      <c r="N275" s="140"/>
    </row>
    <row r="276" spans="1:15" ht="57.75" customHeight="1" thickBot="1">
      <c r="A276" s="288"/>
      <c r="B276" s="476" t="s">
        <v>222</v>
      </c>
      <c r="C276" s="476"/>
      <c r="D276" s="476"/>
      <c r="E276" s="476"/>
      <c r="F276" s="142"/>
      <c r="G276" s="142"/>
      <c r="H276" s="142"/>
      <c r="I276" s="142"/>
      <c r="J276" s="142"/>
      <c r="K276" s="142"/>
      <c r="L276" s="142"/>
      <c r="M276" s="286"/>
      <c r="N276" s="140"/>
    </row>
    <row r="277" spans="1:15" ht="33">
      <c r="A277" s="288"/>
      <c r="B277" s="150" t="s">
        <v>188</v>
      </c>
      <c r="C277" s="149" t="s">
        <v>189</v>
      </c>
      <c r="D277" s="148" t="s">
        <v>19</v>
      </c>
      <c r="E277" s="428"/>
      <c r="F277" s="142"/>
      <c r="G277" s="142"/>
      <c r="H277" s="142"/>
      <c r="I277" s="142"/>
      <c r="J277" s="142"/>
      <c r="K277" s="142"/>
      <c r="L277" s="142"/>
      <c r="M277" s="286"/>
      <c r="N277" s="140"/>
    </row>
    <row r="278" spans="1:15" s="159" customFormat="1">
      <c r="A278" s="290"/>
      <c r="B278" s="158" t="s">
        <v>190</v>
      </c>
      <c r="C278" s="157">
        <v>0</v>
      </c>
      <c r="D278" s="156"/>
      <c r="E278" s="161"/>
      <c r="F278" s="160"/>
      <c r="G278" s="160"/>
      <c r="H278" s="160"/>
      <c r="I278" s="160"/>
      <c r="J278" s="160"/>
      <c r="K278" s="160"/>
      <c r="L278" s="160"/>
      <c r="M278" s="291"/>
      <c r="N278" s="140"/>
    </row>
    <row r="279" spans="1:15" s="159" customFormat="1">
      <c r="A279" s="290"/>
      <c r="B279" s="158" t="s">
        <v>191</v>
      </c>
      <c r="C279" s="157">
        <v>0</v>
      </c>
      <c r="D279" s="156"/>
      <c r="E279" s="161"/>
      <c r="F279" s="160"/>
      <c r="G279" s="160"/>
      <c r="H279" s="160"/>
      <c r="I279" s="160"/>
      <c r="J279" s="160"/>
      <c r="K279" s="160"/>
      <c r="L279" s="160"/>
      <c r="M279" s="291"/>
      <c r="N279" s="140"/>
    </row>
    <row r="280" spans="1:15" s="159" customFormat="1">
      <c r="A280" s="290"/>
      <c r="B280" s="158" t="s">
        <v>192</v>
      </c>
      <c r="C280" s="157">
        <v>0</v>
      </c>
      <c r="D280" s="156"/>
      <c r="E280" s="161"/>
      <c r="F280" s="160"/>
      <c r="G280" s="160"/>
      <c r="H280" s="160"/>
      <c r="I280" s="160"/>
      <c r="J280" s="160"/>
      <c r="K280" s="160"/>
      <c r="L280" s="160"/>
      <c r="M280" s="291"/>
      <c r="N280" s="140"/>
    </row>
    <row r="281" spans="1:15" s="159" customFormat="1">
      <c r="A281" s="290"/>
      <c r="B281" s="158" t="s">
        <v>193</v>
      </c>
      <c r="C281" s="157">
        <v>0</v>
      </c>
      <c r="D281" s="156"/>
      <c r="E281" s="161"/>
      <c r="F281" s="160"/>
      <c r="G281" s="160"/>
      <c r="H281" s="160"/>
      <c r="I281" s="160"/>
      <c r="J281" s="160"/>
      <c r="K281" s="160"/>
      <c r="L281" s="160"/>
      <c r="M281" s="291"/>
      <c r="N281" s="140"/>
    </row>
    <row r="282" spans="1:15" s="159" customFormat="1">
      <c r="A282" s="290"/>
      <c r="B282" s="158" t="s">
        <v>88</v>
      </c>
      <c r="C282" s="157">
        <v>0</v>
      </c>
      <c r="D282" s="156"/>
      <c r="E282" s="161"/>
      <c r="F282" s="160"/>
      <c r="G282" s="160"/>
      <c r="H282" s="160"/>
      <c r="I282" s="160"/>
      <c r="J282" s="160"/>
      <c r="K282" s="160"/>
      <c r="L282" s="160"/>
      <c r="M282" s="291"/>
      <c r="N282" s="140"/>
    </row>
    <row r="283" spans="1:15" s="159" customFormat="1">
      <c r="A283" s="290"/>
      <c r="B283" s="158" t="s">
        <v>194</v>
      </c>
      <c r="C283" s="157">
        <v>0</v>
      </c>
      <c r="D283" s="156"/>
      <c r="E283" s="161"/>
      <c r="F283" s="160"/>
      <c r="G283" s="160"/>
      <c r="H283" s="160"/>
      <c r="I283" s="160"/>
      <c r="J283" s="160"/>
      <c r="K283" s="160"/>
      <c r="L283" s="160"/>
      <c r="M283" s="291"/>
      <c r="N283" s="140"/>
    </row>
    <row r="284" spans="1:15" s="159" customFormat="1">
      <c r="A284" s="290"/>
      <c r="B284" s="158" t="s">
        <v>223</v>
      </c>
      <c r="C284" s="157">
        <v>0</v>
      </c>
      <c r="D284" s="156"/>
      <c r="E284" s="161"/>
      <c r="F284" s="160"/>
      <c r="G284" s="160"/>
      <c r="H284" s="160"/>
      <c r="I284" s="160"/>
      <c r="J284" s="160"/>
      <c r="K284" s="160"/>
      <c r="L284" s="160"/>
      <c r="M284" s="291"/>
      <c r="N284" s="140"/>
    </row>
    <row r="285" spans="1:15" s="159" customFormat="1">
      <c r="A285" s="290"/>
      <c r="B285" s="158" t="s">
        <v>195</v>
      </c>
      <c r="C285" s="157">
        <v>0</v>
      </c>
      <c r="D285" s="156"/>
      <c r="E285" s="161"/>
      <c r="F285" s="160"/>
      <c r="G285" s="160"/>
      <c r="H285" s="160"/>
      <c r="I285" s="160"/>
      <c r="J285" s="160"/>
      <c r="K285" s="160"/>
      <c r="L285" s="160"/>
      <c r="M285" s="291"/>
      <c r="N285" s="140"/>
    </row>
    <row r="286" spans="1:15" s="159" customFormat="1">
      <c r="A286" s="290"/>
      <c r="B286" s="155" t="s">
        <v>196</v>
      </c>
      <c r="C286" s="154">
        <v>0</v>
      </c>
      <c r="D286" s="153"/>
      <c r="E286" s="161"/>
      <c r="F286" s="160"/>
      <c r="G286" s="160"/>
      <c r="H286" s="160"/>
      <c r="I286" s="160"/>
      <c r="J286" s="160"/>
      <c r="K286" s="160"/>
      <c r="L286" s="160"/>
      <c r="M286" s="291"/>
      <c r="N286" s="140"/>
    </row>
    <row r="287" spans="1:15" s="159" customFormat="1">
      <c r="A287" s="290"/>
      <c r="B287" s="155" t="s">
        <v>197</v>
      </c>
      <c r="C287" s="154">
        <v>0</v>
      </c>
      <c r="D287" s="153"/>
      <c r="E287" s="161"/>
      <c r="F287" s="160"/>
      <c r="G287" s="160"/>
      <c r="H287" s="160"/>
      <c r="I287" s="160"/>
      <c r="J287" s="160"/>
      <c r="K287" s="160"/>
      <c r="L287" s="160"/>
      <c r="M287" s="291"/>
      <c r="N287" s="140"/>
    </row>
    <row r="288" spans="1:15" ht="15.75" thickBot="1">
      <c r="A288" s="288"/>
      <c r="B288" s="83" t="s">
        <v>116</v>
      </c>
      <c r="C288" s="152">
        <f>SUM(C278:C287)</f>
        <v>0</v>
      </c>
      <c r="D288" s="151"/>
      <c r="E288" s="428"/>
      <c r="F288" s="142"/>
      <c r="G288" s="142"/>
      <c r="H288" s="142"/>
      <c r="I288" s="142"/>
      <c r="J288" s="142"/>
      <c r="K288" s="142"/>
      <c r="L288" s="142"/>
      <c r="M288" s="286"/>
      <c r="N288" s="140"/>
    </row>
    <row r="289" spans="1:15" ht="14.25" customHeight="1">
      <c r="A289" s="288"/>
      <c r="B289" s="428"/>
      <c r="C289" s="428"/>
      <c r="D289" s="428"/>
      <c r="E289" s="428"/>
      <c r="F289" s="142"/>
      <c r="G289" s="142"/>
      <c r="H289" s="142"/>
      <c r="I289" s="142"/>
      <c r="J289" s="142"/>
      <c r="K289" s="142"/>
      <c r="L289" s="142"/>
      <c r="M289" s="286"/>
      <c r="N289" s="140"/>
    </row>
    <row r="290" spans="1:15">
      <c r="A290" s="285" t="s">
        <v>224</v>
      </c>
      <c r="B290" s="477" t="s">
        <v>225</v>
      </c>
      <c r="C290" s="478"/>
      <c r="D290" s="478"/>
      <c r="E290" s="478"/>
      <c r="F290" s="142"/>
      <c r="G290" s="142"/>
      <c r="H290" s="142"/>
      <c r="I290" s="142"/>
      <c r="J290" s="142"/>
      <c r="K290" s="142"/>
      <c r="L290" s="142"/>
      <c r="M290" s="286"/>
      <c r="N290" s="140"/>
    </row>
    <row r="291" spans="1:15" ht="35.25" customHeight="1" thickBot="1">
      <c r="A291" s="288"/>
      <c r="B291" s="476" t="s">
        <v>226</v>
      </c>
      <c r="C291" s="476"/>
      <c r="D291" s="476"/>
      <c r="E291" s="476"/>
      <c r="F291" s="142"/>
      <c r="G291" s="142"/>
      <c r="H291" s="142"/>
      <c r="I291" s="142"/>
      <c r="J291" s="142"/>
      <c r="K291" s="142"/>
      <c r="L291" s="142"/>
      <c r="M291" s="286"/>
      <c r="N291" s="140"/>
    </row>
    <row r="292" spans="1:15" ht="33">
      <c r="A292" s="288"/>
      <c r="B292" s="150" t="s">
        <v>188</v>
      </c>
      <c r="C292" s="149" t="s">
        <v>215</v>
      </c>
      <c r="D292" s="149" t="s">
        <v>216</v>
      </c>
      <c r="E292" s="148" t="s">
        <v>19</v>
      </c>
      <c r="F292" s="428"/>
      <c r="G292" s="142"/>
      <c r="H292" s="142"/>
      <c r="I292" s="142"/>
      <c r="J292" s="142"/>
      <c r="K292" s="142"/>
      <c r="L292" s="142"/>
      <c r="M292" s="286"/>
      <c r="N292" s="140"/>
      <c r="O292" s="140"/>
    </row>
    <row r="293" spans="1:15">
      <c r="A293" s="288"/>
      <c r="B293" s="158" t="s">
        <v>217</v>
      </c>
      <c r="C293" s="157">
        <v>0</v>
      </c>
      <c r="D293" s="157"/>
      <c r="E293" s="156"/>
      <c r="F293" s="428"/>
      <c r="G293" s="142"/>
      <c r="H293" s="142"/>
      <c r="I293" s="142"/>
      <c r="J293" s="142"/>
      <c r="K293" s="142"/>
      <c r="L293" s="142"/>
      <c r="M293" s="286"/>
      <c r="N293" s="140"/>
      <c r="O293" s="140"/>
    </row>
    <row r="294" spans="1:15" ht="75">
      <c r="A294" s="288"/>
      <c r="B294" s="158" t="s">
        <v>218</v>
      </c>
      <c r="C294" s="157">
        <v>0</v>
      </c>
      <c r="D294" s="157" t="s">
        <v>368</v>
      </c>
      <c r="E294" s="436" t="s">
        <v>878</v>
      </c>
      <c r="F294" s="428"/>
      <c r="G294" s="142"/>
      <c r="H294" s="142"/>
      <c r="I294" s="142"/>
      <c r="J294" s="142"/>
      <c r="K294" s="142"/>
      <c r="L294" s="142"/>
      <c r="M294" s="286"/>
      <c r="N294" s="140"/>
      <c r="O294" s="140"/>
    </row>
    <row r="295" spans="1:15">
      <c r="A295" s="288"/>
      <c r="B295" s="158" t="s">
        <v>219</v>
      </c>
      <c r="C295" s="157">
        <v>0</v>
      </c>
      <c r="D295" s="157"/>
      <c r="E295" s="156"/>
      <c r="F295" s="428"/>
      <c r="G295" s="142"/>
      <c r="H295" s="142"/>
      <c r="I295" s="142"/>
      <c r="J295" s="142"/>
      <c r="K295" s="142"/>
      <c r="L295" s="142"/>
      <c r="M295" s="286"/>
      <c r="N295" s="140"/>
      <c r="O295" s="140"/>
    </row>
    <row r="296" spans="1:15">
      <c r="A296" s="288"/>
      <c r="B296" s="158" t="s">
        <v>195</v>
      </c>
      <c r="C296" s="157">
        <v>0</v>
      </c>
      <c r="D296" s="157"/>
      <c r="E296" s="156"/>
      <c r="F296" s="428"/>
      <c r="G296" s="142"/>
      <c r="H296" s="142"/>
      <c r="I296" s="142"/>
      <c r="J296" s="142"/>
      <c r="K296" s="142"/>
      <c r="L296" s="142"/>
      <c r="M296" s="286"/>
      <c r="N296" s="140"/>
      <c r="O296" s="140"/>
    </row>
    <row r="297" spans="1:15">
      <c r="A297" s="288"/>
      <c r="B297" s="155" t="s">
        <v>196</v>
      </c>
      <c r="C297" s="154">
        <v>0</v>
      </c>
      <c r="D297" s="154"/>
      <c r="E297" s="153"/>
      <c r="F297" s="428"/>
      <c r="G297" s="142"/>
      <c r="H297" s="142"/>
      <c r="I297" s="142"/>
      <c r="J297" s="142"/>
      <c r="K297" s="142"/>
      <c r="L297" s="142"/>
      <c r="M297" s="286"/>
      <c r="N297" s="140"/>
      <c r="O297" s="140"/>
    </row>
    <row r="298" spans="1:15">
      <c r="A298" s="288"/>
      <c r="B298" s="155" t="s">
        <v>197</v>
      </c>
      <c r="C298" s="154">
        <v>0</v>
      </c>
      <c r="D298" s="154"/>
      <c r="E298" s="153"/>
      <c r="F298" s="428"/>
      <c r="G298" s="142"/>
      <c r="H298" s="142"/>
      <c r="I298" s="142"/>
      <c r="J298" s="142"/>
      <c r="K298" s="142"/>
      <c r="L298" s="142"/>
      <c r="M298" s="286"/>
      <c r="N298" s="140"/>
      <c r="O298" s="140"/>
    </row>
    <row r="299" spans="1:15" ht="15.75" thickBot="1">
      <c r="A299" s="288"/>
      <c r="B299" s="83" t="s">
        <v>116</v>
      </c>
      <c r="C299" s="152"/>
      <c r="D299" s="152">
        <f>(SUMIF(D293:D298,"Increase",C293:C298))-(SUMIF(D293:D298,"Decrease",C293:C298))</f>
        <v>0</v>
      </c>
      <c r="E299" s="151"/>
      <c r="F299" s="428"/>
      <c r="G299" s="142"/>
      <c r="H299" s="142"/>
      <c r="I299" s="142"/>
      <c r="J299" s="142"/>
      <c r="K299" s="142"/>
      <c r="L299" s="142"/>
      <c r="M299" s="286"/>
      <c r="N299" s="140"/>
      <c r="O299" s="140"/>
    </row>
    <row r="300" spans="1:15">
      <c r="A300" s="288"/>
      <c r="B300" s="142"/>
      <c r="C300" s="142"/>
      <c r="D300" s="142"/>
      <c r="E300" s="142"/>
      <c r="F300" s="142"/>
      <c r="G300" s="142"/>
      <c r="H300" s="142"/>
      <c r="I300" s="142"/>
      <c r="J300" s="142"/>
      <c r="K300" s="142"/>
      <c r="L300" s="142"/>
      <c r="M300" s="286"/>
      <c r="N300" s="140"/>
      <c r="O300" s="140"/>
    </row>
    <row r="301" spans="1:15">
      <c r="A301" s="285" t="s">
        <v>227</v>
      </c>
      <c r="B301" s="477" t="s">
        <v>228</v>
      </c>
      <c r="C301" s="478"/>
      <c r="D301" s="478"/>
      <c r="E301" s="478"/>
      <c r="F301" s="142"/>
      <c r="G301" s="142"/>
      <c r="H301" s="142"/>
      <c r="I301" s="142"/>
      <c r="J301" s="142"/>
      <c r="K301" s="142"/>
      <c r="L301" s="142"/>
      <c r="M301" s="286"/>
      <c r="N301" s="140"/>
    </row>
    <row r="302" spans="1:15" ht="32.25" customHeight="1" thickBot="1">
      <c r="A302" s="288"/>
      <c r="B302" s="476" t="s">
        <v>229</v>
      </c>
      <c r="C302" s="476"/>
      <c r="D302" s="476"/>
      <c r="E302" s="476"/>
      <c r="F302" s="142"/>
      <c r="G302" s="142"/>
      <c r="H302" s="142"/>
      <c r="I302" s="142"/>
      <c r="J302" s="142"/>
      <c r="K302" s="142"/>
      <c r="L302" s="142"/>
      <c r="M302" s="286"/>
      <c r="N302" s="140"/>
    </row>
    <row r="303" spans="1:15" ht="33">
      <c r="A303" s="288"/>
      <c r="B303" s="150" t="s">
        <v>230</v>
      </c>
      <c r="C303" s="149" t="s">
        <v>231</v>
      </c>
      <c r="D303" s="148" t="s">
        <v>19</v>
      </c>
      <c r="E303" s="428"/>
      <c r="F303" s="142"/>
      <c r="G303" s="142"/>
      <c r="H303" s="142"/>
      <c r="I303" s="142"/>
      <c r="J303" s="142"/>
      <c r="K303" s="142"/>
      <c r="L303" s="142"/>
      <c r="M303" s="286"/>
      <c r="N303" s="140"/>
    </row>
    <row r="304" spans="1:15" ht="15.75" thickBot="1">
      <c r="A304" s="288"/>
      <c r="B304" s="147" t="s">
        <v>232</v>
      </c>
      <c r="C304" s="146"/>
      <c r="D304" s="145"/>
      <c r="E304" s="428"/>
      <c r="F304" s="142"/>
      <c r="G304" s="142"/>
      <c r="H304" s="142"/>
      <c r="I304" s="142"/>
      <c r="J304" s="142"/>
      <c r="K304" s="142"/>
      <c r="L304" s="142"/>
      <c r="M304" s="286"/>
      <c r="N304" s="140"/>
    </row>
    <row r="305" spans="1:14" ht="17.25" customHeight="1">
      <c r="A305" s="288"/>
      <c r="B305" s="428"/>
      <c r="C305" s="428"/>
      <c r="D305" s="428"/>
      <c r="E305" s="428"/>
      <c r="F305" s="142"/>
      <c r="G305" s="142"/>
      <c r="H305" s="142"/>
      <c r="I305" s="142"/>
      <c r="J305" s="142"/>
      <c r="K305" s="142"/>
      <c r="L305" s="142"/>
      <c r="M305" s="286"/>
      <c r="N305" s="140"/>
    </row>
    <row r="306" spans="1:14" ht="18.75">
      <c r="A306" s="283"/>
      <c r="B306" s="144" t="s">
        <v>98</v>
      </c>
      <c r="C306" s="144"/>
      <c r="D306" s="144"/>
      <c r="E306" s="144"/>
      <c r="F306" s="144"/>
      <c r="G306" s="144"/>
      <c r="H306" s="144"/>
      <c r="I306" s="144"/>
      <c r="J306" s="144"/>
      <c r="K306" s="144"/>
      <c r="L306" s="144"/>
      <c r="M306" s="284"/>
      <c r="N306" s="140"/>
    </row>
    <row r="307" spans="1:14">
      <c r="A307" s="285" t="s">
        <v>233</v>
      </c>
      <c r="B307" s="477" t="s">
        <v>100</v>
      </c>
      <c r="C307" s="478"/>
      <c r="D307" s="478"/>
      <c r="E307" s="478"/>
      <c r="F307" s="142"/>
      <c r="G307" s="142"/>
      <c r="H307" s="142"/>
      <c r="I307" s="142"/>
      <c r="J307" s="142"/>
      <c r="K307" s="142"/>
      <c r="L307" s="142"/>
      <c r="M307" s="286"/>
      <c r="N307" s="140"/>
    </row>
    <row r="308" spans="1:14" ht="30.75" customHeight="1" thickBot="1">
      <c r="A308" s="288"/>
      <c r="B308" s="476" t="s">
        <v>234</v>
      </c>
      <c r="C308" s="476"/>
      <c r="D308" s="476"/>
      <c r="E308" s="476"/>
      <c r="F308" s="142"/>
      <c r="G308" s="142"/>
      <c r="H308" s="142"/>
      <c r="I308" s="142"/>
      <c r="J308" s="142"/>
      <c r="K308" s="142"/>
      <c r="L308" s="142"/>
      <c r="M308" s="286"/>
      <c r="N308" s="140"/>
    </row>
    <row r="309" spans="1:14" ht="63" customHeight="1" thickBot="1">
      <c r="A309" s="288"/>
      <c r="B309" s="471" t="s">
        <v>875</v>
      </c>
      <c r="C309" s="472"/>
      <c r="D309" s="472"/>
      <c r="E309" s="473"/>
      <c r="F309" s="142"/>
      <c r="G309" s="142"/>
      <c r="H309" s="142"/>
      <c r="I309" s="142"/>
      <c r="J309" s="142"/>
      <c r="K309" s="142"/>
      <c r="L309" s="142"/>
      <c r="M309" s="286"/>
      <c r="N309" s="140"/>
    </row>
    <row r="310" spans="1:14" ht="17.25" customHeight="1">
      <c r="A310" s="288"/>
      <c r="B310" s="428"/>
      <c r="C310" s="428"/>
      <c r="D310" s="428"/>
      <c r="E310" s="428"/>
      <c r="F310" s="142"/>
      <c r="G310" s="142"/>
      <c r="H310" s="142"/>
      <c r="I310" s="142"/>
      <c r="J310" s="142"/>
      <c r="K310" s="142"/>
      <c r="L310" s="142"/>
      <c r="M310" s="286"/>
      <c r="N310" s="140"/>
    </row>
    <row r="311" spans="1:14" ht="18.75">
      <c r="A311" s="292" t="s">
        <v>235</v>
      </c>
      <c r="B311" s="141" t="s">
        <v>63</v>
      </c>
      <c r="C311" s="141"/>
      <c r="D311" s="141"/>
      <c r="E311" s="141"/>
      <c r="F311" s="141"/>
      <c r="G311" s="141"/>
      <c r="H311" s="141"/>
      <c r="I311" s="141"/>
      <c r="J311" s="141"/>
      <c r="K311" s="141"/>
      <c r="L311" s="141"/>
      <c r="M311" s="293"/>
      <c r="N311" s="140"/>
    </row>
    <row r="312" spans="1:14" ht="18.75">
      <c r="A312" s="294"/>
      <c r="B312" s="110" t="s">
        <v>236</v>
      </c>
      <c r="C312" s="110"/>
      <c r="D312" s="110"/>
      <c r="E312" s="110"/>
      <c r="F312" s="110"/>
      <c r="G312" s="110"/>
      <c r="H312" s="110"/>
      <c r="I312" s="110"/>
      <c r="J312" s="110"/>
      <c r="K312" s="110"/>
      <c r="L312" s="110"/>
      <c r="M312" s="295"/>
      <c r="N312" s="140"/>
    </row>
    <row r="313" spans="1:14" ht="21.75" customHeight="1">
      <c r="A313" s="296" t="s">
        <v>237</v>
      </c>
      <c r="B313" s="139" t="s">
        <v>238</v>
      </c>
      <c r="C313" s="138"/>
      <c r="D313" s="138"/>
      <c r="E313" s="138"/>
      <c r="F313" s="108"/>
      <c r="G313" s="108"/>
      <c r="H313" s="108"/>
      <c r="I313" s="108"/>
      <c r="J313" s="108"/>
      <c r="K313" s="108"/>
      <c r="L313" s="108"/>
      <c r="M313" s="297"/>
      <c r="N313" s="140"/>
    </row>
    <row r="314" spans="1:14" ht="23.25" customHeight="1" thickBot="1">
      <c r="A314" s="298"/>
      <c r="B314" s="480" t="s">
        <v>239</v>
      </c>
      <c r="C314" s="481"/>
      <c r="D314" s="481"/>
      <c r="E314" s="481"/>
      <c r="F314" s="108"/>
      <c r="G314" s="108"/>
      <c r="H314" s="108"/>
      <c r="I314" s="108"/>
      <c r="J314" s="108"/>
      <c r="K314" s="108"/>
      <c r="L314" s="108"/>
      <c r="M314" s="297"/>
      <c r="N314" s="140"/>
    </row>
    <row r="315" spans="1:14" ht="70.5" customHeight="1" thickBot="1">
      <c r="A315" s="298"/>
      <c r="B315" s="479" t="s">
        <v>240</v>
      </c>
      <c r="C315" s="463"/>
      <c r="D315" s="463"/>
      <c r="E315" s="464"/>
      <c r="F315" s="108"/>
      <c r="G315" s="108"/>
      <c r="H315" s="108"/>
      <c r="I315" s="108"/>
      <c r="J315" s="108"/>
      <c r="K315" s="108"/>
      <c r="L315" s="108"/>
      <c r="M315" s="297"/>
      <c r="N315" s="140"/>
    </row>
    <row r="316" spans="1:14" ht="22.5" customHeight="1">
      <c r="A316" s="298" t="s">
        <v>241</v>
      </c>
      <c r="B316" s="511" t="s">
        <v>242</v>
      </c>
      <c r="C316" s="512"/>
      <c r="D316" s="512"/>
      <c r="E316" s="512"/>
      <c r="F316" s="108"/>
      <c r="G316" s="108"/>
      <c r="H316" s="108"/>
      <c r="I316" s="108"/>
      <c r="J316" s="108"/>
      <c r="K316" s="108"/>
      <c r="L316" s="108"/>
      <c r="M316" s="297"/>
      <c r="N316" s="140"/>
    </row>
    <row r="317" spans="1:14" ht="36.950000000000003" customHeight="1" thickBot="1">
      <c r="A317" s="298"/>
      <c r="B317" s="474" t="s">
        <v>243</v>
      </c>
      <c r="C317" s="475"/>
      <c r="D317" s="475"/>
      <c r="E317" s="475"/>
      <c r="F317" s="108"/>
      <c r="G317" s="108"/>
      <c r="H317" s="108"/>
      <c r="I317" s="108"/>
      <c r="J317" s="108"/>
      <c r="K317" s="108"/>
      <c r="L317" s="108"/>
      <c r="M317" s="297"/>
      <c r="N317" s="140"/>
    </row>
    <row r="318" spans="1:14" ht="70.5" customHeight="1" thickBot="1">
      <c r="A318" s="298"/>
      <c r="B318" s="462" t="s">
        <v>244</v>
      </c>
      <c r="C318" s="463"/>
      <c r="D318" s="463"/>
      <c r="E318" s="464"/>
      <c r="F318" s="108"/>
      <c r="G318" s="108"/>
      <c r="H318" s="108"/>
      <c r="I318" s="108"/>
      <c r="J318" s="108"/>
      <c r="K318" s="108"/>
      <c r="L318" s="108"/>
      <c r="M318" s="297"/>
      <c r="N318" s="140"/>
    </row>
    <row r="319" spans="1:14">
      <c r="A319" s="299"/>
      <c r="B319" s="137"/>
      <c r="C319" s="108"/>
      <c r="D319" s="108"/>
      <c r="E319" s="108"/>
      <c r="F319" s="108"/>
      <c r="G319" s="108"/>
      <c r="H319" s="108"/>
      <c r="I319" s="108"/>
      <c r="J319" s="108"/>
      <c r="K319" s="108"/>
      <c r="L319" s="108"/>
      <c r="M319" s="297"/>
      <c r="N319" s="140"/>
    </row>
    <row r="320" spans="1:14" ht="18.75">
      <c r="A320" s="294"/>
      <c r="B320" s="110" t="s">
        <v>245</v>
      </c>
      <c r="C320" s="110"/>
      <c r="D320" s="110"/>
      <c r="E320" s="110"/>
      <c r="F320" s="110"/>
      <c r="G320" s="110"/>
      <c r="H320" s="110"/>
      <c r="I320" s="110"/>
      <c r="J320" s="110"/>
      <c r="K320" s="110"/>
      <c r="L320" s="110"/>
      <c r="M320" s="300"/>
      <c r="N320" s="140"/>
    </row>
    <row r="321" spans="1:14" ht="22.5" customHeight="1">
      <c r="A321" s="298" t="s">
        <v>246</v>
      </c>
      <c r="B321" s="136" t="s">
        <v>247</v>
      </c>
      <c r="C321" s="108"/>
      <c r="D321" s="108"/>
      <c r="E321" s="108"/>
      <c r="F321" s="108"/>
      <c r="G321" s="108"/>
      <c r="H321" s="108"/>
      <c r="I321" s="108"/>
      <c r="J321" s="108"/>
      <c r="K321" s="108"/>
      <c r="L321" s="108"/>
      <c r="M321" s="297"/>
      <c r="N321" s="140"/>
    </row>
    <row r="322" spans="1:14" ht="33.75" customHeight="1" thickBot="1">
      <c r="A322" s="301"/>
      <c r="B322" s="480" t="s">
        <v>248</v>
      </c>
      <c r="C322" s="481"/>
      <c r="D322" s="481"/>
      <c r="E322" s="481"/>
      <c r="F322" s="108"/>
      <c r="G322" s="108"/>
      <c r="H322" s="108"/>
      <c r="I322" s="108"/>
      <c r="J322" s="108"/>
      <c r="K322" s="108"/>
      <c r="L322" s="108"/>
      <c r="M322" s="297"/>
      <c r="N322" s="140"/>
    </row>
    <row r="323" spans="1:14" ht="48.75" customHeight="1" thickBot="1">
      <c r="A323" s="301"/>
      <c r="B323" s="506" t="s">
        <v>870</v>
      </c>
      <c r="C323" s="498"/>
      <c r="D323" s="498"/>
      <c r="E323" s="499"/>
      <c r="F323" s="108"/>
      <c r="G323" s="108"/>
      <c r="H323" s="108"/>
      <c r="I323" s="108"/>
      <c r="J323" s="108"/>
      <c r="K323" s="108"/>
      <c r="L323" s="108"/>
      <c r="M323" s="297"/>
      <c r="N323" s="140"/>
    </row>
    <row r="324" spans="1:14" ht="42.75" customHeight="1">
      <c r="A324" s="302" t="s">
        <v>249</v>
      </c>
      <c r="B324" s="504" t="s">
        <v>250</v>
      </c>
      <c r="C324" s="505"/>
      <c r="D324" s="505"/>
      <c r="E324" s="505"/>
      <c r="F324" s="108"/>
      <c r="G324" s="108"/>
      <c r="H324" s="108"/>
      <c r="I324" s="108"/>
      <c r="J324" s="108"/>
      <c r="K324" s="108"/>
      <c r="L324" s="108"/>
      <c r="M324" s="297"/>
      <c r="N324" s="140"/>
    </row>
    <row r="325" spans="1:14" ht="73.5" customHeight="1">
      <c r="A325" s="303"/>
      <c r="B325" s="475" t="s">
        <v>251</v>
      </c>
      <c r="C325" s="475"/>
      <c r="D325" s="475"/>
      <c r="E325" s="475"/>
      <c r="F325" s="108"/>
      <c r="G325" s="108"/>
      <c r="H325" s="108"/>
      <c r="I325" s="108"/>
      <c r="J325" s="108"/>
      <c r="K325" s="108"/>
      <c r="L325" s="108"/>
      <c r="M325" s="297"/>
      <c r="N325" s="140"/>
    </row>
    <row r="326" spans="1:14" ht="48.75" customHeight="1" thickBot="1">
      <c r="A326" s="304"/>
      <c r="B326" s="481" t="s">
        <v>252</v>
      </c>
      <c r="C326" s="481"/>
      <c r="D326" s="481"/>
      <c r="E326" s="481"/>
      <c r="F326" s="108"/>
      <c r="G326" s="108"/>
      <c r="H326" s="108"/>
      <c r="I326" s="108"/>
      <c r="J326" s="108"/>
      <c r="K326" s="108"/>
      <c r="L326" s="108"/>
      <c r="M326" s="297"/>
      <c r="N326" s="140"/>
    </row>
    <row r="327" spans="1:14" ht="32.25" customHeight="1">
      <c r="A327" s="304"/>
      <c r="B327" s="135" t="s">
        <v>253</v>
      </c>
      <c r="C327" s="133" t="s">
        <v>254</v>
      </c>
      <c r="D327" s="133" t="s">
        <v>255</v>
      </c>
      <c r="E327" s="134" t="s">
        <v>256</v>
      </c>
      <c r="F327" s="133" t="s">
        <v>257</v>
      </c>
      <c r="G327" s="132" t="s">
        <v>19</v>
      </c>
      <c r="H327" s="108"/>
      <c r="I327" s="108"/>
      <c r="J327" s="108"/>
      <c r="K327" s="108"/>
      <c r="L327" s="108"/>
      <c r="M327" s="297"/>
      <c r="N327" s="140"/>
    </row>
    <row r="328" spans="1:14" ht="51" customHeight="1">
      <c r="A328" s="304"/>
      <c r="B328" s="130" t="s">
        <v>258</v>
      </c>
      <c r="C328" s="129" t="s">
        <v>259</v>
      </c>
      <c r="D328" s="124" t="s">
        <v>260</v>
      </c>
      <c r="E328" s="129"/>
      <c r="F328" s="129"/>
      <c r="G328" s="131"/>
      <c r="H328" s="108"/>
      <c r="I328" s="108"/>
      <c r="J328" s="108"/>
      <c r="K328" s="108"/>
      <c r="L328" s="108"/>
      <c r="M328" s="297"/>
      <c r="N328" s="140"/>
    </row>
    <row r="329" spans="1:14" ht="50.25" hidden="1" customHeight="1">
      <c r="A329" s="304"/>
      <c r="B329" s="130" t="s">
        <v>258</v>
      </c>
      <c r="C329" s="129" t="s">
        <v>259</v>
      </c>
      <c r="D329" s="124" t="s">
        <v>260</v>
      </c>
      <c r="E329" s="129"/>
      <c r="F329" s="129"/>
      <c r="G329" s="131"/>
      <c r="H329" s="108"/>
      <c r="I329" s="108"/>
      <c r="J329" s="108"/>
      <c r="K329" s="108"/>
      <c r="L329" s="108"/>
      <c r="M329" s="297"/>
      <c r="N329" s="140"/>
    </row>
    <row r="330" spans="1:14" ht="50.25" hidden="1" customHeight="1">
      <c r="A330" s="304"/>
      <c r="B330" s="130" t="s">
        <v>258</v>
      </c>
      <c r="C330" s="129" t="s">
        <v>259</v>
      </c>
      <c r="D330" s="124" t="s">
        <v>260</v>
      </c>
      <c r="E330" s="129"/>
      <c r="F330" s="129"/>
      <c r="G330" s="131"/>
      <c r="H330" s="108"/>
      <c r="I330" s="108"/>
      <c r="J330" s="108"/>
      <c r="K330" s="108"/>
      <c r="L330" s="108"/>
      <c r="M330" s="297"/>
      <c r="N330" s="140"/>
    </row>
    <row r="331" spans="1:14" ht="50.25" hidden="1" customHeight="1">
      <c r="A331" s="304"/>
      <c r="B331" s="130" t="s">
        <v>258</v>
      </c>
      <c r="C331" s="129" t="s">
        <v>259</v>
      </c>
      <c r="D331" s="124" t="s">
        <v>260</v>
      </c>
      <c r="E331" s="129"/>
      <c r="F331" s="129"/>
      <c r="G331" s="131"/>
      <c r="H331" s="108"/>
      <c r="I331" s="108"/>
      <c r="J331" s="108"/>
      <c r="K331" s="108"/>
      <c r="L331" s="108"/>
      <c r="M331" s="297"/>
      <c r="N331" s="140"/>
    </row>
    <row r="332" spans="1:14" ht="50.25" hidden="1" customHeight="1">
      <c r="A332" s="304"/>
      <c r="B332" s="130" t="s">
        <v>258</v>
      </c>
      <c r="C332" s="129" t="s">
        <v>259</v>
      </c>
      <c r="D332" s="124" t="s">
        <v>260</v>
      </c>
      <c r="E332" s="129"/>
      <c r="F332" s="129"/>
      <c r="G332" s="131"/>
      <c r="H332" s="108"/>
      <c r="I332" s="108"/>
      <c r="J332" s="108"/>
      <c r="K332" s="108"/>
      <c r="L332" s="108"/>
      <c r="M332" s="297"/>
      <c r="N332" s="140"/>
    </row>
    <row r="333" spans="1:14" ht="36" customHeight="1">
      <c r="A333" s="304"/>
      <c r="B333" s="130" t="s">
        <v>261</v>
      </c>
      <c r="C333" s="129" t="s">
        <v>262</v>
      </c>
      <c r="D333" s="124" t="s">
        <v>260</v>
      </c>
      <c r="E333" s="129"/>
      <c r="F333" s="129"/>
      <c r="G333" s="131"/>
      <c r="H333" s="108"/>
      <c r="I333" s="108"/>
      <c r="J333" s="108"/>
      <c r="K333" s="108"/>
      <c r="L333" s="108"/>
      <c r="M333" s="297"/>
      <c r="N333" s="140"/>
    </row>
    <row r="334" spans="1:14" ht="36" hidden="1" customHeight="1">
      <c r="A334" s="304"/>
      <c r="B334" s="130" t="s">
        <v>261</v>
      </c>
      <c r="C334" s="129" t="s">
        <v>262</v>
      </c>
      <c r="D334" s="124" t="s">
        <v>260</v>
      </c>
      <c r="E334" s="129"/>
      <c r="F334" s="129"/>
      <c r="G334" s="131"/>
      <c r="H334" s="108"/>
      <c r="I334" s="108"/>
      <c r="J334" s="108"/>
      <c r="K334" s="108"/>
      <c r="L334" s="108"/>
      <c r="M334" s="297"/>
      <c r="N334" s="140"/>
    </row>
    <row r="335" spans="1:14" ht="36" hidden="1" customHeight="1">
      <c r="A335" s="304"/>
      <c r="B335" s="130" t="s">
        <v>261</v>
      </c>
      <c r="C335" s="129" t="s">
        <v>262</v>
      </c>
      <c r="D335" s="124" t="s">
        <v>260</v>
      </c>
      <c r="E335" s="129"/>
      <c r="F335" s="129"/>
      <c r="G335" s="131"/>
      <c r="H335" s="108"/>
      <c r="I335" s="108"/>
      <c r="J335" s="108"/>
      <c r="K335" s="108"/>
      <c r="L335" s="108"/>
      <c r="M335" s="297"/>
      <c r="N335" s="140"/>
    </row>
    <row r="336" spans="1:14" ht="36" hidden="1" customHeight="1">
      <c r="A336" s="304"/>
      <c r="B336" s="130" t="s">
        <v>261</v>
      </c>
      <c r="C336" s="129" t="s">
        <v>262</v>
      </c>
      <c r="D336" s="124" t="s">
        <v>260</v>
      </c>
      <c r="E336" s="129"/>
      <c r="F336" s="129"/>
      <c r="G336" s="131"/>
      <c r="H336" s="108"/>
      <c r="I336" s="108"/>
      <c r="J336" s="108"/>
      <c r="K336" s="108"/>
      <c r="L336" s="108"/>
      <c r="M336" s="297"/>
      <c r="N336" s="140"/>
    </row>
    <row r="337" spans="1:14" ht="36" hidden="1" customHeight="1">
      <c r="A337" s="304"/>
      <c r="B337" s="130" t="s">
        <v>261</v>
      </c>
      <c r="C337" s="129" t="s">
        <v>262</v>
      </c>
      <c r="D337" s="124" t="s">
        <v>260</v>
      </c>
      <c r="E337" s="129"/>
      <c r="F337" s="129"/>
      <c r="G337" s="131"/>
      <c r="H337" s="108"/>
      <c r="I337" s="108"/>
      <c r="J337" s="108"/>
      <c r="K337" s="108"/>
      <c r="L337" s="108"/>
      <c r="M337" s="297"/>
      <c r="N337" s="140"/>
    </row>
    <row r="338" spans="1:14" ht="36" hidden="1" customHeight="1">
      <c r="A338" s="304"/>
      <c r="B338" s="130" t="s">
        <v>261</v>
      </c>
      <c r="C338" s="129" t="s">
        <v>262</v>
      </c>
      <c r="D338" s="124" t="s">
        <v>260</v>
      </c>
      <c r="E338" s="129"/>
      <c r="F338" s="129"/>
      <c r="G338" s="131"/>
      <c r="H338" s="108"/>
      <c r="I338" s="108"/>
      <c r="J338" s="108"/>
      <c r="K338" s="108"/>
      <c r="L338" s="108"/>
      <c r="M338" s="297"/>
      <c r="N338" s="140"/>
    </row>
    <row r="339" spans="1:14" ht="36" hidden="1" customHeight="1">
      <c r="A339" s="304"/>
      <c r="B339" s="130" t="s">
        <v>261</v>
      </c>
      <c r="C339" s="129" t="s">
        <v>262</v>
      </c>
      <c r="D339" s="124" t="s">
        <v>260</v>
      </c>
      <c r="E339" s="129"/>
      <c r="F339" s="129"/>
      <c r="G339" s="131"/>
      <c r="H339" s="108"/>
      <c r="I339" s="108"/>
      <c r="J339" s="108"/>
      <c r="K339" s="108"/>
      <c r="L339" s="108"/>
      <c r="M339" s="297"/>
      <c r="N339" s="140"/>
    </row>
    <row r="340" spans="1:14" ht="36" hidden="1" customHeight="1">
      <c r="A340" s="304"/>
      <c r="B340" s="130" t="s">
        <v>261</v>
      </c>
      <c r="C340" s="129" t="s">
        <v>262</v>
      </c>
      <c r="D340" s="124" t="s">
        <v>260</v>
      </c>
      <c r="E340" s="129"/>
      <c r="F340" s="129"/>
      <c r="G340" s="131"/>
      <c r="H340" s="108"/>
      <c r="I340" s="108"/>
      <c r="J340" s="108"/>
      <c r="K340" s="108"/>
      <c r="L340" s="108"/>
      <c r="M340" s="297"/>
      <c r="N340" s="140"/>
    </row>
    <row r="341" spans="1:14" ht="36" hidden="1" customHeight="1">
      <c r="A341" s="304"/>
      <c r="B341" s="130" t="s">
        <v>261</v>
      </c>
      <c r="C341" s="129" t="s">
        <v>262</v>
      </c>
      <c r="D341" s="124" t="s">
        <v>260</v>
      </c>
      <c r="E341" s="129"/>
      <c r="F341" s="129"/>
      <c r="G341" s="131"/>
      <c r="H341" s="108"/>
      <c r="I341" s="108"/>
      <c r="J341" s="108"/>
      <c r="K341" s="108"/>
      <c r="L341" s="108"/>
      <c r="M341" s="297"/>
      <c r="N341" s="140"/>
    </row>
    <row r="342" spans="1:14" ht="36" hidden="1" customHeight="1">
      <c r="A342" s="304"/>
      <c r="B342" s="130" t="s">
        <v>261</v>
      </c>
      <c r="C342" s="129" t="s">
        <v>262</v>
      </c>
      <c r="D342" s="124" t="s">
        <v>260</v>
      </c>
      <c r="E342" s="129"/>
      <c r="F342" s="129"/>
      <c r="G342" s="131"/>
      <c r="H342" s="108"/>
      <c r="I342" s="108"/>
      <c r="J342" s="108"/>
      <c r="K342" s="108"/>
      <c r="L342" s="108"/>
      <c r="M342" s="297"/>
      <c r="N342" s="140"/>
    </row>
    <row r="343" spans="1:14" ht="36" hidden="1" customHeight="1">
      <c r="A343" s="304"/>
      <c r="B343" s="130" t="s">
        <v>261</v>
      </c>
      <c r="C343" s="129" t="s">
        <v>262</v>
      </c>
      <c r="D343" s="124" t="s">
        <v>260</v>
      </c>
      <c r="E343" s="129"/>
      <c r="F343" s="129"/>
      <c r="G343" s="131"/>
      <c r="H343" s="108"/>
      <c r="I343" s="108"/>
      <c r="J343" s="108"/>
      <c r="K343" s="108"/>
      <c r="L343" s="108"/>
      <c r="M343" s="297"/>
      <c r="N343" s="140"/>
    </row>
    <row r="344" spans="1:14" ht="36" hidden="1" customHeight="1">
      <c r="A344" s="304"/>
      <c r="B344" s="130" t="s">
        <v>261</v>
      </c>
      <c r="C344" s="129" t="s">
        <v>262</v>
      </c>
      <c r="D344" s="124" t="s">
        <v>260</v>
      </c>
      <c r="E344" s="129"/>
      <c r="F344" s="129"/>
      <c r="G344" s="131"/>
      <c r="H344" s="108"/>
      <c r="I344" s="108"/>
      <c r="J344" s="108"/>
      <c r="K344" s="108"/>
      <c r="L344" s="108"/>
      <c r="M344" s="297"/>
      <c r="N344" s="140"/>
    </row>
    <row r="345" spans="1:14" ht="36" hidden="1" customHeight="1">
      <c r="A345" s="304"/>
      <c r="B345" s="130" t="s">
        <v>261</v>
      </c>
      <c r="C345" s="129" t="s">
        <v>262</v>
      </c>
      <c r="D345" s="124" t="s">
        <v>260</v>
      </c>
      <c r="E345" s="129"/>
      <c r="F345" s="129"/>
      <c r="G345" s="131"/>
      <c r="H345" s="108"/>
      <c r="I345" s="108"/>
      <c r="J345" s="108"/>
      <c r="K345" s="108"/>
      <c r="L345" s="108"/>
      <c r="M345" s="297"/>
      <c r="N345" s="140"/>
    </row>
    <row r="346" spans="1:14" ht="36" hidden="1" customHeight="1">
      <c r="A346" s="304"/>
      <c r="B346" s="130" t="s">
        <v>261</v>
      </c>
      <c r="C346" s="129" t="s">
        <v>262</v>
      </c>
      <c r="D346" s="124" t="s">
        <v>260</v>
      </c>
      <c r="E346" s="129"/>
      <c r="F346" s="129"/>
      <c r="G346" s="131"/>
      <c r="H346" s="108"/>
      <c r="I346" s="108"/>
      <c r="J346" s="108"/>
      <c r="K346" s="108"/>
      <c r="L346" s="108"/>
      <c r="M346" s="297"/>
      <c r="N346" s="140"/>
    </row>
    <row r="347" spans="1:14" ht="36" hidden="1" customHeight="1">
      <c r="A347" s="304"/>
      <c r="B347" s="130" t="s">
        <v>261</v>
      </c>
      <c r="C347" s="129" t="s">
        <v>262</v>
      </c>
      <c r="D347" s="124" t="s">
        <v>260</v>
      </c>
      <c r="E347" s="129"/>
      <c r="F347" s="129"/>
      <c r="G347" s="131"/>
      <c r="H347" s="108"/>
      <c r="I347" s="108"/>
      <c r="J347" s="108"/>
      <c r="K347" s="108"/>
      <c r="L347" s="108"/>
      <c r="M347" s="297"/>
      <c r="N347" s="140"/>
    </row>
    <row r="348" spans="1:14" ht="45">
      <c r="A348" s="304"/>
      <c r="B348" s="130" t="s">
        <v>263</v>
      </c>
      <c r="C348" s="129" t="s">
        <v>264</v>
      </c>
      <c r="D348" s="124" t="s">
        <v>260</v>
      </c>
      <c r="E348" s="129"/>
      <c r="F348" s="129"/>
      <c r="G348" s="131"/>
      <c r="H348" s="108"/>
      <c r="I348" s="108"/>
      <c r="J348" s="108"/>
      <c r="K348" s="108"/>
      <c r="L348" s="108"/>
      <c r="M348" s="297"/>
      <c r="N348" s="140"/>
    </row>
    <row r="349" spans="1:14" ht="45" hidden="1">
      <c r="A349" s="304"/>
      <c r="B349" s="130" t="s">
        <v>263</v>
      </c>
      <c r="C349" s="129" t="s">
        <v>264</v>
      </c>
      <c r="D349" s="124" t="s">
        <v>260</v>
      </c>
      <c r="E349" s="129"/>
      <c r="F349" s="129"/>
      <c r="G349" s="131"/>
      <c r="H349" s="108"/>
      <c r="I349" s="108"/>
      <c r="J349" s="108"/>
      <c r="K349" s="108"/>
      <c r="L349" s="108"/>
      <c r="M349" s="297"/>
      <c r="N349" s="140"/>
    </row>
    <row r="350" spans="1:14" ht="45" hidden="1">
      <c r="A350" s="304"/>
      <c r="B350" s="130" t="s">
        <v>263</v>
      </c>
      <c r="C350" s="129" t="s">
        <v>264</v>
      </c>
      <c r="D350" s="124" t="s">
        <v>260</v>
      </c>
      <c r="E350" s="129"/>
      <c r="F350" s="129"/>
      <c r="G350" s="131"/>
      <c r="H350" s="108"/>
      <c r="I350" s="108"/>
      <c r="J350" s="108"/>
      <c r="K350" s="108"/>
      <c r="L350" s="108"/>
      <c r="M350" s="297"/>
      <c r="N350" s="140"/>
    </row>
    <row r="351" spans="1:14" ht="45" hidden="1">
      <c r="A351" s="304"/>
      <c r="B351" s="130" t="s">
        <v>263</v>
      </c>
      <c r="C351" s="129" t="s">
        <v>264</v>
      </c>
      <c r="D351" s="124" t="s">
        <v>260</v>
      </c>
      <c r="E351" s="129"/>
      <c r="F351" s="129"/>
      <c r="G351" s="131"/>
      <c r="H351" s="108"/>
      <c r="I351" s="108"/>
      <c r="J351" s="108"/>
      <c r="K351" s="108"/>
      <c r="L351" s="108"/>
      <c r="M351" s="297"/>
      <c r="N351" s="140"/>
    </row>
    <row r="352" spans="1:14" ht="45" hidden="1">
      <c r="A352" s="304"/>
      <c r="B352" s="130" t="s">
        <v>263</v>
      </c>
      <c r="C352" s="129" t="s">
        <v>264</v>
      </c>
      <c r="D352" s="124" t="s">
        <v>260</v>
      </c>
      <c r="E352" s="129"/>
      <c r="F352" s="129"/>
      <c r="G352" s="131"/>
      <c r="H352" s="108"/>
      <c r="I352" s="108"/>
      <c r="J352" s="108"/>
      <c r="K352" s="108"/>
      <c r="L352" s="108"/>
      <c r="M352" s="297"/>
      <c r="N352" s="140"/>
    </row>
    <row r="353" spans="1:14" ht="45">
      <c r="A353" s="304"/>
      <c r="B353" s="130" t="s">
        <v>265</v>
      </c>
      <c r="C353" s="129" t="s">
        <v>266</v>
      </c>
      <c r="D353" s="124" t="s">
        <v>267</v>
      </c>
      <c r="E353" s="129"/>
      <c r="F353" s="129"/>
      <c r="G353" s="131"/>
      <c r="H353" s="108"/>
      <c r="I353" s="108"/>
      <c r="J353" s="108"/>
      <c r="K353" s="108"/>
      <c r="L353" s="108"/>
      <c r="M353" s="297"/>
      <c r="N353" s="140"/>
    </row>
    <row r="354" spans="1:14" ht="45" hidden="1">
      <c r="A354" s="304"/>
      <c r="B354" s="130" t="s">
        <v>265</v>
      </c>
      <c r="C354" s="129" t="s">
        <v>266</v>
      </c>
      <c r="D354" s="124" t="s">
        <v>267</v>
      </c>
      <c r="E354" s="129"/>
      <c r="F354" s="129"/>
      <c r="G354" s="131"/>
      <c r="H354" s="108"/>
      <c r="I354" s="108"/>
      <c r="J354" s="108"/>
      <c r="K354" s="108"/>
      <c r="L354" s="108"/>
      <c r="M354" s="297"/>
      <c r="N354" s="140"/>
    </row>
    <row r="355" spans="1:14" ht="45" hidden="1">
      <c r="A355" s="304"/>
      <c r="B355" s="130" t="s">
        <v>265</v>
      </c>
      <c r="C355" s="129" t="s">
        <v>266</v>
      </c>
      <c r="D355" s="124" t="s">
        <v>267</v>
      </c>
      <c r="E355" s="129"/>
      <c r="F355" s="129"/>
      <c r="G355" s="131"/>
      <c r="H355" s="108"/>
      <c r="I355" s="108"/>
      <c r="J355" s="108"/>
      <c r="K355" s="108"/>
      <c r="L355" s="108"/>
      <c r="M355" s="297"/>
      <c r="N355" s="140"/>
    </row>
    <row r="356" spans="1:14" ht="45" hidden="1">
      <c r="A356" s="304"/>
      <c r="B356" s="130" t="s">
        <v>265</v>
      </c>
      <c r="C356" s="129" t="s">
        <v>266</v>
      </c>
      <c r="D356" s="124" t="s">
        <v>267</v>
      </c>
      <c r="E356" s="129"/>
      <c r="F356" s="129"/>
      <c r="G356" s="131"/>
      <c r="H356" s="108"/>
      <c r="I356" s="108"/>
      <c r="J356" s="108"/>
      <c r="K356" s="108"/>
      <c r="L356" s="108"/>
      <c r="M356" s="297"/>
      <c r="N356" s="140"/>
    </row>
    <row r="357" spans="1:14" ht="45" hidden="1">
      <c r="A357" s="304"/>
      <c r="B357" s="130" t="s">
        <v>265</v>
      </c>
      <c r="C357" s="129" t="s">
        <v>266</v>
      </c>
      <c r="D357" s="124" t="s">
        <v>267</v>
      </c>
      <c r="E357" s="129"/>
      <c r="F357" s="129"/>
      <c r="G357" s="131"/>
      <c r="H357" s="108"/>
      <c r="I357" s="108"/>
      <c r="J357" s="108"/>
      <c r="K357" s="108"/>
      <c r="L357" s="108"/>
      <c r="M357" s="297"/>
      <c r="N357" s="140"/>
    </row>
    <row r="358" spans="1:14" ht="45" hidden="1">
      <c r="A358" s="304"/>
      <c r="B358" s="130" t="s">
        <v>265</v>
      </c>
      <c r="C358" s="129" t="s">
        <v>266</v>
      </c>
      <c r="D358" s="124" t="s">
        <v>267</v>
      </c>
      <c r="E358" s="129"/>
      <c r="F358" s="129"/>
      <c r="G358" s="131"/>
      <c r="H358" s="108"/>
      <c r="I358" s="108"/>
      <c r="J358" s="108"/>
      <c r="K358" s="108"/>
      <c r="L358" s="108"/>
      <c r="M358" s="297"/>
      <c r="N358" s="140"/>
    </row>
    <row r="359" spans="1:14" ht="45" hidden="1">
      <c r="A359" s="304"/>
      <c r="B359" s="130" t="s">
        <v>265</v>
      </c>
      <c r="C359" s="129" t="s">
        <v>266</v>
      </c>
      <c r="D359" s="124" t="s">
        <v>267</v>
      </c>
      <c r="E359" s="129"/>
      <c r="F359" s="129"/>
      <c r="G359" s="131"/>
      <c r="H359" s="108"/>
      <c r="I359" s="108"/>
      <c r="J359" s="108"/>
      <c r="K359" s="108"/>
      <c r="L359" s="108"/>
      <c r="M359" s="297"/>
      <c r="N359" s="140"/>
    </row>
    <row r="360" spans="1:14" ht="45" hidden="1">
      <c r="A360" s="304"/>
      <c r="B360" s="130" t="s">
        <v>265</v>
      </c>
      <c r="C360" s="129" t="s">
        <v>266</v>
      </c>
      <c r="D360" s="124" t="s">
        <v>267</v>
      </c>
      <c r="E360" s="129"/>
      <c r="F360" s="129"/>
      <c r="G360" s="131"/>
      <c r="H360" s="108"/>
      <c r="I360" s="108"/>
      <c r="J360" s="108"/>
      <c r="K360" s="108"/>
      <c r="L360" s="108"/>
      <c r="M360" s="297"/>
      <c r="N360" s="140"/>
    </row>
    <row r="361" spans="1:14" ht="45" hidden="1">
      <c r="A361" s="304"/>
      <c r="B361" s="130" t="s">
        <v>265</v>
      </c>
      <c r="C361" s="129" t="s">
        <v>266</v>
      </c>
      <c r="D361" s="124" t="s">
        <v>267</v>
      </c>
      <c r="E361" s="129"/>
      <c r="F361" s="129"/>
      <c r="G361" s="131"/>
      <c r="H361" s="108"/>
      <c r="I361" s="108"/>
      <c r="J361" s="108"/>
      <c r="K361" s="108"/>
      <c r="L361" s="108"/>
      <c r="M361" s="297"/>
      <c r="N361" s="140"/>
    </row>
    <row r="362" spans="1:14" ht="45">
      <c r="A362" s="304"/>
      <c r="B362" s="130" t="s">
        <v>268</v>
      </c>
      <c r="C362" s="129" t="s">
        <v>269</v>
      </c>
      <c r="D362" s="124" t="s">
        <v>267</v>
      </c>
      <c r="E362" s="129"/>
      <c r="F362" s="129"/>
      <c r="G362" s="131"/>
      <c r="H362" s="108"/>
      <c r="I362" s="108"/>
      <c r="J362" s="108"/>
      <c r="K362" s="108"/>
      <c r="L362" s="108"/>
      <c r="M362" s="297"/>
      <c r="N362" s="140"/>
    </row>
    <row r="363" spans="1:14" ht="45" hidden="1">
      <c r="A363" s="304"/>
      <c r="B363" s="130" t="s">
        <v>268</v>
      </c>
      <c r="C363" s="129" t="s">
        <v>269</v>
      </c>
      <c r="D363" s="124" t="s">
        <v>267</v>
      </c>
      <c r="E363" s="129"/>
      <c r="F363" s="129"/>
      <c r="G363" s="131"/>
      <c r="H363" s="108"/>
      <c r="I363" s="108"/>
      <c r="J363" s="108"/>
      <c r="K363" s="108"/>
      <c r="L363" s="108"/>
      <c r="M363" s="297"/>
      <c r="N363" s="140"/>
    </row>
    <row r="364" spans="1:14" ht="45" hidden="1">
      <c r="A364" s="304"/>
      <c r="B364" s="130" t="s">
        <v>268</v>
      </c>
      <c r="C364" s="129" t="s">
        <v>269</v>
      </c>
      <c r="D364" s="124" t="s">
        <v>267</v>
      </c>
      <c r="E364" s="129"/>
      <c r="F364" s="129"/>
      <c r="G364" s="131"/>
      <c r="H364" s="108"/>
      <c r="I364" s="108"/>
      <c r="J364" s="108"/>
      <c r="K364" s="108"/>
      <c r="L364" s="108"/>
      <c r="M364" s="297"/>
      <c r="N364" s="140"/>
    </row>
    <row r="365" spans="1:14" ht="45" hidden="1">
      <c r="A365" s="304"/>
      <c r="B365" s="130" t="s">
        <v>268</v>
      </c>
      <c r="C365" s="129" t="s">
        <v>269</v>
      </c>
      <c r="D365" s="124" t="s">
        <v>267</v>
      </c>
      <c r="E365" s="129"/>
      <c r="F365" s="129"/>
      <c r="G365" s="131"/>
      <c r="H365" s="108"/>
      <c r="I365" s="108"/>
      <c r="J365" s="108"/>
      <c r="K365" s="108"/>
      <c r="L365" s="108"/>
      <c r="M365" s="297"/>
      <c r="N365" s="140"/>
    </row>
    <row r="366" spans="1:14" ht="45" hidden="1">
      <c r="A366" s="304"/>
      <c r="B366" s="130" t="s">
        <v>268</v>
      </c>
      <c r="C366" s="129" t="s">
        <v>269</v>
      </c>
      <c r="D366" s="124" t="s">
        <v>267</v>
      </c>
      <c r="E366" s="129"/>
      <c r="F366" s="129"/>
      <c r="G366" s="131"/>
      <c r="H366" s="108"/>
      <c r="I366" s="108"/>
      <c r="J366" s="108"/>
      <c r="K366" s="108"/>
      <c r="L366" s="108"/>
      <c r="M366" s="297"/>
      <c r="N366" s="140"/>
    </row>
    <row r="367" spans="1:14" ht="45" hidden="1">
      <c r="A367" s="304"/>
      <c r="B367" s="130" t="s">
        <v>268</v>
      </c>
      <c r="C367" s="129" t="s">
        <v>269</v>
      </c>
      <c r="D367" s="124" t="s">
        <v>267</v>
      </c>
      <c r="E367" s="129"/>
      <c r="F367" s="129"/>
      <c r="G367" s="131"/>
      <c r="H367" s="108"/>
      <c r="I367" s="108"/>
      <c r="J367" s="108"/>
      <c r="K367" s="108"/>
      <c r="L367" s="108"/>
      <c r="M367" s="297"/>
      <c r="N367" s="140"/>
    </row>
    <row r="368" spans="1:14" ht="45" hidden="1">
      <c r="A368" s="304"/>
      <c r="B368" s="130" t="s">
        <v>268</v>
      </c>
      <c r="C368" s="129" t="s">
        <v>269</v>
      </c>
      <c r="D368" s="124" t="s">
        <v>267</v>
      </c>
      <c r="E368" s="129"/>
      <c r="F368" s="129"/>
      <c r="G368" s="131"/>
      <c r="H368" s="108"/>
      <c r="I368" s="108"/>
      <c r="J368" s="108"/>
      <c r="K368" s="108"/>
      <c r="L368" s="108"/>
      <c r="M368" s="297"/>
      <c r="N368" s="140"/>
    </row>
    <row r="369" spans="1:17" ht="45" hidden="1">
      <c r="A369" s="304"/>
      <c r="B369" s="130" t="s">
        <v>268</v>
      </c>
      <c r="C369" s="129" t="s">
        <v>269</v>
      </c>
      <c r="D369" s="124" t="s">
        <v>267</v>
      </c>
      <c r="E369" s="129"/>
      <c r="F369" s="129"/>
      <c r="G369" s="131"/>
      <c r="H369" s="108"/>
      <c r="I369" s="108"/>
      <c r="J369" s="108"/>
      <c r="K369" s="108"/>
      <c r="L369" s="108"/>
      <c r="M369" s="297"/>
      <c r="N369" s="140"/>
    </row>
    <row r="370" spans="1:17" ht="45" hidden="1">
      <c r="A370" s="304"/>
      <c r="B370" s="130" t="s">
        <v>268</v>
      </c>
      <c r="C370" s="129" t="s">
        <v>269</v>
      </c>
      <c r="D370" s="124" t="s">
        <v>267</v>
      </c>
      <c r="E370" s="129"/>
      <c r="F370" s="129"/>
      <c r="G370" s="131"/>
      <c r="H370" s="108"/>
      <c r="I370" s="108"/>
      <c r="J370" s="108"/>
      <c r="K370" s="108"/>
      <c r="L370" s="108"/>
      <c r="M370" s="297"/>
      <c r="N370" s="140"/>
    </row>
    <row r="371" spans="1:17" ht="45">
      <c r="A371" s="304"/>
      <c r="B371" s="130" t="s">
        <v>270</v>
      </c>
      <c r="C371" s="129" t="s">
        <v>271</v>
      </c>
      <c r="D371" s="124" t="s">
        <v>267</v>
      </c>
      <c r="E371" s="129"/>
      <c r="F371" s="129"/>
      <c r="G371" s="131"/>
      <c r="H371" s="108"/>
      <c r="I371" s="108"/>
      <c r="J371" s="108"/>
      <c r="K371" s="108"/>
      <c r="L371" s="108"/>
      <c r="M371" s="297"/>
      <c r="N371" s="140"/>
    </row>
    <row r="372" spans="1:17" ht="45" hidden="1">
      <c r="A372" s="304"/>
      <c r="B372" s="130" t="s">
        <v>270</v>
      </c>
      <c r="C372" s="129" t="s">
        <v>271</v>
      </c>
      <c r="D372" s="124" t="s">
        <v>267</v>
      </c>
      <c r="E372" s="129"/>
      <c r="F372" s="129"/>
      <c r="G372" s="131"/>
      <c r="H372" s="108"/>
      <c r="I372" s="108"/>
      <c r="J372" s="108"/>
      <c r="K372" s="108"/>
      <c r="L372" s="108"/>
      <c r="M372" s="297"/>
      <c r="N372" s="140"/>
    </row>
    <row r="373" spans="1:17" ht="45" hidden="1">
      <c r="A373" s="304"/>
      <c r="B373" s="130" t="s">
        <v>270</v>
      </c>
      <c r="C373" s="129" t="s">
        <v>271</v>
      </c>
      <c r="D373" s="124" t="s">
        <v>267</v>
      </c>
      <c r="E373" s="129"/>
      <c r="F373" s="129"/>
      <c r="G373" s="131"/>
      <c r="H373" s="108"/>
      <c r="I373" s="108"/>
      <c r="J373" s="108"/>
      <c r="K373" s="108"/>
      <c r="L373" s="108"/>
      <c r="M373" s="297"/>
      <c r="N373" s="140"/>
    </row>
    <row r="374" spans="1:17" ht="45" hidden="1">
      <c r="A374" s="304"/>
      <c r="B374" s="130" t="s">
        <v>270</v>
      </c>
      <c r="C374" s="129" t="s">
        <v>271</v>
      </c>
      <c r="D374" s="124" t="s">
        <v>267</v>
      </c>
      <c r="E374" s="129"/>
      <c r="F374" s="129"/>
      <c r="G374" s="131"/>
      <c r="H374" s="108"/>
      <c r="I374" s="108"/>
      <c r="J374" s="108"/>
      <c r="K374" s="108"/>
      <c r="L374" s="108"/>
      <c r="M374" s="297"/>
      <c r="N374" s="116"/>
      <c r="O374" s="115"/>
      <c r="P374" s="115"/>
      <c r="Q374" s="115"/>
    </row>
    <row r="375" spans="1:17" ht="45">
      <c r="A375" s="304"/>
      <c r="B375" s="130" t="s">
        <v>272</v>
      </c>
      <c r="C375" s="129" t="s">
        <v>273</v>
      </c>
      <c r="D375" s="124" t="s">
        <v>274</v>
      </c>
      <c r="E375" s="129"/>
      <c r="F375" s="129"/>
      <c r="G375" s="131"/>
      <c r="H375" s="108"/>
      <c r="I375" s="108"/>
      <c r="J375" s="108"/>
      <c r="K375" s="108"/>
      <c r="L375" s="108"/>
      <c r="M375" s="297"/>
      <c r="N375" s="259"/>
      <c r="O375" s="115"/>
      <c r="P375" s="115"/>
      <c r="Q375" s="115"/>
    </row>
    <row r="376" spans="1:17" ht="45">
      <c r="A376" s="304"/>
      <c r="B376" s="130" t="s">
        <v>275</v>
      </c>
      <c r="C376" s="129" t="s">
        <v>276</v>
      </c>
      <c r="D376" s="124" t="s">
        <v>274</v>
      </c>
      <c r="E376" s="129"/>
      <c r="F376" s="129"/>
      <c r="G376" s="131"/>
      <c r="H376" s="108"/>
      <c r="I376" s="108"/>
      <c r="J376" s="108"/>
      <c r="K376" s="108"/>
      <c r="L376" s="108"/>
      <c r="M376" s="297"/>
      <c r="N376" s="21"/>
      <c r="O376" s="116"/>
      <c r="P376" s="115"/>
      <c r="Q376" s="115"/>
    </row>
    <row r="377" spans="1:17" ht="45" hidden="1">
      <c r="A377" s="304"/>
      <c r="B377" s="130" t="s">
        <v>275</v>
      </c>
      <c r="C377" s="129" t="s">
        <v>276</v>
      </c>
      <c r="D377" s="124" t="s">
        <v>274</v>
      </c>
      <c r="E377" s="129"/>
      <c r="F377" s="123"/>
      <c r="G377" s="122"/>
      <c r="H377" s="108"/>
      <c r="I377" s="108"/>
      <c r="J377" s="108"/>
      <c r="K377" s="108"/>
      <c r="L377" s="108"/>
      <c r="M377" s="297"/>
      <c r="N377" s="21"/>
      <c r="O377" s="116"/>
      <c r="P377" s="115"/>
      <c r="Q377" s="115"/>
    </row>
    <row r="378" spans="1:17" ht="45" hidden="1">
      <c r="A378" s="304"/>
      <c r="B378" s="130" t="s">
        <v>275</v>
      </c>
      <c r="C378" s="129" t="s">
        <v>276</v>
      </c>
      <c r="D378" s="124" t="s">
        <v>274</v>
      </c>
      <c r="E378" s="129"/>
      <c r="F378" s="123"/>
      <c r="G378" s="122"/>
      <c r="H378" s="108"/>
      <c r="I378" s="108"/>
      <c r="J378" s="108"/>
      <c r="K378" s="108"/>
      <c r="L378" s="108"/>
      <c r="M378" s="297"/>
      <c r="N378" s="21"/>
      <c r="O378" s="116"/>
      <c r="P378" s="115"/>
      <c r="Q378" s="115"/>
    </row>
    <row r="379" spans="1:17" ht="45" hidden="1">
      <c r="A379" s="304"/>
      <c r="B379" s="130" t="s">
        <v>275</v>
      </c>
      <c r="C379" s="129" t="s">
        <v>276</v>
      </c>
      <c r="D379" s="124" t="s">
        <v>274</v>
      </c>
      <c r="E379" s="129"/>
      <c r="F379" s="123"/>
      <c r="G379" s="122"/>
      <c r="H379" s="108"/>
      <c r="I379" s="108"/>
      <c r="J379" s="108"/>
      <c r="K379" s="108"/>
      <c r="L379" s="108"/>
      <c r="M379" s="297"/>
      <c r="N379" s="21"/>
      <c r="O379" s="116"/>
      <c r="P379" s="115"/>
      <c r="Q379" s="115"/>
    </row>
    <row r="380" spans="1:17" ht="83.25" customHeight="1" thickBot="1">
      <c r="A380" s="304"/>
      <c r="B380" s="121" t="s">
        <v>277</v>
      </c>
      <c r="C380" s="119" t="s">
        <v>278</v>
      </c>
      <c r="D380" s="120" t="s">
        <v>274</v>
      </c>
      <c r="E380" s="119"/>
      <c r="F380" s="119"/>
      <c r="G380" s="118"/>
      <c r="H380" s="108"/>
      <c r="I380" s="108"/>
      <c r="J380" s="108"/>
      <c r="K380" s="108"/>
      <c r="L380" s="108"/>
      <c r="M380" s="297"/>
      <c r="N380" s="21"/>
      <c r="O380" s="116"/>
      <c r="P380" s="115"/>
      <c r="Q380" s="115"/>
    </row>
    <row r="381" spans="1:17" ht="75.75" hidden="1" customHeight="1" thickBot="1">
      <c r="A381" s="304"/>
      <c r="B381" s="128" t="s">
        <v>277</v>
      </c>
      <c r="C381" s="126" t="s">
        <v>278</v>
      </c>
      <c r="D381" s="127" t="s">
        <v>274</v>
      </c>
      <c r="E381" s="126"/>
      <c r="F381" s="126"/>
      <c r="G381" s="125"/>
      <c r="H381" s="108"/>
      <c r="I381" s="108"/>
      <c r="J381" s="108"/>
      <c r="K381" s="108"/>
      <c r="L381" s="108"/>
      <c r="M381" s="297"/>
      <c r="N381" s="21"/>
      <c r="O381" s="116"/>
      <c r="P381" s="115"/>
      <c r="Q381" s="115"/>
    </row>
    <row r="382" spans="1:17" ht="82.5" hidden="1" customHeight="1" thickBot="1">
      <c r="A382" s="304"/>
      <c r="B382" s="121" t="s">
        <v>277</v>
      </c>
      <c r="C382" s="123" t="s">
        <v>278</v>
      </c>
      <c r="D382" s="124" t="s">
        <v>274</v>
      </c>
      <c r="E382" s="123"/>
      <c r="F382" s="123"/>
      <c r="G382" s="122"/>
      <c r="H382" s="108"/>
      <c r="I382" s="108"/>
      <c r="J382" s="108"/>
      <c r="K382" s="108"/>
      <c r="L382" s="108"/>
      <c r="M382" s="297"/>
      <c r="N382" s="21"/>
      <c r="O382" s="116"/>
      <c r="P382" s="115"/>
      <c r="Q382" s="115"/>
    </row>
    <row r="383" spans="1:17" ht="85.5" hidden="1" customHeight="1" thickBot="1">
      <c r="A383" s="304"/>
      <c r="B383" s="121" t="s">
        <v>277</v>
      </c>
      <c r="C383" s="119" t="s">
        <v>278</v>
      </c>
      <c r="D383" s="120" t="s">
        <v>274</v>
      </c>
      <c r="E383" s="119"/>
      <c r="F383" s="119"/>
      <c r="G383" s="118"/>
      <c r="H383" s="108"/>
      <c r="I383" s="108"/>
      <c r="J383" s="108"/>
      <c r="K383" s="108"/>
      <c r="L383" s="108"/>
      <c r="M383" s="297"/>
      <c r="N383" s="117"/>
      <c r="O383" s="116"/>
      <c r="P383" s="115"/>
      <c r="Q383" s="115"/>
    </row>
    <row r="384" spans="1:17">
      <c r="A384" s="304"/>
      <c r="B384" s="108"/>
      <c r="C384" s="108"/>
      <c r="D384" s="108"/>
      <c r="E384" s="108"/>
      <c r="F384" s="108"/>
      <c r="G384" s="108"/>
      <c r="H384" s="108"/>
      <c r="I384" s="108"/>
      <c r="J384" s="108"/>
      <c r="K384" s="108"/>
      <c r="L384" s="108"/>
      <c r="M384" s="297"/>
      <c r="N384" s="260"/>
    </row>
    <row r="385" spans="1:14" ht="18.75">
      <c r="A385" s="294"/>
      <c r="B385" s="110" t="s">
        <v>279</v>
      </c>
      <c r="C385" s="110"/>
      <c r="D385" s="110"/>
      <c r="E385" s="110"/>
      <c r="F385" s="110"/>
      <c r="G385" s="110"/>
      <c r="H385" s="110"/>
      <c r="I385" s="110"/>
      <c r="J385" s="110"/>
      <c r="K385" s="110"/>
      <c r="L385" s="110"/>
      <c r="M385" s="300"/>
      <c r="N385" s="140"/>
    </row>
    <row r="386" spans="1:14" ht="24" customHeight="1">
      <c r="A386" s="299" t="s">
        <v>280</v>
      </c>
      <c r="B386" s="113" t="s">
        <v>281</v>
      </c>
      <c r="C386" s="108"/>
      <c r="D386" s="108"/>
      <c r="E386" s="108"/>
      <c r="F386" s="108"/>
      <c r="G386" s="108"/>
      <c r="H386" s="108"/>
      <c r="I386" s="108"/>
      <c r="J386" s="108"/>
      <c r="K386" s="108"/>
      <c r="L386" s="108"/>
      <c r="M386" s="297"/>
      <c r="N386" s="140"/>
    </row>
    <row r="387" spans="1:14" ht="63.95" customHeight="1" thickBot="1">
      <c r="A387" s="299"/>
      <c r="B387" s="509" t="s">
        <v>282</v>
      </c>
      <c r="C387" s="510"/>
      <c r="D387" s="510"/>
      <c r="E387" s="510"/>
      <c r="F387" s="108"/>
      <c r="G387" s="108"/>
      <c r="H387" s="108"/>
      <c r="I387" s="108"/>
      <c r="J387" s="108"/>
      <c r="K387" s="108"/>
      <c r="L387" s="108"/>
      <c r="M387" s="297"/>
      <c r="N387" s="140"/>
    </row>
    <row r="388" spans="1:14" ht="47.25" customHeight="1" thickBot="1">
      <c r="A388" s="299"/>
      <c r="B388" s="462" t="s">
        <v>872</v>
      </c>
      <c r="C388" s="463"/>
      <c r="D388" s="463"/>
      <c r="E388" s="464"/>
      <c r="F388" s="108"/>
      <c r="G388" s="108"/>
      <c r="H388" s="108"/>
      <c r="I388" s="108"/>
      <c r="J388" s="108"/>
      <c r="K388" s="108"/>
      <c r="L388" s="108"/>
      <c r="M388" s="297"/>
      <c r="N388" s="140"/>
    </row>
    <row r="389" spans="1:14" ht="24.75" customHeight="1">
      <c r="A389" s="299" t="s">
        <v>283</v>
      </c>
      <c r="B389" s="112" t="s">
        <v>284</v>
      </c>
      <c r="C389" s="111"/>
      <c r="D389" s="111"/>
      <c r="E389" s="111"/>
      <c r="F389" s="108"/>
      <c r="G389" s="108"/>
      <c r="H389" s="108"/>
      <c r="I389" s="108"/>
      <c r="J389" s="108"/>
      <c r="K389" s="108"/>
      <c r="L389" s="108"/>
      <c r="M389" s="297"/>
      <c r="N389" s="140"/>
    </row>
    <row r="390" spans="1:14" ht="34.5" customHeight="1" thickBot="1">
      <c r="A390" s="299"/>
      <c r="B390" s="507" t="s">
        <v>285</v>
      </c>
      <c r="C390" s="508"/>
      <c r="D390" s="508"/>
      <c r="E390" s="508"/>
      <c r="F390" s="108"/>
      <c r="G390" s="108"/>
      <c r="H390" s="108"/>
      <c r="I390" s="108"/>
      <c r="J390" s="108"/>
      <c r="K390" s="108"/>
      <c r="L390" s="108"/>
      <c r="M390" s="297"/>
      <c r="N390" s="140"/>
    </row>
    <row r="391" spans="1:14" ht="58.5" customHeight="1" thickBot="1">
      <c r="A391" s="299"/>
      <c r="B391" s="462" t="s">
        <v>871</v>
      </c>
      <c r="C391" s="463"/>
      <c r="D391" s="463"/>
      <c r="E391" s="464"/>
      <c r="F391" s="108"/>
      <c r="G391" s="108"/>
      <c r="H391" s="108"/>
      <c r="I391" s="108"/>
      <c r="J391" s="108"/>
      <c r="K391" s="108"/>
      <c r="L391" s="108"/>
      <c r="M391" s="297"/>
      <c r="N391" s="140"/>
    </row>
    <row r="392" spans="1:14">
      <c r="A392" s="304"/>
      <c r="B392" s="108"/>
      <c r="C392" s="108"/>
      <c r="D392" s="108"/>
      <c r="E392" s="108"/>
      <c r="F392" s="108"/>
      <c r="G392" s="108"/>
      <c r="H392" s="108"/>
      <c r="I392" s="108"/>
      <c r="J392" s="108"/>
      <c r="K392" s="108"/>
      <c r="L392" s="108"/>
      <c r="M392" s="297"/>
      <c r="N392" s="140"/>
    </row>
    <row r="393" spans="1:14" ht="18.75">
      <c r="A393" s="294"/>
      <c r="B393" s="110" t="s">
        <v>286</v>
      </c>
      <c r="C393" s="110"/>
      <c r="D393" s="110"/>
      <c r="E393" s="110"/>
      <c r="F393" s="110"/>
      <c r="G393" s="110"/>
      <c r="H393" s="110"/>
      <c r="I393" s="110"/>
      <c r="J393" s="110"/>
      <c r="K393" s="110"/>
      <c r="L393" s="110"/>
      <c r="M393" s="300"/>
      <c r="N393" s="140"/>
    </row>
    <row r="394" spans="1:14" ht="21.75" customHeight="1">
      <c r="A394" s="299" t="s">
        <v>287</v>
      </c>
      <c r="B394" s="500" t="s">
        <v>288</v>
      </c>
      <c r="C394" s="501"/>
      <c r="D394" s="501"/>
      <c r="E394" s="501"/>
      <c r="F394" s="108"/>
      <c r="G394" s="108"/>
      <c r="H394" s="108"/>
      <c r="I394" s="108"/>
      <c r="J394" s="108"/>
      <c r="K394" s="108"/>
      <c r="L394" s="108"/>
      <c r="M394" s="297"/>
      <c r="N394" s="140"/>
    </row>
    <row r="395" spans="1:14" ht="20.25" customHeight="1" thickBot="1">
      <c r="A395" s="299"/>
      <c r="B395" s="502" t="s">
        <v>289</v>
      </c>
      <c r="C395" s="503"/>
      <c r="D395" s="503"/>
      <c r="E395" s="503"/>
      <c r="F395" s="108"/>
      <c r="G395" s="108"/>
      <c r="H395" s="108"/>
      <c r="I395" s="108"/>
      <c r="J395" s="108"/>
      <c r="K395" s="108"/>
      <c r="L395" s="108"/>
      <c r="M395" s="297"/>
      <c r="N395" s="140"/>
    </row>
    <row r="396" spans="1:14" ht="61.5" customHeight="1" thickBot="1">
      <c r="A396" s="299"/>
      <c r="B396" s="462" t="s">
        <v>290</v>
      </c>
      <c r="C396" s="463"/>
      <c r="D396" s="463"/>
      <c r="E396" s="464"/>
      <c r="F396" s="108"/>
      <c r="G396" s="108"/>
      <c r="H396" s="108"/>
      <c r="I396" s="108"/>
      <c r="J396" s="108"/>
      <c r="K396" s="108"/>
      <c r="L396" s="108"/>
      <c r="M396" s="297"/>
      <c r="N396" s="140"/>
    </row>
    <row r="397" spans="1:14" ht="16.5" customHeight="1">
      <c r="A397" s="304"/>
      <c r="B397" s="108"/>
      <c r="C397" s="108"/>
      <c r="D397" s="108"/>
      <c r="E397" s="108"/>
      <c r="F397" s="108"/>
      <c r="G397" s="108"/>
      <c r="H397" s="108"/>
      <c r="I397" s="108"/>
      <c r="J397" s="108"/>
      <c r="K397" s="108"/>
      <c r="L397" s="108"/>
      <c r="M397" s="297"/>
      <c r="N397" s="140"/>
    </row>
    <row r="398" spans="1:14" ht="18.75">
      <c r="A398" s="294"/>
      <c r="B398" s="110" t="s">
        <v>98</v>
      </c>
      <c r="C398" s="110"/>
      <c r="D398" s="110"/>
      <c r="E398" s="110"/>
      <c r="F398" s="110"/>
      <c r="G398" s="110"/>
      <c r="H398" s="110"/>
      <c r="I398" s="110"/>
      <c r="J398" s="110"/>
      <c r="K398" s="110"/>
      <c r="L398" s="110"/>
      <c r="M398" s="300"/>
      <c r="N398" s="140"/>
    </row>
    <row r="399" spans="1:14" ht="24.75" customHeight="1">
      <c r="A399" s="299" t="s">
        <v>291</v>
      </c>
      <c r="B399" s="500" t="s">
        <v>100</v>
      </c>
      <c r="C399" s="501"/>
      <c r="D399" s="501"/>
      <c r="E399" s="501"/>
      <c r="F399" s="108"/>
      <c r="G399" s="108"/>
      <c r="H399" s="108"/>
      <c r="I399" s="108"/>
      <c r="J399" s="108"/>
      <c r="K399" s="108"/>
      <c r="L399" s="108"/>
      <c r="M399" s="297"/>
      <c r="N399" s="140"/>
    </row>
    <row r="400" spans="1:14" ht="33" customHeight="1" thickBot="1">
      <c r="A400" s="299"/>
      <c r="B400" s="480" t="s">
        <v>292</v>
      </c>
      <c r="C400" s="481"/>
      <c r="D400" s="481"/>
      <c r="E400" s="481"/>
      <c r="F400" s="108"/>
      <c r="G400" s="108"/>
      <c r="H400" s="108"/>
      <c r="I400" s="108"/>
      <c r="J400" s="108"/>
      <c r="K400" s="108"/>
      <c r="L400" s="108"/>
      <c r="M400" s="297"/>
      <c r="N400" s="140"/>
    </row>
    <row r="401" spans="1:14" ht="63" customHeight="1" thickBot="1">
      <c r="A401" s="299"/>
      <c r="B401" s="462" t="s">
        <v>293</v>
      </c>
      <c r="C401" s="463"/>
      <c r="D401" s="463"/>
      <c r="E401" s="464"/>
      <c r="F401" s="108"/>
      <c r="G401" s="108"/>
      <c r="H401" s="108"/>
      <c r="I401" s="108"/>
      <c r="J401" s="108"/>
      <c r="K401" s="108"/>
      <c r="L401" s="108"/>
      <c r="M401" s="297"/>
      <c r="N401" s="140"/>
    </row>
    <row r="402" spans="1:14">
      <c r="A402" s="299"/>
      <c r="B402" s="109"/>
      <c r="C402" s="108"/>
      <c r="D402" s="108"/>
      <c r="E402" s="108"/>
      <c r="F402" s="108"/>
      <c r="G402" s="108"/>
      <c r="H402" s="108"/>
      <c r="I402" s="108"/>
      <c r="J402" s="108"/>
      <c r="K402" s="108"/>
      <c r="L402" s="108"/>
      <c r="M402" s="297"/>
      <c r="N402" s="140"/>
    </row>
    <row r="403" spans="1:14" ht="18.75">
      <c r="A403" s="305" t="s">
        <v>294</v>
      </c>
      <c r="B403" s="107" t="s">
        <v>295</v>
      </c>
      <c r="C403" s="107"/>
      <c r="D403" s="106"/>
      <c r="E403" s="106"/>
      <c r="F403" s="106"/>
      <c r="G403" s="106"/>
      <c r="H403" s="106"/>
      <c r="I403" s="106"/>
      <c r="J403" s="106"/>
      <c r="K403" s="106"/>
      <c r="L403" s="106"/>
      <c r="M403" s="306"/>
      <c r="N403" s="140"/>
    </row>
    <row r="404" spans="1:14" ht="22.5" customHeight="1">
      <c r="A404" s="307" t="s">
        <v>296</v>
      </c>
      <c r="B404" s="104" t="s">
        <v>297</v>
      </c>
      <c r="C404" s="101"/>
      <c r="D404" s="103"/>
      <c r="E404" s="103"/>
      <c r="F404" s="103"/>
      <c r="G404" s="103"/>
      <c r="H404" s="103"/>
      <c r="I404" s="103"/>
      <c r="J404" s="103"/>
      <c r="K404" s="103"/>
      <c r="L404" s="103"/>
      <c r="M404" s="308"/>
      <c r="N404" s="140"/>
    </row>
    <row r="405" spans="1:14" ht="31.5" customHeight="1" thickBot="1">
      <c r="A405" s="307"/>
      <c r="B405" s="521" t="s">
        <v>298</v>
      </c>
      <c r="C405" s="522"/>
      <c r="D405" s="522"/>
      <c r="E405" s="522"/>
      <c r="F405" s="103"/>
      <c r="G405" s="103"/>
      <c r="H405" s="103"/>
      <c r="I405" s="103"/>
      <c r="J405" s="103"/>
      <c r="K405" s="103"/>
      <c r="L405" s="103"/>
      <c r="M405" s="308"/>
      <c r="N405" s="140"/>
    </row>
    <row r="406" spans="1:14" ht="57" customHeight="1" thickBot="1">
      <c r="A406" s="307"/>
      <c r="B406" s="462" t="s">
        <v>299</v>
      </c>
      <c r="C406" s="463"/>
      <c r="D406" s="463"/>
      <c r="E406" s="464"/>
      <c r="F406" s="103"/>
      <c r="G406" s="103"/>
      <c r="H406" s="103"/>
      <c r="I406" s="103"/>
      <c r="J406" s="103"/>
      <c r="K406" s="103"/>
      <c r="L406" s="103"/>
      <c r="M406" s="308"/>
      <c r="N406" s="140"/>
    </row>
    <row r="407" spans="1:14" ht="22.5" customHeight="1">
      <c r="A407" s="307" t="s">
        <v>300</v>
      </c>
      <c r="B407" s="104" t="s">
        <v>301</v>
      </c>
      <c r="C407" s="101"/>
      <c r="D407" s="103"/>
      <c r="E407" s="103"/>
      <c r="F407" s="103"/>
      <c r="G407" s="103"/>
      <c r="H407" s="103"/>
      <c r="I407" s="103"/>
      <c r="J407" s="103"/>
      <c r="K407" s="103"/>
      <c r="L407" s="103"/>
      <c r="M407" s="308"/>
      <c r="N407" s="140"/>
    </row>
    <row r="408" spans="1:14" ht="30.75" customHeight="1" thickBot="1">
      <c r="A408" s="307"/>
      <c r="B408" s="521" t="s">
        <v>302</v>
      </c>
      <c r="C408" s="522"/>
      <c r="D408" s="522"/>
      <c r="E408" s="522"/>
      <c r="F408" s="103"/>
      <c r="G408" s="103"/>
      <c r="H408" s="103"/>
      <c r="I408" s="103"/>
      <c r="J408" s="103"/>
      <c r="K408" s="103"/>
      <c r="L408" s="103"/>
      <c r="M408" s="308"/>
      <c r="N408" s="140"/>
    </row>
    <row r="409" spans="1:14" ht="57" customHeight="1" thickBot="1">
      <c r="A409" s="307"/>
      <c r="B409" s="462" t="s">
        <v>303</v>
      </c>
      <c r="C409" s="463"/>
      <c r="D409" s="463"/>
      <c r="E409" s="464"/>
      <c r="F409" s="103"/>
      <c r="G409" s="103"/>
      <c r="H409" s="103"/>
      <c r="I409" s="103"/>
      <c r="J409" s="103"/>
      <c r="K409" s="103"/>
      <c r="L409" s="103"/>
      <c r="M409" s="308"/>
      <c r="N409" s="140"/>
    </row>
    <row r="410" spans="1:14" ht="18.95" customHeight="1">
      <c r="A410" s="309"/>
      <c r="B410" s="103"/>
      <c r="C410" s="103"/>
      <c r="D410" s="103"/>
      <c r="E410" s="103"/>
      <c r="F410" s="103"/>
      <c r="G410" s="103"/>
      <c r="H410" s="103"/>
      <c r="I410" s="103"/>
      <c r="J410" s="103"/>
      <c r="K410" s="103"/>
      <c r="L410" s="103"/>
      <c r="M410" s="308"/>
      <c r="N410" s="140"/>
    </row>
    <row r="411" spans="1:14" ht="18.75">
      <c r="A411" s="310"/>
      <c r="B411" s="105" t="s">
        <v>98</v>
      </c>
      <c r="C411" s="105"/>
      <c r="D411" s="105"/>
      <c r="E411" s="105"/>
      <c r="F411" s="105"/>
      <c r="G411" s="105"/>
      <c r="H411" s="105"/>
      <c r="I411" s="105"/>
      <c r="J411" s="105"/>
      <c r="K411" s="105"/>
      <c r="L411" s="105"/>
      <c r="M411" s="311"/>
      <c r="N411" s="140"/>
    </row>
    <row r="412" spans="1:14" ht="24.75" customHeight="1">
      <c r="A412" s="309" t="s">
        <v>304</v>
      </c>
      <c r="B412" s="104" t="s">
        <v>100</v>
      </c>
      <c r="C412" s="104"/>
      <c r="D412" s="104"/>
      <c r="E412" s="104"/>
      <c r="F412" s="103"/>
      <c r="G412" s="103"/>
      <c r="H412" s="103"/>
      <c r="I412" s="103"/>
      <c r="J412" s="103"/>
      <c r="K412" s="103"/>
      <c r="L412" s="103"/>
      <c r="M412" s="308"/>
      <c r="N412" s="140"/>
    </row>
    <row r="413" spans="1:14" ht="33.75" customHeight="1" thickBot="1">
      <c r="A413" s="309"/>
      <c r="B413" s="518" t="s">
        <v>305</v>
      </c>
      <c r="C413" s="519"/>
      <c r="D413" s="519"/>
      <c r="E413" s="519"/>
      <c r="F413" s="103"/>
      <c r="G413" s="103"/>
      <c r="H413" s="103"/>
      <c r="I413" s="103"/>
      <c r="J413" s="103"/>
      <c r="K413" s="103"/>
      <c r="L413" s="103"/>
      <c r="M413" s="308"/>
      <c r="N413" s="140"/>
    </row>
    <row r="414" spans="1:14" ht="63" customHeight="1" thickBot="1">
      <c r="A414" s="309"/>
      <c r="B414" s="520" t="s">
        <v>848</v>
      </c>
      <c r="C414" s="463"/>
      <c r="D414" s="463"/>
      <c r="E414" s="464"/>
      <c r="F414" s="103"/>
      <c r="G414" s="103"/>
      <c r="H414" s="103"/>
      <c r="I414" s="103"/>
      <c r="J414" s="103"/>
      <c r="K414" s="103"/>
      <c r="L414" s="103"/>
      <c r="M414" s="308"/>
      <c r="N414" s="140"/>
    </row>
    <row r="415" spans="1:14">
      <c r="A415" s="307"/>
      <c r="B415" s="102"/>
      <c r="C415" s="101"/>
      <c r="D415" s="101"/>
      <c r="E415" s="101"/>
      <c r="F415" s="100"/>
      <c r="G415" s="100"/>
      <c r="H415" s="100"/>
      <c r="I415" s="100"/>
      <c r="J415" s="100"/>
      <c r="K415" s="100"/>
      <c r="L415" s="100"/>
      <c r="M415" s="312"/>
      <c r="N415" s="140"/>
    </row>
    <row r="416" spans="1:14" ht="18.75">
      <c r="A416" s="313" t="s">
        <v>306</v>
      </c>
      <c r="B416" s="99" t="s">
        <v>307</v>
      </c>
      <c r="C416" s="99"/>
      <c r="D416" s="99"/>
      <c r="E416" s="99"/>
      <c r="F416" s="99"/>
      <c r="G416" s="99"/>
      <c r="H416" s="99"/>
      <c r="I416" s="99"/>
      <c r="J416" s="99"/>
      <c r="K416" s="99"/>
      <c r="L416" s="99"/>
      <c r="M416" s="314"/>
      <c r="N416" s="140"/>
    </row>
    <row r="417" spans="1:14" ht="25.5" customHeight="1">
      <c r="A417" s="265" t="s">
        <v>308</v>
      </c>
      <c r="B417" s="98" t="s">
        <v>309</v>
      </c>
      <c r="C417" s="87"/>
      <c r="D417" s="82"/>
      <c r="E417" s="82"/>
      <c r="F417" s="82"/>
      <c r="G417" s="82"/>
      <c r="H417" s="82"/>
      <c r="I417" s="82"/>
      <c r="J417" s="82"/>
      <c r="K417" s="82"/>
      <c r="L417" s="82"/>
      <c r="M417" s="263"/>
      <c r="N417" s="140"/>
    </row>
    <row r="418" spans="1:14" ht="18.95" customHeight="1" thickBot="1">
      <c r="A418" s="265"/>
      <c r="B418" s="97" t="s">
        <v>310</v>
      </c>
      <c r="C418" s="96"/>
      <c r="D418" s="82"/>
      <c r="E418" s="82"/>
      <c r="F418" s="82"/>
      <c r="G418" s="82"/>
      <c r="H418" s="82"/>
      <c r="I418" s="82"/>
      <c r="J418" s="82"/>
      <c r="K418" s="82"/>
      <c r="L418" s="82"/>
      <c r="M418" s="263"/>
      <c r="N418" s="140"/>
    </row>
    <row r="419" spans="1:14" ht="33" customHeight="1" thickBot="1">
      <c r="A419" s="264"/>
      <c r="B419" s="515" t="s">
        <v>873</v>
      </c>
      <c r="C419" s="516"/>
      <c r="D419" s="516"/>
      <c r="E419" s="517"/>
      <c r="F419" s="82"/>
      <c r="G419" s="82"/>
      <c r="H419" s="82"/>
      <c r="I419" s="82"/>
      <c r="J419" s="82"/>
      <c r="K419" s="82"/>
      <c r="L419" s="82"/>
      <c r="M419" s="263"/>
      <c r="N419" s="140"/>
    </row>
    <row r="420" spans="1:14" ht="25.5" customHeight="1">
      <c r="A420" s="265" t="s">
        <v>311</v>
      </c>
      <c r="B420" s="98" t="s">
        <v>312</v>
      </c>
      <c r="C420" s="87"/>
      <c r="D420" s="82"/>
      <c r="E420" s="82"/>
      <c r="F420" s="82"/>
      <c r="G420" s="82"/>
      <c r="H420" s="82"/>
      <c r="I420" s="82"/>
      <c r="J420" s="82"/>
      <c r="K420" s="82"/>
      <c r="L420" s="82"/>
      <c r="M420" s="263"/>
      <c r="N420" s="140"/>
    </row>
    <row r="421" spans="1:14" ht="18.95" customHeight="1" thickBot="1">
      <c r="A421" s="265"/>
      <c r="B421" s="97" t="s">
        <v>313</v>
      </c>
      <c r="C421" s="96"/>
      <c r="D421" s="82"/>
      <c r="E421" s="82"/>
      <c r="F421" s="82"/>
      <c r="G421" s="82"/>
      <c r="H421" s="82"/>
      <c r="I421" s="82"/>
      <c r="J421" s="82"/>
      <c r="K421" s="82"/>
      <c r="L421" s="82"/>
      <c r="M421" s="263"/>
      <c r="N421" s="140"/>
    </row>
    <row r="422" spans="1:14" ht="33" customHeight="1" thickBot="1">
      <c r="A422" s="264"/>
      <c r="B422" s="515" t="s">
        <v>314</v>
      </c>
      <c r="C422" s="516"/>
      <c r="D422" s="516"/>
      <c r="E422" s="517"/>
      <c r="F422" s="82"/>
      <c r="G422" s="82"/>
      <c r="H422" s="82"/>
      <c r="I422" s="82"/>
      <c r="J422" s="82"/>
      <c r="K422" s="82"/>
      <c r="L422" s="82"/>
      <c r="M422" s="263"/>
      <c r="N422" s="140"/>
    </row>
    <row r="423" spans="1:14" ht="26.25" customHeight="1">
      <c r="A423" s="265" t="s">
        <v>315</v>
      </c>
      <c r="B423" s="95" t="s">
        <v>316</v>
      </c>
      <c r="C423" s="87"/>
      <c r="D423" s="82"/>
      <c r="E423" s="82"/>
      <c r="F423" s="82"/>
      <c r="G423" s="82"/>
      <c r="H423" s="82"/>
      <c r="I423" s="82"/>
      <c r="J423" s="82"/>
      <c r="K423" s="82"/>
      <c r="L423" s="82"/>
      <c r="M423" s="263"/>
      <c r="N423" s="140"/>
    </row>
    <row r="424" spans="1:14" ht="21.75" customHeight="1">
      <c r="A424" s="264"/>
      <c r="B424" s="94" t="s">
        <v>317</v>
      </c>
      <c r="C424" s="93"/>
      <c r="D424" s="82"/>
      <c r="E424" s="82"/>
      <c r="F424" s="82"/>
      <c r="G424" s="82"/>
      <c r="H424" s="82"/>
      <c r="I424" s="82"/>
      <c r="J424" s="82"/>
      <c r="K424" s="82"/>
      <c r="L424" s="82"/>
      <c r="M424" s="263"/>
      <c r="N424" s="140"/>
    </row>
    <row r="425" spans="1:14" ht="30.75" customHeight="1">
      <c r="A425" s="264"/>
      <c r="B425" s="523" t="s">
        <v>874</v>
      </c>
      <c r="C425" s="524"/>
      <c r="D425" s="524"/>
      <c r="E425" s="524"/>
      <c r="F425" s="525"/>
      <c r="G425" s="82"/>
      <c r="H425" s="82"/>
      <c r="I425" s="82"/>
      <c r="J425" s="82"/>
      <c r="K425" s="82"/>
      <c r="L425" s="82"/>
      <c r="M425" s="263"/>
      <c r="N425" s="140"/>
    </row>
    <row r="426" spans="1:14" ht="30.75" customHeight="1">
      <c r="A426" s="264" t="s">
        <v>318</v>
      </c>
      <c r="B426" s="92" t="s">
        <v>319</v>
      </c>
      <c r="C426" s="82"/>
      <c r="D426" s="82"/>
      <c r="E426" s="82"/>
      <c r="F426" s="82"/>
      <c r="G426" s="82"/>
      <c r="H426" s="82"/>
      <c r="I426" s="82"/>
      <c r="J426" s="82"/>
      <c r="K426" s="82"/>
      <c r="L426" s="82"/>
      <c r="M426" s="263"/>
      <c r="N426" s="140"/>
    </row>
    <row r="427" spans="1:14" ht="24" customHeight="1" thickBot="1">
      <c r="A427" s="264"/>
      <c r="B427" s="91" t="s">
        <v>320</v>
      </c>
      <c r="C427" s="90"/>
      <c r="D427" s="90"/>
      <c r="E427" s="90"/>
      <c r="F427" s="89"/>
      <c r="G427" s="89"/>
      <c r="H427" s="89"/>
      <c r="I427" s="89"/>
      <c r="J427" s="89"/>
      <c r="K427" s="82"/>
      <c r="L427" s="82"/>
      <c r="M427" s="263"/>
      <c r="N427" s="140"/>
    </row>
    <row r="428" spans="1:14" ht="38.25" customHeight="1" thickBot="1">
      <c r="A428" s="264"/>
      <c r="B428" s="515" t="s">
        <v>321</v>
      </c>
      <c r="C428" s="516"/>
      <c r="D428" s="516"/>
      <c r="E428" s="517"/>
      <c r="F428" s="89"/>
      <c r="G428" s="89"/>
      <c r="H428" s="89"/>
      <c r="I428" s="89"/>
      <c r="J428" s="89"/>
      <c r="K428" s="82"/>
      <c r="L428" s="82"/>
      <c r="M428" s="263"/>
      <c r="N428" s="140"/>
    </row>
    <row r="429" spans="1:14" ht="24" customHeight="1">
      <c r="A429" s="265" t="s">
        <v>322</v>
      </c>
      <c r="B429" s="88" t="s">
        <v>323</v>
      </c>
      <c r="C429" s="87"/>
      <c r="D429" s="82"/>
      <c r="E429" s="82"/>
      <c r="F429" s="82"/>
      <c r="G429" s="82"/>
      <c r="H429" s="82"/>
      <c r="I429" s="82"/>
      <c r="J429" s="82"/>
      <c r="K429" s="82"/>
      <c r="L429" s="82"/>
      <c r="M429" s="263"/>
      <c r="N429" s="140"/>
    </row>
    <row r="430" spans="1:14" ht="39.75" customHeight="1" thickBot="1">
      <c r="A430" s="265"/>
      <c r="B430" s="513" t="s">
        <v>324</v>
      </c>
      <c r="C430" s="514"/>
      <c r="D430" s="514"/>
      <c r="E430" s="514"/>
      <c r="F430" s="82"/>
      <c r="G430" s="82"/>
      <c r="H430" s="82"/>
      <c r="I430" s="82"/>
      <c r="J430" s="82"/>
      <c r="K430" s="82"/>
      <c r="L430" s="82"/>
      <c r="M430" s="263"/>
      <c r="N430" s="140"/>
    </row>
    <row r="431" spans="1:14">
      <c r="A431" s="264"/>
      <c r="B431" s="86" t="s">
        <v>325</v>
      </c>
      <c r="C431" s="415" t="s">
        <v>326</v>
      </c>
      <c r="D431" s="82"/>
      <c r="E431" s="82"/>
      <c r="F431" s="82"/>
      <c r="G431" s="82"/>
      <c r="H431" s="82"/>
      <c r="I431" s="82"/>
      <c r="J431" s="82"/>
      <c r="K431" s="82"/>
      <c r="L431" s="82"/>
      <c r="M431" s="263"/>
      <c r="N431" s="140"/>
    </row>
    <row r="432" spans="1:14" ht="28.5">
      <c r="A432" s="264"/>
      <c r="B432" s="85" t="s">
        <v>327</v>
      </c>
      <c r="C432" s="415" t="s">
        <v>328</v>
      </c>
      <c r="D432" s="82"/>
      <c r="E432" s="82"/>
      <c r="F432" s="82"/>
      <c r="G432" s="82"/>
      <c r="H432" s="82"/>
      <c r="I432" s="82"/>
      <c r="J432" s="82"/>
      <c r="K432" s="82"/>
      <c r="L432" s="82"/>
      <c r="M432" s="263"/>
      <c r="N432" s="140"/>
    </row>
    <row r="433" spans="1:14" ht="15.75" thickBot="1">
      <c r="A433" s="265"/>
      <c r="B433" s="83" t="s">
        <v>329</v>
      </c>
      <c r="C433" s="442">
        <v>44165</v>
      </c>
      <c r="D433" s="82"/>
      <c r="E433" s="82"/>
      <c r="F433" s="82"/>
      <c r="G433" s="82"/>
      <c r="H433" s="82"/>
      <c r="I433" s="82"/>
      <c r="J433" s="82"/>
      <c r="K433" s="82"/>
      <c r="L433" s="82"/>
      <c r="M433" s="263"/>
      <c r="N433" s="140"/>
    </row>
    <row r="434" spans="1:14" ht="67.5" customHeight="1" thickBot="1">
      <c r="A434" s="315"/>
      <c r="B434" s="316"/>
      <c r="C434" s="316"/>
      <c r="D434" s="316"/>
      <c r="E434" s="316"/>
      <c r="F434" s="316"/>
      <c r="G434" s="316"/>
      <c r="H434" s="316"/>
      <c r="I434" s="316"/>
      <c r="J434" s="316"/>
      <c r="K434" s="316"/>
      <c r="L434" s="316"/>
      <c r="M434" s="317"/>
      <c r="N434" s="140"/>
    </row>
    <row r="435" spans="1:14">
      <c r="A435" s="114"/>
      <c r="B435" s="114"/>
      <c r="C435" s="114"/>
      <c r="D435" s="114"/>
      <c r="E435" s="114"/>
      <c r="F435" s="114"/>
      <c r="G435" s="114"/>
      <c r="H435" s="114"/>
      <c r="I435" s="114"/>
      <c r="J435" s="114"/>
      <c r="K435" s="114"/>
      <c r="L435" s="114"/>
      <c r="M435" s="114"/>
    </row>
  </sheetData>
  <dataConsolidate/>
  <mergeCells count="90">
    <mergeCell ref="F56:H56"/>
    <mergeCell ref="B43:E43"/>
    <mergeCell ref="F50:H50"/>
    <mergeCell ref="F51:H51"/>
    <mergeCell ref="F52:H52"/>
    <mergeCell ref="F53:H53"/>
    <mergeCell ref="C55:E55"/>
    <mergeCell ref="C53:E53"/>
    <mergeCell ref="C56:E56"/>
    <mergeCell ref="B45:E45"/>
    <mergeCell ref="B44:E44"/>
    <mergeCell ref="C52:E52"/>
    <mergeCell ref="C51:E51"/>
    <mergeCell ref="C54:E54"/>
    <mergeCell ref="B48:E48"/>
    <mergeCell ref="C50:E50"/>
    <mergeCell ref="B430:E430"/>
    <mergeCell ref="B422:E422"/>
    <mergeCell ref="B399:E399"/>
    <mergeCell ref="B400:E400"/>
    <mergeCell ref="B401:E401"/>
    <mergeCell ref="B419:E419"/>
    <mergeCell ref="B413:E413"/>
    <mergeCell ref="B414:E414"/>
    <mergeCell ref="B405:E405"/>
    <mergeCell ref="B406:E406"/>
    <mergeCell ref="B408:E408"/>
    <mergeCell ref="B409:E409"/>
    <mergeCell ref="B428:E428"/>
    <mergeCell ref="B425:F425"/>
    <mergeCell ref="B396:E396"/>
    <mergeCell ref="B394:E394"/>
    <mergeCell ref="B302:E302"/>
    <mergeCell ref="B395:E395"/>
    <mergeCell ref="B318:E318"/>
    <mergeCell ref="B324:E324"/>
    <mergeCell ref="B323:E323"/>
    <mergeCell ref="B322:E322"/>
    <mergeCell ref="B391:E391"/>
    <mergeCell ref="B390:E390"/>
    <mergeCell ref="B388:E388"/>
    <mergeCell ref="B387:E387"/>
    <mergeCell ref="B326:E326"/>
    <mergeCell ref="B325:E325"/>
    <mergeCell ref="B307:E307"/>
    <mergeCell ref="B316:E316"/>
    <mergeCell ref="B93:E93"/>
    <mergeCell ref="B114:E114"/>
    <mergeCell ref="B235:E235"/>
    <mergeCell ref="B57:E57"/>
    <mergeCell ref="B91:E91"/>
    <mergeCell ref="B60:E60"/>
    <mergeCell ref="B59:E59"/>
    <mergeCell ref="B85:E85"/>
    <mergeCell ref="B86:E86"/>
    <mergeCell ref="B92:E92"/>
    <mergeCell ref="B58:E58"/>
    <mergeCell ref="B78:E78"/>
    <mergeCell ref="B81:E81"/>
    <mergeCell ref="B77:E77"/>
    <mergeCell ref="B276:E276"/>
    <mergeCell ref="B264:E264"/>
    <mergeCell ref="B265:E265"/>
    <mergeCell ref="B113:E113"/>
    <mergeCell ref="B250:E250"/>
    <mergeCell ref="C212:D212"/>
    <mergeCell ref="E212:F212"/>
    <mergeCell ref="B222:E222"/>
    <mergeCell ref="B251:E251"/>
    <mergeCell ref="B236:E236"/>
    <mergeCell ref="B309:E309"/>
    <mergeCell ref="B317:E317"/>
    <mergeCell ref="B308:E308"/>
    <mergeCell ref="B290:E290"/>
    <mergeCell ref="B315:E315"/>
    <mergeCell ref="B314:E314"/>
    <mergeCell ref="B301:E301"/>
    <mergeCell ref="B291:E291"/>
    <mergeCell ref="F54:H54"/>
    <mergeCell ref="F55:H55"/>
    <mergeCell ref="A1:I1"/>
    <mergeCell ref="B42:E42"/>
    <mergeCell ref="B35:E35"/>
    <mergeCell ref="B12:E12"/>
    <mergeCell ref="B33:E33"/>
    <mergeCell ref="B34:E34"/>
    <mergeCell ref="B38:E38"/>
    <mergeCell ref="B40:E40"/>
    <mergeCell ref="B41:E41"/>
    <mergeCell ref="B39:E39"/>
  </mergeCells>
  <dataValidations count="31">
    <dataValidation type="list" allowBlank="1" showInputMessage="1" showErrorMessage="1" sqref="E371:E374">
      <formula1>ObjectiveB3</formula1>
    </dataValidation>
    <dataValidation type="list" allowBlank="1" showInputMessage="1" showErrorMessage="1" sqref="E333:E347">
      <formula1>ObjectiveN2</formula1>
    </dataValidation>
    <dataValidation type="list" allowBlank="1" showInputMessage="1" showErrorMessage="1" sqref="E362:E370">
      <formula1>ObjectiveB2</formula1>
    </dataValidation>
    <dataValidation type="list" allowBlank="1" showInputMessage="1" showErrorMessage="1" sqref="B31">
      <formula1>yeartype2</formula1>
    </dataValidation>
    <dataValidation type="list" allowBlank="1" showInputMessage="1" showErrorMessage="1" sqref="B14:B22">
      <formula1>metric</formula1>
    </dataValidation>
    <dataValidation type="list" allowBlank="1" showInputMessage="1" showErrorMessage="1" sqref="E380:E383">
      <formula1>ObjectiveS3</formula1>
    </dataValidation>
    <dataValidation type="list" allowBlank="1" showInputMessage="1" showErrorMessage="1" sqref="E375">
      <formula1>ObjectiveS1</formula1>
    </dataValidation>
    <dataValidation type="list" allowBlank="1" showInputMessage="1" showErrorMessage="1" sqref="E353:E361">
      <formula1>ObjectiveB1</formula1>
    </dataValidation>
    <dataValidation type="list" allowBlank="1" showInputMessage="1" showErrorMessage="1" sqref="E348:E352">
      <formula1>ObjectiveN3</formula1>
    </dataValidation>
    <dataValidation type="list" allowBlank="1" showInputMessage="1" showErrorMessage="1" sqref="E328:E332">
      <formula1>ObjectiveN1</formula1>
    </dataValidation>
    <dataValidation type="list" allowBlank="1" showInputMessage="1" showErrorMessage="1" sqref="D267:D272 D293:D298">
      <formula1>direction</formula1>
    </dataValidation>
    <dataValidation type="list" allowBlank="1" showInputMessage="1" showErrorMessage="1" sqref="C118:C208">
      <formula1>Scope</formula1>
    </dataValidation>
    <dataValidation type="decimal" allowBlank="1" showInputMessage="1" showErrorMessage="1" sqref="D119:D208 C209:C211">
      <formula1>0</formula1>
      <formula2>100000000000</formula2>
    </dataValidation>
    <dataValidation type="list" allowBlank="1" showInputMessage="1" showErrorMessage="1" sqref="D95:D110">
      <formula1>yeartype</formula1>
    </dataValidation>
    <dataValidation type="decimal" allowBlank="1" showInputMessage="1" showErrorMessage="1" sqref="H118:H207">
      <formula1>0.001</formula1>
      <formula2>1000000000</formula2>
    </dataValidation>
    <dataValidation type="date" allowBlank="1" showInputMessage="1" showErrorMessage="1" sqref="C433">
      <formula1>1</formula1>
      <formula2>73051</formula2>
    </dataValidation>
    <dataValidation type="list" allowBlank="1" showInputMessage="1" showErrorMessage="1" sqref="F224:F232">
      <formula1>targetboundary</formula1>
    </dataValidation>
    <dataValidation type="list" allowBlank="1" showInputMessage="1" showErrorMessage="1" sqref="C224:C232">
      <formula1>targettype</formula1>
    </dataValidation>
    <dataValidation type="list" allowBlank="1" showInputMessage="1" showErrorMessage="1" sqref="E224:E232">
      <formula1>unitCO2C</formula1>
    </dataValidation>
    <dataValidation type="decimal" allowBlank="1" showInputMessage="1" showErrorMessage="1" sqref="D224:D232 J253:J262 F253:H262">
      <formula1>0.1</formula1>
      <formula2>100000000</formula2>
    </dataValidation>
    <dataValidation type="decimal" allowBlank="1" showInputMessage="1" showErrorMessage="1" sqref="H224:H232">
      <formula1>0</formula1>
      <formula2>10000000000000</formula2>
    </dataValidation>
    <dataValidation type="list" allowBlank="1" showInputMessage="1" showErrorMessage="1" sqref="I224:I232">
      <formula1>unitCO2D</formula1>
    </dataValidation>
    <dataValidation type="decimal" allowBlank="1" showInputMessage="1" showErrorMessage="1" sqref="E210:E211">
      <formula1>0.000000001</formula1>
      <formula2>1000000000</formula2>
    </dataValidation>
    <dataValidation type="list" allowBlank="1" showInputMessage="1" showErrorMessage="1" sqref="F210:F211">
      <formula1>unitCO2E</formula1>
    </dataValidation>
    <dataValidation type="whole" allowBlank="1" showInputMessage="1" showErrorMessage="1" sqref="H95:H110">
      <formula1>0</formula1>
      <formula2>100000000000</formula2>
    </dataValidation>
    <dataValidation type="list" allowBlank="1" showInputMessage="1" showErrorMessage="1" sqref="C95 D253:D262 J224:J232 G224:G232">
      <formula1>year</formula1>
    </dataValidation>
    <dataValidation type="whole" allowBlank="1" showInputMessage="1" showErrorMessage="1" sqref="B87 B389 B392 B415 B386 B384 B402 B263 C31 B35">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 type="list" allowBlank="1" showInputMessage="1" showErrorMessage="1" sqref="E253:E262">
      <formula1>Estimated</formula1>
    </dataValidation>
    <dataValidation type="list" allowBlank="1" showInputMessage="1" showErrorMessage="1" sqref="C115">
      <formula1>$D$115:$E$115</formula1>
    </dataValidation>
  </dataValidations>
  <hyperlinks>
    <hyperlink ref="D65" r:id="rId1"/>
    <hyperlink ref="D68" r:id="rId2"/>
    <hyperlink ref="B414" r:id="rId3" display="https://beta.qmu.ac.uk/media/9353/procurement-strategy-2020-2025.pdf"/>
    <hyperlink ref="F51" r:id="rId4"/>
    <hyperlink ref="F53" r:id="rId5"/>
  </hyperlinks>
  <pageMargins left="0.7" right="0.7" top="0.75" bottom="0.75" header="0.3" footer="0.3"/>
  <pageSetup paperSize="9" scale="10" orientation="landscape" r:id="rId6"/>
  <extLst>
    <ext xmlns:x14="http://schemas.microsoft.com/office/spreadsheetml/2009/9/main" uri="{CCE6A557-97BC-4b89-ADB6-D9C93CAAB3DF}">
      <x14:dataValidations xmlns:xm="http://schemas.microsoft.com/office/excel/2006/main" count="2">
        <x14:dataValidation type="list" allowBlank="1" showInputMessage="1" showErrorMessage="1">
          <x14:formula1>
            <xm:f>ListsReq!$AC$3:$AC$150</xm:f>
          </x14:formula1>
          <xm:sqref>B118:B207</xm:sqref>
        </x14:dataValidation>
        <x14:dataValidation type="list" allowBlank="1" showInputMessage="1" showErrorMessage="1">
          <x14:formula1>
            <xm:f>ListsReq!$AC$3:$AC$64</xm:f>
          </x14:formula1>
          <xm:sqref>I253:I262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300"/>
  <sheetViews>
    <sheetView topLeftCell="AC25" zoomScale="80" zoomScaleNormal="80" workbookViewId="0">
      <selection activeCell="AE33" sqref="AE33"/>
    </sheetView>
  </sheetViews>
  <sheetFormatPr defaultColWidth="8.85546875" defaultRowHeight="1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42578125" customWidth="1"/>
    <col min="30" max="30" width="13.85546875" customWidth="1"/>
    <col min="31" max="31" width="16.7109375" customWidth="1"/>
    <col min="32" max="32" width="16.140625" customWidth="1"/>
    <col min="33" max="33" width="35.140625" customWidth="1"/>
    <col min="34" max="34" width="18.140625" customWidth="1"/>
    <col min="35" max="35" width="20.85546875" customWidth="1"/>
    <col min="36" max="36" width="20.140625" customWidth="1"/>
    <col min="37" max="37" width="8.85546875" customWidth="1"/>
    <col min="38" max="38" width="7" customWidth="1"/>
    <col min="39" max="39" width="8.85546875" customWidth="1"/>
    <col min="40" max="40" width="24.42578125" customWidth="1"/>
    <col min="41" max="41" width="14.140625" customWidth="1"/>
    <col min="42" max="44" width="8.85546875" customWidth="1"/>
    <col min="45" max="45" width="12.42578125" customWidth="1"/>
    <col min="46" max="46" width="13.140625" customWidth="1"/>
    <col min="47" max="47" width="16.140625" customWidth="1"/>
    <col min="48" max="48" width="13.42578125" customWidth="1"/>
    <col min="49" max="49" width="13.85546875" customWidth="1"/>
    <col min="50" max="50" width="14.140625" customWidth="1"/>
    <col min="51" max="51" width="15.85546875" customWidth="1"/>
    <col min="52" max="52" width="14" customWidth="1"/>
    <col min="53" max="53" width="12.85546875" customWidth="1"/>
    <col min="54" max="54" width="18.42578125" customWidth="1"/>
    <col min="55" max="55" width="28.140625" customWidth="1"/>
    <col min="56" max="64" width="8.85546875" customWidth="1"/>
  </cols>
  <sheetData>
    <row r="1" spans="1:56">
      <c r="AC1" s="24">
        <v>2020</v>
      </c>
    </row>
    <row r="2" spans="1:56">
      <c r="A2" s="24"/>
      <c r="B2" s="24" t="s">
        <v>330</v>
      </c>
      <c r="C2" s="24" t="s">
        <v>111</v>
      </c>
      <c r="D2" s="24"/>
      <c r="E2" s="24"/>
      <c r="F2" s="24"/>
      <c r="G2" s="24"/>
      <c r="H2" s="24"/>
      <c r="I2" s="24"/>
      <c r="J2" s="24"/>
      <c r="K2" s="24"/>
      <c r="L2" s="24"/>
      <c r="M2" s="24"/>
      <c r="N2" s="24"/>
      <c r="O2" s="24"/>
      <c r="P2" s="24"/>
      <c r="Q2" s="24"/>
      <c r="R2" s="24"/>
      <c r="S2" s="24" t="s">
        <v>331</v>
      </c>
      <c r="T2" s="24"/>
      <c r="U2" s="24" t="s">
        <v>332</v>
      </c>
      <c r="V2" s="24" t="s">
        <v>333</v>
      </c>
      <c r="W2" s="24" t="s">
        <v>334</v>
      </c>
      <c r="X2" s="24"/>
      <c r="Y2" s="24" t="s">
        <v>335</v>
      </c>
      <c r="Z2" s="24"/>
      <c r="AA2" s="24" t="s">
        <v>336</v>
      </c>
      <c r="AB2" s="24"/>
      <c r="AC2" s="358" t="s">
        <v>337</v>
      </c>
      <c r="AD2" s="358" t="s">
        <v>17</v>
      </c>
      <c r="AE2" s="358" t="s">
        <v>143</v>
      </c>
      <c r="AF2" s="358" t="s">
        <v>17</v>
      </c>
      <c r="AG2" s="24" t="s">
        <v>338</v>
      </c>
      <c r="AH2" s="24" t="s">
        <v>339</v>
      </c>
      <c r="AI2" s="24" t="s">
        <v>340</v>
      </c>
      <c r="AJ2" s="24" t="s">
        <v>341</v>
      </c>
      <c r="AK2" s="24"/>
      <c r="AL2" s="24" t="s">
        <v>342</v>
      </c>
      <c r="AM2" s="24"/>
      <c r="AN2" s="24" t="s">
        <v>343</v>
      </c>
      <c r="AO2" s="24" t="s">
        <v>344</v>
      </c>
      <c r="AP2" s="24" t="s">
        <v>345</v>
      </c>
      <c r="AQ2" s="24" t="s">
        <v>141</v>
      </c>
      <c r="AR2" s="24" t="s">
        <v>346</v>
      </c>
      <c r="AS2" s="24" t="s">
        <v>347</v>
      </c>
      <c r="AT2" s="24" t="s">
        <v>348</v>
      </c>
      <c r="AU2" s="24" t="s">
        <v>349</v>
      </c>
      <c r="AV2" s="24" t="s">
        <v>350</v>
      </c>
      <c r="AW2" s="24" t="s">
        <v>351</v>
      </c>
      <c r="AX2" s="24" t="s">
        <v>352</v>
      </c>
      <c r="AY2" s="24" t="s">
        <v>353</v>
      </c>
      <c r="AZ2" s="24" t="s">
        <v>354</v>
      </c>
      <c r="BA2" s="24" t="s">
        <v>355</v>
      </c>
      <c r="BB2" s="24" t="s">
        <v>356</v>
      </c>
      <c r="BC2" s="24" t="s">
        <v>357</v>
      </c>
      <c r="BD2" s="24" t="s">
        <v>358</v>
      </c>
    </row>
    <row r="3" spans="1:56" ht="17.25">
      <c r="B3" t="s">
        <v>183</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359</v>
      </c>
      <c r="U3" t="s">
        <v>183</v>
      </c>
      <c r="V3" t="s">
        <v>180</v>
      </c>
      <c r="W3" t="s">
        <v>360</v>
      </c>
      <c r="Y3" t="s">
        <v>181</v>
      </c>
      <c r="AA3" t="s">
        <v>361</v>
      </c>
      <c r="AC3" s="198" t="s">
        <v>145</v>
      </c>
      <c r="AD3" s="174" t="s">
        <v>362</v>
      </c>
      <c r="AE3" s="359">
        <v>0.23313999999999999</v>
      </c>
      <c r="AF3" s="350" t="s">
        <v>363</v>
      </c>
      <c r="AG3" t="s">
        <v>364</v>
      </c>
      <c r="AH3" t="s">
        <v>362</v>
      </c>
      <c r="AI3" t="s">
        <v>365</v>
      </c>
      <c r="AJ3" t="s">
        <v>10</v>
      </c>
      <c r="AL3" t="s">
        <v>366</v>
      </c>
      <c r="AN3" t="s">
        <v>367</v>
      </c>
      <c r="AO3" t="s">
        <v>344</v>
      </c>
      <c r="AP3" t="s">
        <v>367</v>
      </c>
      <c r="AQ3" t="s">
        <v>113</v>
      </c>
      <c r="AR3" t="s">
        <v>368</v>
      </c>
      <c r="AS3" t="s">
        <v>369</v>
      </c>
      <c r="AT3" t="s">
        <v>370</v>
      </c>
      <c r="AU3" t="s">
        <v>371</v>
      </c>
      <c r="AV3" t="s">
        <v>372</v>
      </c>
      <c r="AW3" t="s">
        <v>373</v>
      </c>
      <c r="AX3" t="s">
        <v>374</v>
      </c>
      <c r="AY3" t="s">
        <v>375</v>
      </c>
      <c r="AZ3" t="s">
        <v>376</v>
      </c>
      <c r="BA3" t="s">
        <v>377</v>
      </c>
      <c r="BB3" t="s">
        <v>20</v>
      </c>
      <c r="BC3" t="s">
        <v>378</v>
      </c>
      <c r="BD3" t="s">
        <v>379</v>
      </c>
    </row>
    <row r="4" spans="1:56">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120</v>
      </c>
      <c r="U4" t="s">
        <v>380</v>
      </c>
      <c r="V4" t="s">
        <v>381</v>
      </c>
      <c r="W4" t="s">
        <v>179</v>
      </c>
      <c r="Y4" t="s">
        <v>382</v>
      </c>
      <c r="AA4" t="s">
        <v>383</v>
      </c>
      <c r="AC4" s="198" t="s">
        <v>146</v>
      </c>
      <c r="AD4" s="174" t="s">
        <v>362</v>
      </c>
      <c r="AE4" s="360">
        <v>2.0049999999999998E-2</v>
      </c>
      <c r="AF4" s="350" t="s">
        <v>363</v>
      </c>
      <c r="AG4" t="s">
        <v>191</v>
      </c>
      <c r="AH4" t="s">
        <v>384</v>
      </c>
      <c r="AI4" t="s">
        <v>385</v>
      </c>
      <c r="AJ4" t="s">
        <v>386</v>
      </c>
      <c r="AL4" t="s">
        <v>387</v>
      </c>
      <c r="AN4" t="s">
        <v>388</v>
      </c>
      <c r="AO4" t="s">
        <v>389</v>
      </c>
      <c r="AP4" t="s">
        <v>390</v>
      </c>
      <c r="AQ4" t="s">
        <v>114</v>
      </c>
      <c r="AR4" t="s">
        <v>391</v>
      </c>
      <c r="AS4" t="s">
        <v>392</v>
      </c>
      <c r="AT4" t="s">
        <v>393</v>
      </c>
      <c r="AU4" t="s">
        <v>394</v>
      </c>
      <c r="AV4" t="s">
        <v>395</v>
      </c>
      <c r="AW4" t="s">
        <v>396</v>
      </c>
      <c r="AX4" t="s">
        <v>397</v>
      </c>
      <c r="AY4" t="s">
        <v>398</v>
      </c>
      <c r="AZ4" t="s">
        <v>399</v>
      </c>
      <c r="BA4" t="s">
        <v>400</v>
      </c>
      <c r="BB4" t="s">
        <v>401</v>
      </c>
      <c r="BC4" t="s">
        <v>402</v>
      </c>
      <c r="BD4" t="s">
        <v>403</v>
      </c>
    </row>
    <row r="5" spans="1:56">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404</v>
      </c>
      <c r="U5" t="s">
        <v>405</v>
      </c>
      <c r="V5" t="s">
        <v>406</v>
      </c>
      <c r="W5" t="s">
        <v>407</v>
      </c>
      <c r="Y5" t="s">
        <v>408</v>
      </c>
      <c r="AA5" t="s">
        <v>409</v>
      </c>
      <c r="AC5" s="198" t="s">
        <v>147</v>
      </c>
      <c r="AD5" s="174" t="s">
        <v>362</v>
      </c>
      <c r="AE5" s="361">
        <v>0.18387000000000001</v>
      </c>
      <c r="AF5" s="198" t="s">
        <v>363</v>
      </c>
      <c r="AG5" t="s">
        <v>410</v>
      </c>
      <c r="AH5" t="s">
        <v>411</v>
      </c>
      <c r="AI5" t="s">
        <v>412</v>
      </c>
      <c r="AJ5" t="s">
        <v>413</v>
      </c>
      <c r="AL5" t="s">
        <v>414</v>
      </c>
      <c r="AN5" t="s">
        <v>415</v>
      </c>
      <c r="AP5" t="s">
        <v>416</v>
      </c>
      <c r="AQ5" t="s">
        <v>115</v>
      </c>
      <c r="AS5" t="s">
        <v>417</v>
      </c>
      <c r="AT5" t="s">
        <v>418</v>
      </c>
      <c r="AU5" t="s">
        <v>419</v>
      </c>
      <c r="AV5" t="s">
        <v>420</v>
      </c>
      <c r="AW5" t="s">
        <v>421</v>
      </c>
      <c r="AX5" t="s">
        <v>422</v>
      </c>
      <c r="AY5" t="s">
        <v>423</v>
      </c>
      <c r="AZ5" t="s">
        <v>424</v>
      </c>
      <c r="BA5" t="s">
        <v>425</v>
      </c>
      <c r="BB5" t="s">
        <v>426</v>
      </c>
      <c r="BC5" t="s">
        <v>427</v>
      </c>
      <c r="BD5" t="s">
        <v>428</v>
      </c>
    </row>
    <row r="6" spans="1:56">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429</v>
      </c>
      <c r="V6" t="s">
        <v>430</v>
      </c>
      <c r="Y6" t="s">
        <v>431</v>
      </c>
      <c r="AA6" t="s">
        <v>432</v>
      </c>
      <c r="AC6" s="348" t="s">
        <v>433</v>
      </c>
      <c r="AD6" s="174" t="s">
        <v>434</v>
      </c>
      <c r="AE6" s="361">
        <v>2.7577600000000002</v>
      </c>
      <c r="AF6" s="198" t="s">
        <v>435</v>
      </c>
      <c r="AG6" t="s">
        <v>436</v>
      </c>
      <c r="AH6" t="s">
        <v>437</v>
      </c>
      <c r="AI6" t="s">
        <v>438</v>
      </c>
      <c r="AJ6" t="s">
        <v>439</v>
      </c>
      <c r="AL6" t="s">
        <v>440</v>
      </c>
      <c r="AN6" t="s">
        <v>441</v>
      </c>
      <c r="AS6" t="s">
        <v>442</v>
      </c>
      <c r="AT6" t="s">
        <v>443</v>
      </c>
      <c r="AU6" t="s">
        <v>444</v>
      </c>
      <c r="AV6" t="s">
        <v>445</v>
      </c>
      <c r="AW6" t="s">
        <v>446</v>
      </c>
      <c r="AX6" t="s">
        <v>447</v>
      </c>
      <c r="AY6" t="s">
        <v>448</v>
      </c>
      <c r="AZ6" t="s">
        <v>449</v>
      </c>
      <c r="BA6" t="s">
        <v>450</v>
      </c>
      <c r="BB6" t="s">
        <v>451</v>
      </c>
      <c r="BC6" t="s">
        <v>452</v>
      </c>
      <c r="BD6" t="s">
        <v>453</v>
      </c>
    </row>
    <row r="7" spans="1:56">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454</v>
      </c>
      <c r="Y7" t="s">
        <v>455</v>
      </c>
      <c r="AC7" s="348" t="s">
        <v>456</v>
      </c>
      <c r="AD7" s="174" t="s">
        <v>362</v>
      </c>
      <c r="AE7" s="361">
        <v>0.25672</v>
      </c>
      <c r="AF7" s="198" t="s">
        <v>363</v>
      </c>
      <c r="AG7" t="s">
        <v>457</v>
      </c>
      <c r="AH7" t="s">
        <v>458</v>
      </c>
      <c r="AI7" t="s">
        <v>459</v>
      </c>
      <c r="AJ7" t="s">
        <v>460</v>
      </c>
      <c r="AL7" t="s">
        <v>461</v>
      </c>
      <c r="AS7" t="s">
        <v>462</v>
      </c>
      <c r="AT7" t="s">
        <v>463</v>
      </c>
      <c r="AU7" t="s">
        <v>464</v>
      </c>
      <c r="AV7" t="s">
        <v>465</v>
      </c>
      <c r="AW7" t="s">
        <v>466</v>
      </c>
      <c r="AX7" t="s">
        <v>467</v>
      </c>
      <c r="AY7" t="s">
        <v>468</v>
      </c>
      <c r="AZ7" t="s">
        <v>469</v>
      </c>
      <c r="BA7" t="s">
        <v>470</v>
      </c>
      <c r="BB7" t="s">
        <v>471</v>
      </c>
      <c r="BC7" t="s">
        <v>402</v>
      </c>
      <c r="BD7" t="s">
        <v>472</v>
      </c>
    </row>
    <row r="8" spans="1:56">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473</v>
      </c>
      <c r="Y8" t="s">
        <v>193</v>
      </c>
      <c r="AC8" s="348" t="s">
        <v>474</v>
      </c>
      <c r="AD8" s="174" t="s">
        <v>458</v>
      </c>
      <c r="AE8" s="362">
        <v>3221.37</v>
      </c>
      <c r="AF8" s="198" t="s">
        <v>438</v>
      </c>
      <c r="AG8" t="s">
        <v>475</v>
      </c>
      <c r="AH8" t="s">
        <v>434</v>
      </c>
      <c r="AI8" t="s">
        <v>476</v>
      </c>
      <c r="AJ8" t="s">
        <v>477</v>
      </c>
      <c r="AS8" t="s">
        <v>478</v>
      </c>
      <c r="AT8" t="s">
        <v>479</v>
      </c>
      <c r="AU8" t="s">
        <v>480</v>
      </c>
      <c r="AV8" t="s">
        <v>481</v>
      </c>
      <c r="AW8" t="s">
        <v>482</v>
      </c>
      <c r="AX8" t="s">
        <v>483</v>
      </c>
      <c r="AY8" t="s">
        <v>484</v>
      </c>
      <c r="AZ8" t="s">
        <v>485</v>
      </c>
      <c r="BA8" t="s">
        <v>486</v>
      </c>
      <c r="BB8" t="s">
        <v>487</v>
      </c>
      <c r="BC8" t="s">
        <v>427</v>
      </c>
      <c r="BD8" t="s">
        <v>488</v>
      </c>
    </row>
    <row r="9" spans="1:56">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489</v>
      </c>
      <c r="Y9" t="s">
        <v>88</v>
      </c>
      <c r="AC9" s="348" t="s">
        <v>490</v>
      </c>
      <c r="AD9" s="174" t="s">
        <v>362</v>
      </c>
      <c r="AE9" s="361">
        <v>0.26774999999999999</v>
      </c>
      <c r="AF9" s="198" t="s">
        <v>363</v>
      </c>
      <c r="AG9" t="s">
        <v>491</v>
      </c>
      <c r="AH9" t="s">
        <v>492</v>
      </c>
      <c r="AI9" t="s">
        <v>493</v>
      </c>
      <c r="AS9" t="s">
        <v>494</v>
      </c>
      <c r="AT9" t="s">
        <v>495</v>
      </c>
      <c r="AU9" t="s">
        <v>496</v>
      </c>
      <c r="AV9" t="s">
        <v>497</v>
      </c>
      <c r="AW9" t="s">
        <v>498</v>
      </c>
      <c r="AX9" t="s">
        <v>499</v>
      </c>
      <c r="AY9" t="s">
        <v>500</v>
      </c>
      <c r="AZ9" t="s">
        <v>501</v>
      </c>
      <c r="BA9" t="s">
        <v>502</v>
      </c>
      <c r="BB9" t="s">
        <v>503</v>
      </c>
      <c r="BC9" t="s">
        <v>452</v>
      </c>
      <c r="BD9" t="s">
        <v>504</v>
      </c>
    </row>
    <row r="10" spans="1:56">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505</v>
      </c>
      <c r="Y10" t="s">
        <v>506</v>
      </c>
      <c r="AC10" s="363" t="s">
        <v>507</v>
      </c>
      <c r="AD10" s="364" t="s">
        <v>458</v>
      </c>
      <c r="AE10" s="362">
        <v>3249.99</v>
      </c>
      <c r="AF10" s="198" t="s">
        <v>438</v>
      </c>
      <c r="AG10" t="s">
        <v>508</v>
      </c>
      <c r="AH10" t="s">
        <v>509</v>
      </c>
      <c r="AI10" t="s">
        <v>510</v>
      </c>
      <c r="AS10" t="s">
        <v>511</v>
      </c>
      <c r="AT10" t="s">
        <v>512</v>
      </c>
      <c r="AU10" t="s">
        <v>513</v>
      </c>
      <c r="AV10" t="s">
        <v>514</v>
      </c>
      <c r="AW10" t="s">
        <v>515</v>
      </c>
      <c r="AX10" t="s">
        <v>516</v>
      </c>
      <c r="AZ10" t="s">
        <v>517</v>
      </c>
      <c r="BA10" t="s">
        <v>518</v>
      </c>
      <c r="BB10" t="s">
        <v>519</v>
      </c>
      <c r="BC10" t="s">
        <v>520</v>
      </c>
      <c r="BD10" t="s">
        <v>521</v>
      </c>
    </row>
    <row r="11" spans="1:56">
      <c r="C11">
        <v>2013</v>
      </c>
      <c r="D11">
        <f t="shared" ref="D11:J11" si="7">E10</f>
        <v>2014</v>
      </c>
      <c r="E11">
        <f t="shared" si="7"/>
        <v>2015</v>
      </c>
      <c r="F11">
        <f t="shared" si="7"/>
        <v>2016</v>
      </c>
      <c r="G11">
        <f t="shared" si="7"/>
        <v>2017</v>
      </c>
      <c r="H11">
        <f t="shared" si="7"/>
        <v>2018</v>
      </c>
      <c r="I11">
        <f t="shared" si="7"/>
        <v>2019</v>
      </c>
      <c r="J11">
        <f t="shared" si="7"/>
        <v>2020</v>
      </c>
      <c r="V11" t="s">
        <v>522</v>
      </c>
      <c r="Y11" t="s">
        <v>429</v>
      </c>
      <c r="AC11" s="363" t="s">
        <v>523</v>
      </c>
      <c r="AD11" s="364" t="s">
        <v>434</v>
      </c>
      <c r="AE11" s="361">
        <v>2.7753999999999999</v>
      </c>
      <c r="AF11" s="198" t="s">
        <v>435</v>
      </c>
      <c r="AG11" t="s">
        <v>524</v>
      </c>
      <c r="AH11" t="s">
        <v>525</v>
      </c>
      <c r="AI11" t="s">
        <v>526</v>
      </c>
      <c r="AS11" t="s">
        <v>527</v>
      </c>
      <c r="AT11" t="s">
        <v>528</v>
      </c>
      <c r="AU11" t="s">
        <v>529</v>
      </c>
      <c r="AV11" t="s">
        <v>530</v>
      </c>
      <c r="AW11" t="s">
        <v>531</v>
      </c>
      <c r="AX11" t="s">
        <v>532</v>
      </c>
      <c r="AZ11" t="s">
        <v>533</v>
      </c>
      <c r="BA11" t="s">
        <v>534</v>
      </c>
      <c r="BB11" t="s">
        <v>535</v>
      </c>
      <c r="BC11" t="s">
        <v>536</v>
      </c>
      <c r="BD11" t="s">
        <v>537</v>
      </c>
    </row>
    <row r="12" spans="1:56">
      <c r="C12">
        <v>2014</v>
      </c>
      <c r="D12">
        <f t="shared" ref="D12:I12" si="8">E11</f>
        <v>2015</v>
      </c>
      <c r="E12">
        <f t="shared" si="8"/>
        <v>2016</v>
      </c>
      <c r="F12">
        <f t="shared" si="8"/>
        <v>2017</v>
      </c>
      <c r="G12">
        <f t="shared" si="8"/>
        <v>2018</v>
      </c>
      <c r="H12">
        <f t="shared" si="8"/>
        <v>2019</v>
      </c>
      <c r="I12">
        <f t="shared" si="8"/>
        <v>2020</v>
      </c>
      <c r="V12" t="s">
        <v>538</v>
      </c>
      <c r="AC12" s="363" t="s">
        <v>539</v>
      </c>
      <c r="AD12" s="364" t="s">
        <v>362</v>
      </c>
      <c r="AE12" s="361">
        <v>0.25835999999999998</v>
      </c>
      <c r="AF12" s="198" t="s">
        <v>363</v>
      </c>
      <c r="AG12" t="s">
        <v>540</v>
      </c>
      <c r="AH12" t="s">
        <v>541</v>
      </c>
      <c r="AS12" t="s">
        <v>542</v>
      </c>
      <c r="AT12" t="s">
        <v>543</v>
      </c>
      <c r="AU12" t="s">
        <v>544</v>
      </c>
      <c r="AV12" t="s">
        <v>545</v>
      </c>
      <c r="AW12" t="s">
        <v>546</v>
      </c>
      <c r="AX12" t="s">
        <v>547</v>
      </c>
      <c r="AZ12" t="s">
        <v>548</v>
      </c>
      <c r="BA12" t="s">
        <v>549</v>
      </c>
      <c r="BB12" t="s">
        <v>550</v>
      </c>
      <c r="BC12" t="s">
        <v>452</v>
      </c>
      <c r="BD12" t="s">
        <v>551</v>
      </c>
    </row>
    <row r="13" spans="1:56">
      <c r="C13">
        <v>2015</v>
      </c>
      <c r="D13">
        <f>E12</f>
        <v>2016</v>
      </c>
      <c r="E13">
        <f>F12</f>
        <v>2017</v>
      </c>
      <c r="F13">
        <f>G12</f>
        <v>2018</v>
      </c>
      <c r="G13">
        <f>H12</f>
        <v>2019</v>
      </c>
      <c r="H13">
        <f>I12</f>
        <v>2020</v>
      </c>
      <c r="V13" t="s">
        <v>552</v>
      </c>
      <c r="AC13" s="363" t="s">
        <v>553</v>
      </c>
      <c r="AD13" s="364" t="s">
        <v>458</v>
      </c>
      <c r="AE13" s="362">
        <v>3159.5</v>
      </c>
      <c r="AF13" s="198" t="s">
        <v>438</v>
      </c>
      <c r="AG13" t="s">
        <v>554</v>
      </c>
      <c r="AH13" t="s">
        <v>555</v>
      </c>
      <c r="AS13" t="s">
        <v>556</v>
      </c>
      <c r="AT13" t="s">
        <v>557</v>
      </c>
      <c r="AU13" t="s">
        <v>558</v>
      </c>
      <c r="AV13" t="s">
        <v>559</v>
      </c>
      <c r="AW13" t="s">
        <v>560</v>
      </c>
      <c r="AX13" t="s">
        <v>561</v>
      </c>
      <c r="AZ13" t="s">
        <v>562</v>
      </c>
      <c r="BA13" t="s">
        <v>563</v>
      </c>
      <c r="BD13" t="s">
        <v>564</v>
      </c>
    </row>
    <row r="14" spans="1:56">
      <c r="C14">
        <v>2016</v>
      </c>
      <c r="D14">
        <f>E13</f>
        <v>2017</v>
      </c>
      <c r="E14">
        <f>F13</f>
        <v>2018</v>
      </c>
      <c r="F14">
        <f>G13</f>
        <v>2019</v>
      </c>
      <c r="G14">
        <f>H13</f>
        <v>2020</v>
      </c>
      <c r="V14" t="s">
        <v>565</v>
      </c>
      <c r="AC14" s="363" t="s">
        <v>566</v>
      </c>
      <c r="AD14" s="364" t="s">
        <v>434</v>
      </c>
      <c r="AE14" s="361">
        <v>3.1220400000000001</v>
      </c>
      <c r="AF14" s="198" t="s">
        <v>435</v>
      </c>
      <c r="AG14" t="s">
        <v>431</v>
      </c>
      <c r="AH14" t="s">
        <v>183</v>
      </c>
      <c r="AS14" t="s">
        <v>567</v>
      </c>
      <c r="AT14" t="s">
        <v>568</v>
      </c>
      <c r="AU14" t="s">
        <v>569</v>
      </c>
      <c r="AV14" t="s">
        <v>570</v>
      </c>
      <c r="AW14" t="s">
        <v>571</v>
      </c>
      <c r="AX14" t="s">
        <v>572</v>
      </c>
      <c r="AZ14" t="s">
        <v>573</v>
      </c>
      <c r="BA14" t="s">
        <v>574</v>
      </c>
      <c r="BD14" t="s">
        <v>575</v>
      </c>
    </row>
    <row r="15" spans="1:56">
      <c r="C15">
        <v>2017</v>
      </c>
      <c r="D15">
        <f>E14</f>
        <v>2018</v>
      </c>
      <c r="E15">
        <f>F14</f>
        <v>2019</v>
      </c>
      <c r="F15">
        <f>G14</f>
        <v>2020</v>
      </c>
      <c r="AC15" s="363" t="s">
        <v>576</v>
      </c>
      <c r="AD15" s="364" t="s">
        <v>362</v>
      </c>
      <c r="AE15" s="361">
        <v>0.26261000000000001</v>
      </c>
      <c r="AF15" s="198" t="s">
        <v>363</v>
      </c>
      <c r="AG15" t="s">
        <v>577</v>
      </c>
      <c r="AH15" t="s">
        <v>380</v>
      </c>
      <c r="AS15" t="s">
        <v>578</v>
      </c>
      <c r="AT15" t="s">
        <v>579</v>
      </c>
      <c r="AU15" t="s">
        <v>580</v>
      </c>
      <c r="AV15" t="s">
        <v>581</v>
      </c>
      <c r="AW15" t="s">
        <v>582</v>
      </c>
      <c r="AX15" t="s">
        <v>583</v>
      </c>
      <c r="AZ15" t="s">
        <v>584</v>
      </c>
      <c r="BA15" t="s">
        <v>585</v>
      </c>
      <c r="BD15" t="s">
        <v>586</v>
      </c>
    </row>
    <row r="16" spans="1:56">
      <c r="C16">
        <v>2018</v>
      </c>
      <c r="D16">
        <f>E15</f>
        <v>2019</v>
      </c>
      <c r="E16">
        <f>F15</f>
        <v>2020</v>
      </c>
      <c r="AC16" s="348" t="s">
        <v>587</v>
      </c>
      <c r="AD16" s="174" t="s">
        <v>434</v>
      </c>
      <c r="AE16" s="361">
        <v>2.5403899999999999</v>
      </c>
      <c r="AF16" s="198" t="s">
        <v>435</v>
      </c>
      <c r="AG16" t="s">
        <v>588</v>
      </c>
      <c r="AH16" t="s">
        <v>589</v>
      </c>
      <c r="AS16" t="s">
        <v>590</v>
      </c>
      <c r="AT16" t="s">
        <v>591</v>
      </c>
      <c r="AU16" t="s">
        <v>592</v>
      </c>
      <c r="AV16" t="s">
        <v>593</v>
      </c>
      <c r="AW16" t="s">
        <v>594</v>
      </c>
      <c r="AX16" t="s">
        <v>595</v>
      </c>
      <c r="AZ16" t="s">
        <v>596</v>
      </c>
      <c r="BA16" t="s">
        <v>597</v>
      </c>
      <c r="BD16" t="s">
        <v>32</v>
      </c>
    </row>
    <row r="17" spans="3:56">
      <c r="C17">
        <v>2019</v>
      </c>
      <c r="D17">
        <f>E16</f>
        <v>2020</v>
      </c>
      <c r="AC17" s="348" t="s">
        <v>598</v>
      </c>
      <c r="AD17" s="174" t="s">
        <v>362</v>
      </c>
      <c r="AE17" s="361">
        <v>0.24665999999999999</v>
      </c>
      <c r="AF17" s="198" t="s">
        <v>363</v>
      </c>
      <c r="AG17" t="s">
        <v>90</v>
      </c>
      <c r="AH17" t="s">
        <v>565</v>
      </c>
      <c r="AT17" t="s">
        <v>599</v>
      </c>
      <c r="AU17" t="s">
        <v>600</v>
      </c>
      <c r="AV17" t="s">
        <v>601</v>
      </c>
      <c r="AW17" t="s">
        <v>602</v>
      </c>
      <c r="AX17" t="s">
        <v>603</v>
      </c>
      <c r="AZ17" t="s">
        <v>604</v>
      </c>
      <c r="BA17" t="s">
        <v>605</v>
      </c>
      <c r="BD17" t="s">
        <v>606</v>
      </c>
    </row>
    <row r="18" spans="3:56">
      <c r="C18">
        <v>2020</v>
      </c>
      <c r="AC18" s="348" t="s">
        <v>607</v>
      </c>
      <c r="AD18" s="174" t="s">
        <v>362</v>
      </c>
      <c r="AE18" s="361">
        <v>0.32040000000000002</v>
      </c>
      <c r="AF18" s="198" t="s">
        <v>363</v>
      </c>
      <c r="AT18" t="s">
        <v>608</v>
      </c>
      <c r="AU18" t="s">
        <v>609</v>
      </c>
      <c r="AV18" t="s">
        <v>610</v>
      </c>
      <c r="AW18" t="s">
        <v>611</v>
      </c>
      <c r="AX18" t="s">
        <v>612</v>
      </c>
      <c r="AZ18" t="s">
        <v>613</v>
      </c>
      <c r="BD18" t="s">
        <v>614</v>
      </c>
    </row>
    <row r="19" spans="3:56">
      <c r="C19" t="s">
        <v>615</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616</v>
      </c>
      <c r="AC19" s="348" t="s">
        <v>617</v>
      </c>
      <c r="AD19" s="174" t="s">
        <v>458</v>
      </c>
      <c r="AE19" s="362">
        <v>2380.0100000000002</v>
      </c>
      <c r="AF19" s="198" t="s">
        <v>438</v>
      </c>
      <c r="AT19" t="s">
        <v>618</v>
      </c>
      <c r="AU19" t="s">
        <v>619</v>
      </c>
      <c r="AV19" t="s">
        <v>620</v>
      </c>
      <c r="AW19" t="s">
        <v>621</v>
      </c>
      <c r="BD19" t="s">
        <v>622</v>
      </c>
    </row>
    <row r="20" spans="3:56">
      <c r="C20" t="s">
        <v>623</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616</v>
      </c>
      <c r="AC20" s="365" t="s">
        <v>624</v>
      </c>
      <c r="AD20" s="174" t="s">
        <v>434</v>
      </c>
      <c r="AE20" s="361">
        <v>2.2908200000000001</v>
      </c>
      <c r="AF20" s="198" t="s">
        <v>435</v>
      </c>
      <c r="AT20" t="s">
        <v>625</v>
      </c>
      <c r="AV20" t="s">
        <v>626</v>
      </c>
      <c r="AW20" t="s">
        <v>627</v>
      </c>
      <c r="BD20" t="s">
        <v>628</v>
      </c>
    </row>
    <row r="21" spans="3:56">
      <c r="C21" t="s">
        <v>629</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365" t="s">
        <v>630</v>
      </c>
      <c r="AD21" s="174" t="s">
        <v>362</v>
      </c>
      <c r="AE21" s="361">
        <v>0.24514</v>
      </c>
      <c r="AF21" s="198" t="s">
        <v>363</v>
      </c>
      <c r="AT21" t="s">
        <v>631</v>
      </c>
      <c r="AV21" t="s">
        <v>632</v>
      </c>
      <c r="AW21" t="s">
        <v>633</v>
      </c>
      <c r="BD21" t="s">
        <v>634</v>
      </c>
    </row>
    <row r="22" spans="3:56">
      <c r="C22" t="s">
        <v>635</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365" t="s">
        <v>636</v>
      </c>
      <c r="AD22" s="174" t="s">
        <v>434</v>
      </c>
      <c r="AE22" s="361">
        <v>2.5430999999999999</v>
      </c>
      <c r="AF22" s="198" t="s">
        <v>435</v>
      </c>
      <c r="AT22" t="s">
        <v>637</v>
      </c>
      <c r="AW22" t="s">
        <v>638</v>
      </c>
      <c r="BD22" t="s">
        <v>639</v>
      </c>
    </row>
    <row r="23" spans="3:56">
      <c r="C23" t="s">
        <v>640</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365" t="s">
        <v>641</v>
      </c>
      <c r="AD23" s="174" t="s">
        <v>362</v>
      </c>
      <c r="AE23" s="361">
        <v>0.24782000000000001</v>
      </c>
      <c r="AF23" s="198" t="s">
        <v>363</v>
      </c>
      <c r="AT23" t="s">
        <v>642</v>
      </c>
      <c r="AW23" t="s">
        <v>643</v>
      </c>
      <c r="BD23" t="s">
        <v>644</v>
      </c>
    </row>
    <row r="24" spans="3:56">
      <c r="C24" t="s">
        <v>645</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198" t="s">
        <v>150</v>
      </c>
      <c r="AD24" s="174" t="s">
        <v>646</v>
      </c>
      <c r="AE24" s="366">
        <v>0.34399999999999997</v>
      </c>
      <c r="AF24" s="198" t="s">
        <v>647</v>
      </c>
      <c r="AT24" t="s">
        <v>648</v>
      </c>
      <c r="AW24" t="s">
        <v>649</v>
      </c>
    </row>
    <row r="25" spans="3:56">
      <c r="C25" t="s">
        <v>650</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198" t="s">
        <v>151</v>
      </c>
      <c r="AD25" s="174" t="s">
        <v>646</v>
      </c>
      <c r="AE25" s="367">
        <v>0.70799999999999996</v>
      </c>
      <c r="AF25" s="350" t="s">
        <v>647</v>
      </c>
      <c r="AT25" t="s">
        <v>651</v>
      </c>
    </row>
    <row r="26" spans="3:56">
      <c r="C26" t="s">
        <v>652</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198" t="s">
        <v>653</v>
      </c>
      <c r="AD26" s="174" t="s">
        <v>434</v>
      </c>
      <c r="AE26" s="361">
        <v>2.54603</v>
      </c>
      <c r="AF26" s="198" t="s">
        <v>435</v>
      </c>
    </row>
    <row r="27" spans="3:56">
      <c r="C27" t="s">
        <v>654</v>
      </c>
      <c r="D27" t="str">
        <f t="shared" ref="D27:I27" si="16">E26</f>
        <v>2014/15</v>
      </c>
      <c r="E27" t="str">
        <f t="shared" si="16"/>
        <v>2015/16</v>
      </c>
      <c r="F27" t="str">
        <f t="shared" si="16"/>
        <v>2016/17</v>
      </c>
      <c r="G27" t="str">
        <f t="shared" si="16"/>
        <v>2017/18</v>
      </c>
      <c r="H27" t="str">
        <f t="shared" si="16"/>
        <v>2018/19</v>
      </c>
      <c r="I27" t="str">
        <f t="shared" si="16"/>
        <v>2019/20</v>
      </c>
      <c r="AC27" s="198" t="s">
        <v>655</v>
      </c>
      <c r="AD27" s="174" t="s">
        <v>434</v>
      </c>
      <c r="AE27" s="361">
        <v>2.6878700000000002</v>
      </c>
      <c r="AF27" s="198" t="s">
        <v>435</v>
      </c>
    </row>
    <row r="28" spans="3:56">
      <c r="C28" t="s">
        <v>656</v>
      </c>
      <c r="D28" t="str">
        <f>E27</f>
        <v>2015/16</v>
      </c>
      <c r="E28" t="str">
        <f>F27</f>
        <v>2016/17</v>
      </c>
      <c r="F28" t="str">
        <f>G27</f>
        <v>2017/18</v>
      </c>
      <c r="G28" t="str">
        <f>H27</f>
        <v>2018/19</v>
      </c>
      <c r="H28" t="str">
        <f>I27</f>
        <v>2019/20</v>
      </c>
      <c r="AC28" s="198" t="s">
        <v>657</v>
      </c>
      <c r="AD28" s="174" t="s">
        <v>434</v>
      </c>
      <c r="AE28" s="361">
        <v>2.1680199999999998</v>
      </c>
      <c r="AF28" s="198" t="s">
        <v>435</v>
      </c>
    </row>
    <row r="29" spans="3:56">
      <c r="C29" t="s">
        <v>182</v>
      </c>
      <c r="D29" t="str">
        <f>E28</f>
        <v>2016/17</v>
      </c>
      <c r="E29" t="str">
        <f>F28</f>
        <v>2017/18</v>
      </c>
      <c r="F29" t="str">
        <f>G28</f>
        <v>2018/19</v>
      </c>
      <c r="G29" t="str">
        <f>H28</f>
        <v>2019/20</v>
      </c>
      <c r="AC29" s="197" t="s">
        <v>658</v>
      </c>
      <c r="AD29" s="174" t="s">
        <v>437</v>
      </c>
      <c r="AE29" s="368">
        <v>1430</v>
      </c>
      <c r="AF29" s="198" t="s">
        <v>659</v>
      </c>
    </row>
    <row r="30" spans="3:56" ht="18">
      <c r="C30" t="s">
        <v>660</v>
      </c>
      <c r="D30" t="str">
        <f>E29</f>
        <v>2017/18</v>
      </c>
      <c r="E30" t="str">
        <f>F29</f>
        <v>2018/19</v>
      </c>
      <c r="F30" t="str">
        <f>G29</f>
        <v>2019/20</v>
      </c>
      <c r="AC30" s="197" t="s">
        <v>661</v>
      </c>
      <c r="AD30" s="174" t="s">
        <v>437</v>
      </c>
      <c r="AE30" s="369">
        <v>2088</v>
      </c>
      <c r="AF30" s="351" t="s">
        <v>662</v>
      </c>
    </row>
    <row r="31" spans="3:56" ht="18">
      <c r="C31" t="s">
        <v>663</v>
      </c>
      <c r="D31" t="str">
        <f>E30</f>
        <v>2018/19</v>
      </c>
      <c r="E31" t="str">
        <f>F30</f>
        <v>2019/20</v>
      </c>
      <c r="AC31" s="197" t="s">
        <v>664</v>
      </c>
      <c r="AD31" s="174" t="s">
        <v>437</v>
      </c>
      <c r="AE31" s="368">
        <v>1774</v>
      </c>
      <c r="AF31" s="351" t="s">
        <v>662</v>
      </c>
    </row>
    <row r="32" spans="3:56">
      <c r="C32" t="s">
        <v>665</v>
      </c>
      <c r="D32" t="str">
        <f>E31</f>
        <v>2019/20</v>
      </c>
      <c r="AC32" s="370" t="s">
        <v>666</v>
      </c>
      <c r="AD32" s="174" t="s">
        <v>437</v>
      </c>
      <c r="AE32" s="368">
        <v>3922</v>
      </c>
      <c r="AF32" s="198" t="s">
        <v>659</v>
      </c>
    </row>
    <row r="33" spans="3:32">
      <c r="C33" t="s">
        <v>667</v>
      </c>
      <c r="AC33" s="348" t="s">
        <v>148</v>
      </c>
      <c r="AD33" s="174" t="s">
        <v>362</v>
      </c>
      <c r="AE33" s="371">
        <v>1.545E-2</v>
      </c>
      <c r="AF33" s="198" t="s">
        <v>363</v>
      </c>
    </row>
    <row r="34" spans="3:32">
      <c r="AC34" s="348" t="s">
        <v>668</v>
      </c>
      <c r="AD34" s="174" t="s">
        <v>458</v>
      </c>
      <c r="AE34" s="371">
        <v>58.352719999999998</v>
      </c>
      <c r="AF34" s="198" t="s">
        <v>669</v>
      </c>
    </row>
    <row r="35" spans="3:32">
      <c r="AC35" s="348" t="s">
        <v>670</v>
      </c>
      <c r="AD35" s="174" t="s">
        <v>458</v>
      </c>
      <c r="AE35" s="371">
        <v>72.297309999999996</v>
      </c>
      <c r="AF35" s="198" t="s">
        <v>669</v>
      </c>
    </row>
    <row r="36" spans="3:32">
      <c r="AC36" s="348" t="s">
        <v>671</v>
      </c>
      <c r="AD36" s="174" t="s">
        <v>362</v>
      </c>
      <c r="AE36" s="371">
        <v>1.545E-2</v>
      </c>
      <c r="AF36" s="198" t="s">
        <v>363</v>
      </c>
    </row>
    <row r="37" spans="3:32">
      <c r="AC37" s="348" t="s">
        <v>672</v>
      </c>
      <c r="AD37" s="174" t="s">
        <v>362</v>
      </c>
      <c r="AE37" s="371">
        <v>2.1000000000000001E-4</v>
      </c>
      <c r="AF37" s="198" t="s">
        <v>363</v>
      </c>
    </row>
    <row r="38" spans="3:32">
      <c r="AC38" s="348" t="s">
        <v>673</v>
      </c>
      <c r="AD38" s="174" t="s">
        <v>458</v>
      </c>
      <c r="AE38" s="371">
        <v>1.1911499999999999</v>
      </c>
      <c r="AF38" s="198" t="s">
        <v>669</v>
      </c>
    </row>
    <row r="39" spans="3:32">
      <c r="AC39" s="348" t="s">
        <v>674</v>
      </c>
      <c r="AD39" s="174" t="s">
        <v>458</v>
      </c>
      <c r="AE39" s="371">
        <v>0.68691000000000002</v>
      </c>
      <c r="AF39" s="198" t="s">
        <v>669</v>
      </c>
    </row>
    <row r="40" spans="3:32">
      <c r="AC40" s="348" t="s">
        <v>675</v>
      </c>
      <c r="AD40" s="174" t="s">
        <v>362</v>
      </c>
      <c r="AE40" s="371">
        <v>2.0000000000000001E-4</v>
      </c>
      <c r="AF40" s="198" t="s">
        <v>363</v>
      </c>
    </row>
    <row r="41" spans="3:32">
      <c r="AC41" s="348" t="s">
        <v>676</v>
      </c>
      <c r="AD41" s="174" t="s">
        <v>362</v>
      </c>
      <c r="AE41" s="361">
        <v>0.21448</v>
      </c>
      <c r="AF41" s="198" t="s">
        <v>363</v>
      </c>
    </row>
    <row r="42" spans="3:32">
      <c r="AC42" s="348" t="s">
        <v>677</v>
      </c>
      <c r="AD42" s="174" t="s">
        <v>434</v>
      </c>
      <c r="AE42" s="361">
        <v>1.5553699999999999</v>
      </c>
      <c r="AF42" s="350" t="s">
        <v>435</v>
      </c>
    </row>
    <row r="43" spans="3:32">
      <c r="AC43" s="198" t="s">
        <v>149</v>
      </c>
      <c r="AD43" s="174" t="s">
        <v>362</v>
      </c>
      <c r="AE43" s="372">
        <v>0.17261000000000001</v>
      </c>
      <c r="AF43" s="350" t="s">
        <v>363</v>
      </c>
    </row>
    <row r="44" spans="3:32">
      <c r="AC44" s="198" t="s">
        <v>678</v>
      </c>
      <c r="AD44" s="174" t="s">
        <v>362</v>
      </c>
      <c r="AE44" s="373">
        <v>0</v>
      </c>
      <c r="AF44" s="198" t="s">
        <v>363</v>
      </c>
    </row>
    <row r="45" spans="3:32">
      <c r="AC45" s="198" t="s">
        <v>679</v>
      </c>
      <c r="AD45" s="174" t="s">
        <v>362</v>
      </c>
      <c r="AE45" s="373">
        <v>0</v>
      </c>
      <c r="AF45" s="198" t="s">
        <v>365</v>
      </c>
    </row>
    <row r="46" spans="3:32">
      <c r="AC46" s="198" t="s">
        <v>680</v>
      </c>
      <c r="AD46" s="174" t="s">
        <v>458</v>
      </c>
      <c r="AE46" s="374">
        <v>21.317</v>
      </c>
      <c r="AF46" s="198" t="s">
        <v>669</v>
      </c>
    </row>
    <row r="47" spans="3:32">
      <c r="AC47" s="198" t="s">
        <v>681</v>
      </c>
      <c r="AD47" s="174" t="s">
        <v>458</v>
      </c>
      <c r="AE47" s="375">
        <v>437.37200000000001</v>
      </c>
      <c r="AF47" s="198" t="s">
        <v>438</v>
      </c>
    </row>
    <row r="48" spans="3:32">
      <c r="AC48" s="198" t="s">
        <v>682</v>
      </c>
      <c r="AD48" s="174" t="s">
        <v>458</v>
      </c>
      <c r="AE48" s="375">
        <v>458.17599999999999</v>
      </c>
      <c r="AF48" s="198" t="s">
        <v>438</v>
      </c>
    </row>
    <row r="49" spans="29:32">
      <c r="AC49" s="198" t="s">
        <v>683</v>
      </c>
      <c r="AD49" s="174" t="s">
        <v>458</v>
      </c>
      <c r="AE49" s="374">
        <v>10.204000000000001</v>
      </c>
      <c r="AF49" s="198" t="s">
        <v>438</v>
      </c>
    </row>
    <row r="50" spans="29:32">
      <c r="AC50" s="198" t="s">
        <v>684</v>
      </c>
      <c r="AD50" s="174" t="s">
        <v>458</v>
      </c>
      <c r="AE50" s="374">
        <v>21.317</v>
      </c>
      <c r="AF50" s="198" t="s">
        <v>438</v>
      </c>
    </row>
    <row r="51" spans="29:32">
      <c r="AC51" s="198" t="s">
        <v>152</v>
      </c>
      <c r="AD51" s="174" t="s">
        <v>458</v>
      </c>
      <c r="AE51" s="375">
        <v>10.204000000000001</v>
      </c>
      <c r="AF51" s="198" t="s">
        <v>438</v>
      </c>
    </row>
    <row r="52" spans="29:32">
      <c r="AC52" s="198" t="s">
        <v>685</v>
      </c>
      <c r="AD52" s="174" t="s">
        <v>458</v>
      </c>
      <c r="AE52" s="374">
        <v>10.204000000000001</v>
      </c>
      <c r="AF52" s="198" t="s">
        <v>438</v>
      </c>
    </row>
    <row r="53" spans="29:32">
      <c r="AC53" s="198" t="s">
        <v>686</v>
      </c>
      <c r="AD53" s="174" t="s">
        <v>458</v>
      </c>
      <c r="AE53" s="374">
        <v>21.317</v>
      </c>
      <c r="AF53" s="198" t="s">
        <v>438</v>
      </c>
    </row>
    <row r="54" spans="29:32">
      <c r="AC54" s="198" t="s">
        <v>687</v>
      </c>
      <c r="AD54" s="174" t="s">
        <v>458</v>
      </c>
      <c r="AE54" s="374">
        <v>21.317</v>
      </c>
      <c r="AF54" s="198" t="s">
        <v>438</v>
      </c>
    </row>
    <row r="55" spans="29:32">
      <c r="AC55" s="198" t="s">
        <v>155</v>
      </c>
      <c r="AD55" s="174" t="s">
        <v>458</v>
      </c>
      <c r="AE55" s="375">
        <v>21.317</v>
      </c>
      <c r="AF55" s="198" t="s">
        <v>438</v>
      </c>
    </row>
    <row r="56" spans="29:32">
      <c r="AC56" s="198" t="s">
        <v>688</v>
      </c>
      <c r="AD56" s="174" t="s">
        <v>458</v>
      </c>
      <c r="AE56" s="374">
        <v>21.317</v>
      </c>
      <c r="AF56" s="198" t="s">
        <v>438</v>
      </c>
    </row>
    <row r="57" spans="29:32">
      <c r="AC57" s="198" t="s">
        <v>156</v>
      </c>
      <c r="AD57" s="174" t="s">
        <v>458</v>
      </c>
      <c r="AE57" s="374">
        <v>21.317</v>
      </c>
      <c r="AF57" s="198" t="s">
        <v>438</v>
      </c>
    </row>
    <row r="58" spans="29:32">
      <c r="AC58" s="198" t="s">
        <v>153</v>
      </c>
      <c r="AD58" s="174" t="s">
        <v>458</v>
      </c>
      <c r="AE58" s="374">
        <v>21.317</v>
      </c>
      <c r="AF58" s="198" t="s">
        <v>438</v>
      </c>
    </row>
    <row r="59" spans="29:32">
      <c r="AC59" s="198" t="s">
        <v>157</v>
      </c>
      <c r="AD59" s="174" t="s">
        <v>458</v>
      </c>
      <c r="AE59" s="374">
        <v>1.0089999999999999</v>
      </c>
      <c r="AF59" s="198" t="s">
        <v>438</v>
      </c>
    </row>
    <row r="60" spans="29:32">
      <c r="AC60" s="198" t="s">
        <v>154</v>
      </c>
      <c r="AD60" s="174" t="s">
        <v>458</v>
      </c>
      <c r="AE60" s="376">
        <v>21.317</v>
      </c>
      <c r="AF60" s="198" t="s">
        <v>669</v>
      </c>
    </row>
    <row r="61" spans="29:32">
      <c r="AC61" s="198" t="s">
        <v>689</v>
      </c>
      <c r="AD61" s="174" t="s">
        <v>458</v>
      </c>
      <c r="AE61" s="377">
        <v>853.57</v>
      </c>
      <c r="AF61" s="198" t="s">
        <v>669</v>
      </c>
    </row>
    <row r="62" spans="29:32">
      <c r="AC62" s="198" t="s">
        <v>690</v>
      </c>
      <c r="AD62" s="174" t="s">
        <v>458</v>
      </c>
      <c r="AE62" s="375">
        <v>21.317</v>
      </c>
      <c r="AF62" s="198" t="s">
        <v>669</v>
      </c>
    </row>
    <row r="63" spans="29:32">
      <c r="AC63" s="198" t="s">
        <v>691</v>
      </c>
      <c r="AD63" s="174" t="s">
        <v>458</v>
      </c>
      <c r="AE63" s="375">
        <v>21.317</v>
      </c>
      <c r="AF63" s="198" t="s">
        <v>669</v>
      </c>
    </row>
    <row r="64" spans="29:32">
      <c r="AC64" s="198" t="s">
        <v>692</v>
      </c>
      <c r="AD64" s="174" t="s">
        <v>458</v>
      </c>
      <c r="AE64" s="375">
        <v>444.976</v>
      </c>
      <c r="AF64" s="198" t="s">
        <v>669</v>
      </c>
    </row>
    <row r="65" spans="29:32">
      <c r="AC65" s="198" t="s">
        <v>693</v>
      </c>
      <c r="AD65" s="174" t="s">
        <v>458</v>
      </c>
      <c r="AE65" s="378"/>
      <c r="AF65" s="198" t="s">
        <v>694</v>
      </c>
    </row>
    <row r="66" spans="29:32">
      <c r="AC66" s="198" t="s">
        <v>695</v>
      </c>
      <c r="AD66" s="174" t="s">
        <v>458</v>
      </c>
      <c r="AE66" s="378"/>
      <c r="AF66" s="198" t="s">
        <v>696</v>
      </c>
    </row>
    <row r="67" spans="29:32">
      <c r="AC67" s="198" t="s">
        <v>697</v>
      </c>
      <c r="AD67" s="174" t="s">
        <v>458</v>
      </c>
      <c r="AE67" s="378"/>
      <c r="AF67" s="198" t="s">
        <v>696</v>
      </c>
    </row>
    <row r="68" spans="29:32">
      <c r="AC68" s="198" t="s">
        <v>698</v>
      </c>
      <c r="AD68" s="174" t="s">
        <v>458</v>
      </c>
      <c r="AE68" s="378"/>
      <c r="AF68" s="198" t="s">
        <v>694</v>
      </c>
    </row>
    <row r="69" spans="29:32">
      <c r="AC69" s="198" t="s">
        <v>699</v>
      </c>
      <c r="AD69" s="174" t="s">
        <v>541</v>
      </c>
      <c r="AE69" s="366">
        <v>0.24429999999999999</v>
      </c>
      <c r="AF69" s="198" t="s">
        <v>700</v>
      </c>
    </row>
    <row r="70" spans="29:32">
      <c r="AC70" s="198" t="s">
        <v>701</v>
      </c>
      <c r="AD70" s="174" t="s">
        <v>541</v>
      </c>
      <c r="AE70" s="366">
        <v>0.15529999999999999</v>
      </c>
      <c r="AF70" s="198" t="s">
        <v>700</v>
      </c>
    </row>
    <row r="71" spans="29:32">
      <c r="AC71" s="198" t="s">
        <v>702</v>
      </c>
      <c r="AD71" s="174" t="s">
        <v>541</v>
      </c>
      <c r="AE71" s="366">
        <v>0.15298</v>
      </c>
      <c r="AF71" s="198" t="s">
        <v>700</v>
      </c>
    </row>
    <row r="72" spans="29:32">
      <c r="AC72" s="198" t="s">
        <v>703</v>
      </c>
      <c r="AD72" s="174" t="s">
        <v>541</v>
      </c>
      <c r="AE72" s="366">
        <v>0.22947000000000001</v>
      </c>
      <c r="AF72" s="198" t="s">
        <v>700</v>
      </c>
    </row>
    <row r="73" spans="29:32">
      <c r="AC73" s="198" t="s">
        <v>704</v>
      </c>
      <c r="AD73" s="174" t="s">
        <v>541</v>
      </c>
      <c r="AE73" s="366">
        <v>0.19084999999999999</v>
      </c>
      <c r="AF73" s="198" t="s">
        <v>700</v>
      </c>
    </row>
    <row r="74" spans="29:32">
      <c r="AC74" s="198" t="s">
        <v>705</v>
      </c>
      <c r="AD74" s="174" t="s">
        <v>541</v>
      </c>
      <c r="AE74" s="366">
        <v>0.14615</v>
      </c>
      <c r="AF74" s="198" t="s">
        <v>700</v>
      </c>
    </row>
    <row r="75" spans="29:32">
      <c r="AC75" s="198" t="s">
        <v>706</v>
      </c>
      <c r="AD75" s="174" t="s">
        <v>541</v>
      </c>
      <c r="AE75" s="366">
        <v>0.23385</v>
      </c>
      <c r="AF75" s="198" t="s">
        <v>700</v>
      </c>
    </row>
    <row r="76" spans="29:32">
      <c r="AC76" s="198" t="s">
        <v>707</v>
      </c>
      <c r="AD76" s="174" t="s">
        <v>541</v>
      </c>
      <c r="AE76" s="366">
        <v>0.42385</v>
      </c>
      <c r="AF76" s="198" t="s">
        <v>700</v>
      </c>
    </row>
    <row r="77" spans="29:32">
      <c r="AC77" s="197" t="s">
        <v>708</v>
      </c>
      <c r="AD77" s="216" t="s">
        <v>541</v>
      </c>
      <c r="AE77" s="366">
        <v>0.58462000000000003</v>
      </c>
      <c r="AF77" s="197" t="s">
        <v>700</v>
      </c>
    </row>
    <row r="78" spans="29:32">
      <c r="AC78" s="198" t="s">
        <v>709</v>
      </c>
      <c r="AD78" s="174" t="s">
        <v>541</v>
      </c>
      <c r="AE78" s="366">
        <v>0.18181</v>
      </c>
      <c r="AF78" s="198" t="s">
        <v>700</v>
      </c>
    </row>
    <row r="79" spans="29:32">
      <c r="AC79" s="198" t="s">
        <v>710</v>
      </c>
      <c r="AD79" s="174" t="s">
        <v>541</v>
      </c>
      <c r="AE79" s="366">
        <v>0.13924500000000001</v>
      </c>
      <c r="AF79" s="198" t="s">
        <v>700</v>
      </c>
    </row>
    <row r="80" spans="29:32">
      <c r="AC80" s="198" t="s">
        <v>711</v>
      </c>
      <c r="AD80" s="174" t="s">
        <v>541</v>
      </c>
      <c r="AE80" s="366">
        <v>0.22278000000000001</v>
      </c>
      <c r="AF80" s="198" t="s">
        <v>700</v>
      </c>
    </row>
    <row r="81" spans="29:32">
      <c r="AC81" s="198" t="s">
        <v>712</v>
      </c>
      <c r="AD81" s="174" t="s">
        <v>541</v>
      </c>
      <c r="AE81" s="366">
        <v>0.40378999999999998</v>
      </c>
      <c r="AF81" s="198" t="s">
        <v>700</v>
      </c>
    </row>
    <row r="82" spans="29:32">
      <c r="AC82" s="349" t="s">
        <v>713</v>
      </c>
      <c r="AD82" s="174" t="s">
        <v>541</v>
      </c>
      <c r="AE82" s="366">
        <v>0.55694999999999995</v>
      </c>
      <c r="AF82" s="198" t="s">
        <v>700</v>
      </c>
    </row>
    <row r="83" spans="29:32">
      <c r="AC83" s="379" t="s">
        <v>714</v>
      </c>
      <c r="AD83" s="380" t="s">
        <v>541</v>
      </c>
      <c r="AE83" s="381">
        <v>3.6940000000000001E-2</v>
      </c>
      <c r="AF83" s="379" t="s">
        <v>700</v>
      </c>
    </row>
    <row r="84" spans="29:32">
      <c r="AC84" s="197" t="s">
        <v>715</v>
      </c>
      <c r="AD84" s="174" t="s">
        <v>541</v>
      </c>
      <c r="AE84" s="381">
        <v>4.9699999999999996E-3</v>
      </c>
      <c r="AF84" s="198" t="s">
        <v>700</v>
      </c>
    </row>
    <row r="85" spans="29:32">
      <c r="AC85" s="197" t="s">
        <v>716</v>
      </c>
      <c r="AD85" s="174" t="s">
        <v>541</v>
      </c>
      <c r="AE85" s="381">
        <v>2.9909999999999999E-2</v>
      </c>
      <c r="AF85" s="198" t="s">
        <v>700</v>
      </c>
    </row>
    <row r="86" spans="29:32">
      <c r="AC86" s="197" t="s">
        <v>717</v>
      </c>
      <c r="AD86" s="174" t="s">
        <v>541</v>
      </c>
      <c r="AE86" s="381">
        <v>2.75E-2</v>
      </c>
      <c r="AF86" s="198" t="s">
        <v>700</v>
      </c>
    </row>
    <row r="87" spans="29:32">
      <c r="AC87" s="348" t="s">
        <v>718</v>
      </c>
      <c r="AD87" s="174" t="s">
        <v>509</v>
      </c>
      <c r="AE87" s="360">
        <v>0.1714</v>
      </c>
      <c r="AF87" s="198" t="s">
        <v>719</v>
      </c>
    </row>
    <row r="88" spans="29:32">
      <c r="AC88" s="348" t="s">
        <v>718</v>
      </c>
      <c r="AD88" s="174" t="s">
        <v>525</v>
      </c>
      <c r="AE88" s="360">
        <v>0.27583999999999997</v>
      </c>
      <c r="AF88" s="198" t="s">
        <v>720</v>
      </c>
    </row>
    <row r="89" spans="29:32">
      <c r="AC89" s="348" t="s">
        <v>721</v>
      </c>
      <c r="AD89" s="174" t="s">
        <v>509</v>
      </c>
      <c r="AE89" s="381">
        <v>0.16844000000000001</v>
      </c>
      <c r="AF89" s="198" t="s">
        <v>719</v>
      </c>
    </row>
    <row r="90" spans="29:32">
      <c r="AC90" s="348" t="s">
        <v>722</v>
      </c>
      <c r="AD90" s="174" t="s">
        <v>525</v>
      </c>
      <c r="AE90" s="381">
        <v>0.27107999999999999</v>
      </c>
      <c r="AF90" s="198" t="s">
        <v>720</v>
      </c>
    </row>
    <row r="91" spans="29:32">
      <c r="AC91" s="348" t="s">
        <v>723</v>
      </c>
      <c r="AD91" s="174" t="s">
        <v>509</v>
      </c>
      <c r="AE91" s="381">
        <v>0.13721</v>
      </c>
      <c r="AF91" s="198" t="s">
        <v>719</v>
      </c>
    </row>
    <row r="92" spans="29:32">
      <c r="AC92" s="348" t="s">
        <v>724</v>
      </c>
      <c r="AD92" s="174" t="s">
        <v>525</v>
      </c>
      <c r="AE92" s="381">
        <v>0.22081999999999999</v>
      </c>
      <c r="AF92" s="198" t="s">
        <v>720</v>
      </c>
    </row>
    <row r="93" spans="29:32">
      <c r="AC93" s="348" t="s">
        <v>725</v>
      </c>
      <c r="AD93" s="174" t="s">
        <v>509</v>
      </c>
      <c r="AE93" s="381">
        <v>0.16636999999999999</v>
      </c>
      <c r="AF93" s="198" t="s">
        <v>719</v>
      </c>
    </row>
    <row r="94" spans="29:32">
      <c r="AC94" s="348" t="s">
        <v>726</v>
      </c>
      <c r="AD94" s="174" t="s">
        <v>525</v>
      </c>
      <c r="AE94" s="381">
        <v>0.26774999999999999</v>
      </c>
      <c r="AF94" s="198" t="s">
        <v>720</v>
      </c>
    </row>
    <row r="95" spans="29:32">
      <c r="AC95" s="348" t="s">
        <v>727</v>
      </c>
      <c r="AD95" s="174" t="s">
        <v>509</v>
      </c>
      <c r="AE95" s="381">
        <v>0.20419000000000001</v>
      </c>
      <c r="AF95" s="198" t="s">
        <v>719</v>
      </c>
    </row>
    <row r="96" spans="29:32">
      <c r="AC96" s="348" t="s">
        <v>728</v>
      </c>
      <c r="AD96" s="174" t="s">
        <v>525</v>
      </c>
      <c r="AE96" s="381">
        <v>0.32862999999999998</v>
      </c>
      <c r="AF96" s="198" t="s">
        <v>720</v>
      </c>
    </row>
    <row r="97" spans="29:32">
      <c r="AC97" s="348" t="s">
        <v>729</v>
      </c>
      <c r="AD97" s="174" t="s">
        <v>509</v>
      </c>
      <c r="AE97" s="381">
        <v>0.17430000000000001</v>
      </c>
      <c r="AF97" s="198" t="s">
        <v>730</v>
      </c>
    </row>
    <row r="98" spans="29:32">
      <c r="AC98" s="348" t="s">
        <v>731</v>
      </c>
      <c r="AD98" s="174" t="s">
        <v>525</v>
      </c>
      <c r="AE98" s="381">
        <v>0.28051999999999999</v>
      </c>
      <c r="AF98" s="198" t="s">
        <v>720</v>
      </c>
    </row>
    <row r="99" spans="29:32">
      <c r="AC99" s="348" t="s">
        <v>732</v>
      </c>
      <c r="AD99" s="174" t="s">
        <v>509</v>
      </c>
      <c r="AE99" s="381">
        <v>0.14835999999999999</v>
      </c>
      <c r="AF99" s="198" t="s">
        <v>719</v>
      </c>
    </row>
    <row r="100" spans="29:32">
      <c r="AC100" s="348" t="s">
        <v>733</v>
      </c>
      <c r="AD100" s="174" t="s">
        <v>525</v>
      </c>
      <c r="AE100" s="381">
        <v>0.23877000000000001</v>
      </c>
      <c r="AF100" s="198" t="s">
        <v>720</v>
      </c>
    </row>
    <row r="101" spans="29:32">
      <c r="AC101" s="348" t="s">
        <v>734</v>
      </c>
      <c r="AD101" s="174" t="s">
        <v>509</v>
      </c>
      <c r="AE101" s="381">
        <v>0.18659000000000001</v>
      </c>
      <c r="AF101" s="198" t="s">
        <v>719</v>
      </c>
    </row>
    <row r="102" spans="29:32">
      <c r="AC102" s="348" t="s">
        <v>735</v>
      </c>
      <c r="AD102" s="174" t="s">
        <v>525</v>
      </c>
      <c r="AE102" s="381">
        <v>0.30029</v>
      </c>
      <c r="AF102" s="198" t="s">
        <v>720</v>
      </c>
    </row>
    <row r="103" spans="29:32">
      <c r="AC103" s="348" t="s">
        <v>736</v>
      </c>
      <c r="AD103" s="174" t="s">
        <v>509</v>
      </c>
      <c r="AE103" s="381">
        <v>0.27806999999999998</v>
      </c>
      <c r="AF103" s="198" t="s">
        <v>719</v>
      </c>
    </row>
    <row r="104" spans="29:32">
      <c r="AC104" s="348" t="s">
        <v>737</v>
      </c>
      <c r="AD104" s="174" t="s">
        <v>525</v>
      </c>
      <c r="AE104" s="381">
        <v>0.44751999999999997</v>
      </c>
      <c r="AF104" s="198" t="s">
        <v>720</v>
      </c>
    </row>
    <row r="105" spans="29:32">
      <c r="AC105" s="348" t="s">
        <v>738</v>
      </c>
      <c r="AD105" s="174" t="s">
        <v>509</v>
      </c>
      <c r="AE105" s="381">
        <v>0.10274999999999999</v>
      </c>
      <c r="AF105" s="198" t="s">
        <v>719</v>
      </c>
    </row>
    <row r="106" spans="29:32">
      <c r="AC106" s="348" t="s">
        <v>739</v>
      </c>
      <c r="AD106" s="174" t="s">
        <v>525</v>
      </c>
      <c r="AE106" s="381">
        <v>0.16538</v>
      </c>
      <c r="AF106" s="198" t="s">
        <v>720</v>
      </c>
    </row>
    <row r="107" spans="29:32">
      <c r="AC107" s="348" t="s">
        <v>740</v>
      </c>
      <c r="AD107" s="174" t="s">
        <v>509</v>
      </c>
      <c r="AE107" s="381">
        <v>0.10698000000000001</v>
      </c>
      <c r="AF107" s="198" t="s">
        <v>719</v>
      </c>
    </row>
    <row r="108" spans="29:32">
      <c r="AC108" s="348" t="s">
        <v>741</v>
      </c>
      <c r="AD108" s="174" t="s">
        <v>525</v>
      </c>
      <c r="AE108" s="381">
        <v>0.17216000000000001</v>
      </c>
      <c r="AF108" s="198" t="s">
        <v>720</v>
      </c>
    </row>
    <row r="109" spans="29:32">
      <c r="AC109" s="348" t="s">
        <v>742</v>
      </c>
      <c r="AD109" s="174" t="s">
        <v>509</v>
      </c>
      <c r="AE109" s="381">
        <v>0.14480000000000001</v>
      </c>
      <c r="AF109" s="198" t="s">
        <v>719</v>
      </c>
    </row>
    <row r="110" spans="29:32">
      <c r="AC110" s="348" t="s">
        <v>743</v>
      </c>
      <c r="AD110" s="174" t="s">
        <v>525</v>
      </c>
      <c r="AE110" s="381">
        <v>0.23304</v>
      </c>
      <c r="AF110" s="198" t="s">
        <v>720</v>
      </c>
    </row>
    <row r="111" spans="29:32">
      <c r="AC111" s="348" t="s">
        <v>744</v>
      </c>
      <c r="AD111" s="174" t="s">
        <v>509</v>
      </c>
      <c r="AE111" s="381">
        <v>0.11558</v>
      </c>
      <c r="AF111" s="198" t="s">
        <v>719</v>
      </c>
    </row>
    <row r="112" spans="29:32">
      <c r="AC112" s="349" t="s">
        <v>745</v>
      </c>
      <c r="AD112" s="174" t="s">
        <v>525</v>
      </c>
      <c r="AE112" s="381">
        <v>0.18601000000000001</v>
      </c>
      <c r="AF112" s="198" t="s">
        <v>746</v>
      </c>
    </row>
    <row r="113" spans="29:32">
      <c r="AC113" s="348" t="s">
        <v>747</v>
      </c>
      <c r="AD113" s="174" t="s">
        <v>525</v>
      </c>
      <c r="AE113" s="360">
        <v>0.31790000000000002</v>
      </c>
      <c r="AF113" s="198" t="s">
        <v>746</v>
      </c>
    </row>
    <row r="114" spans="29:32">
      <c r="AC114" s="348" t="s">
        <v>748</v>
      </c>
      <c r="AD114" s="174" t="s">
        <v>509</v>
      </c>
      <c r="AE114" s="360">
        <v>0.19753999999999999</v>
      </c>
      <c r="AF114" s="198" t="s">
        <v>730</v>
      </c>
    </row>
    <row r="115" spans="29:32">
      <c r="AC115" s="348" t="s">
        <v>749</v>
      </c>
      <c r="AD115" s="174" t="s">
        <v>509</v>
      </c>
      <c r="AE115" s="382">
        <v>0.14853</v>
      </c>
      <c r="AF115" s="350" t="s">
        <v>476</v>
      </c>
    </row>
    <row r="116" spans="29:32">
      <c r="AC116" s="348" t="s">
        <v>750</v>
      </c>
      <c r="AD116" s="174" t="s">
        <v>525</v>
      </c>
      <c r="AE116" s="382">
        <v>0.23904</v>
      </c>
      <c r="AF116" s="198" t="s">
        <v>746</v>
      </c>
    </row>
    <row r="117" spans="29:32">
      <c r="AC117" s="348" t="s">
        <v>751</v>
      </c>
      <c r="AD117" s="174" t="s">
        <v>509</v>
      </c>
      <c r="AE117" s="382">
        <v>0.189</v>
      </c>
      <c r="AF117" s="350" t="s">
        <v>476</v>
      </c>
    </row>
    <row r="118" spans="29:32">
      <c r="AC118" s="348" t="s">
        <v>752</v>
      </c>
      <c r="AD118" s="174" t="s">
        <v>525</v>
      </c>
      <c r="AE118" s="382">
        <v>0.30415999999999999</v>
      </c>
      <c r="AF118" s="198" t="s">
        <v>746</v>
      </c>
    </row>
    <row r="119" spans="29:32">
      <c r="AC119" s="348" t="s">
        <v>753</v>
      </c>
      <c r="AD119" s="174" t="s">
        <v>509</v>
      </c>
      <c r="AE119" s="382">
        <v>0.27171000000000001</v>
      </c>
      <c r="AF119" s="350" t="s">
        <v>476</v>
      </c>
    </row>
    <row r="120" spans="29:32">
      <c r="AC120" s="348" t="s">
        <v>754</v>
      </c>
      <c r="AD120" s="174" t="s">
        <v>525</v>
      </c>
      <c r="AE120" s="382">
        <v>0.43726999999999999</v>
      </c>
      <c r="AF120" s="350" t="s">
        <v>746</v>
      </c>
    </row>
    <row r="121" spans="29:32">
      <c r="AC121" s="348" t="s">
        <v>755</v>
      </c>
      <c r="AD121" s="174" t="s">
        <v>509</v>
      </c>
      <c r="AE121" s="382">
        <v>0.24709999999999999</v>
      </c>
      <c r="AF121" s="350" t="s">
        <v>476</v>
      </c>
    </row>
    <row r="122" spans="29:32">
      <c r="AC122" s="348" t="s">
        <v>756</v>
      </c>
      <c r="AD122" s="174" t="s">
        <v>525</v>
      </c>
      <c r="AE122" s="382">
        <v>0.39767000000000002</v>
      </c>
      <c r="AF122" s="350" t="s">
        <v>746</v>
      </c>
    </row>
    <row r="123" spans="29:32">
      <c r="AC123" s="348" t="s">
        <v>757</v>
      </c>
      <c r="AD123" s="174" t="s">
        <v>509</v>
      </c>
      <c r="AE123" s="372">
        <v>0.21079000000000001</v>
      </c>
      <c r="AF123" s="350" t="s">
        <v>476</v>
      </c>
    </row>
    <row r="124" spans="29:32">
      <c r="AC124" s="349" t="s">
        <v>758</v>
      </c>
      <c r="AD124" s="174" t="s">
        <v>525</v>
      </c>
      <c r="AE124" s="372">
        <v>0.33922999999999998</v>
      </c>
      <c r="AF124" s="350" t="s">
        <v>746</v>
      </c>
    </row>
    <row r="125" spans="29:32">
      <c r="AC125" s="348" t="s">
        <v>759</v>
      </c>
      <c r="AD125" s="174" t="s">
        <v>509</v>
      </c>
      <c r="AE125" s="372">
        <v>0.20791999999999999</v>
      </c>
      <c r="AF125" s="350" t="s">
        <v>476</v>
      </c>
    </row>
    <row r="126" spans="29:32">
      <c r="AC126" s="348" t="s">
        <v>758</v>
      </c>
      <c r="AD126" s="174" t="s">
        <v>525</v>
      </c>
      <c r="AE126" s="372">
        <v>0.33461000000000002</v>
      </c>
      <c r="AF126" s="350" t="s">
        <v>746</v>
      </c>
    </row>
    <row r="127" spans="29:32">
      <c r="AC127" s="348" t="s">
        <v>760</v>
      </c>
      <c r="AD127" s="174" t="s">
        <v>509</v>
      </c>
      <c r="AE127" s="372">
        <v>0.33276</v>
      </c>
      <c r="AF127" s="350" t="s">
        <v>476</v>
      </c>
    </row>
    <row r="128" spans="29:32">
      <c r="AC128" s="348" t="s">
        <v>761</v>
      </c>
      <c r="AD128" s="174" t="s">
        <v>525</v>
      </c>
      <c r="AE128" s="372">
        <v>0.53552</v>
      </c>
      <c r="AF128" s="350" t="s">
        <v>746</v>
      </c>
    </row>
    <row r="129" spans="29:32">
      <c r="AC129" s="348" t="s">
        <v>762</v>
      </c>
      <c r="AD129" s="174" t="s">
        <v>509</v>
      </c>
      <c r="AE129" s="372">
        <v>0.21962000000000001</v>
      </c>
      <c r="AF129" s="350" t="s">
        <v>476</v>
      </c>
    </row>
    <row r="130" spans="29:32">
      <c r="AC130" s="348" t="s">
        <v>763</v>
      </c>
      <c r="AD130" s="174" t="s">
        <v>525</v>
      </c>
      <c r="AE130" s="372">
        <v>0.35344999999999999</v>
      </c>
      <c r="AF130" s="350" t="s">
        <v>746</v>
      </c>
    </row>
    <row r="131" spans="29:32">
      <c r="AC131" s="348" t="s">
        <v>764</v>
      </c>
      <c r="AD131" s="174" t="s">
        <v>509</v>
      </c>
      <c r="AE131" s="382">
        <v>0.27174999999999999</v>
      </c>
      <c r="AF131" s="350" t="s">
        <v>476</v>
      </c>
    </row>
    <row r="132" spans="29:32">
      <c r="AC132" s="348" t="s">
        <v>765</v>
      </c>
      <c r="AD132" s="174" t="s">
        <v>525</v>
      </c>
      <c r="AE132" s="382">
        <v>0.43734000000000001</v>
      </c>
      <c r="AF132" s="350" t="s">
        <v>746</v>
      </c>
    </row>
    <row r="133" spans="29:32">
      <c r="AC133" s="348" t="s">
        <v>766</v>
      </c>
      <c r="AD133" s="174" t="s">
        <v>509</v>
      </c>
      <c r="AE133" s="382">
        <v>0.24621000000000001</v>
      </c>
      <c r="AF133" s="350" t="s">
        <v>476</v>
      </c>
    </row>
    <row r="134" spans="29:32">
      <c r="AC134" s="348" t="s">
        <v>767</v>
      </c>
      <c r="AD134" s="174" t="s">
        <v>525</v>
      </c>
      <c r="AE134" s="382">
        <v>0.39623000000000003</v>
      </c>
      <c r="AF134" s="350" t="s">
        <v>746</v>
      </c>
    </row>
    <row r="135" spans="29:32">
      <c r="AC135" s="348" t="s">
        <v>768</v>
      </c>
      <c r="AD135" s="174" t="s">
        <v>509</v>
      </c>
      <c r="AE135" s="381">
        <v>0.11337</v>
      </c>
      <c r="AF135" s="350" t="s">
        <v>476</v>
      </c>
    </row>
    <row r="136" spans="29:32">
      <c r="AC136" s="348" t="s">
        <v>769</v>
      </c>
      <c r="AD136" s="174" t="s">
        <v>525</v>
      </c>
      <c r="AE136" s="381">
        <v>0.18245</v>
      </c>
      <c r="AF136" s="350" t="s">
        <v>746</v>
      </c>
    </row>
    <row r="137" spans="29:32">
      <c r="AC137" s="348" t="s">
        <v>770</v>
      </c>
      <c r="AD137" s="174" t="s">
        <v>509</v>
      </c>
      <c r="AE137" s="372">
        <v>0.79076999999999997</v>
      </c>
      <c r="AF137" s="350" t="s">
        <v>476</v>
      </c>
    </row>
    <row r="138" spans="29:32">
      <c r="AC138" s="348" t="s">
        <v>771</v>
      </c>
      <c r="AD138" s="174" t="s">
        <v>525</v>
      </c>
      <c r="AE138" s="372">
        <v>1.2726200000000001</v>
      </c>
      <c r="AF138" s="198" t="s">
        <v>746</v>
      </c>
    </row>
    <row r="139" spans="29:32">
      <c r="AC139" s="348" t="s">
        <v>772</v>
      </c>
      <c r="AD139" s="174" t="s">
        <v>509</v>
      </c>
      <c r="AE139" s="372">
        <v>0.86104999999999998</v>
      </c>
      <c r="AF139" s="350" t="s">
        <v>476</v>
      </c>
    </row>
    <row r="140" spans="29:32">
      <c r="AC140" s="348" t="s">
        <v>773</v>
      </c>
      <c r="AD140" s="174" t="s">
        <v>525</v>
      </c>
      <c r="AE140" s="372">
        <v>1.3857299999999999</v>
      </c>
      <c r="AF140" s="198" t="s">
        <v>746</v>
      </c>
    </row>
    <row r="141" spans="29:32">
      <c r="AC141" s="348" t="s">
        <v>774</v>
      </c>
      <c r="AD141" s="174" t="s">
        <v>509</v>
      </c>
      <c r="AE141" s="372">
        <v>0.83020000000000005</v>
      </c>
      <c r="AF141" s="350" t="s">
        <v>476</v>
      </c>
    </row>
    <row r="142" spans="29:32">
      <c r="AC142" s="348" t="s">
        <v>775</v>
      </c>
      <c r="AD142" s="174" t="s">
        <v>525</v>
      </c>
      <c r="AE142" s="372">
        <v>1.3360799999999999</v>
      </c>
      <c r="AF142" s="350" t="s">
        <v>746</v>
      </c>
    </row>
    <row r="143" spans="29:32">
      <c r="AC143" s="198" t="s">
        <v>776</v>
      </c>
      <c r="AD143" s="174" t="s">
        <v>541</v>
      </c>
      <c r="AE143" s="383">
        <v>0.1195</v>
      </c>
      <c r="AF143" s="198" t="s">
        <v>700</v>
      </c>
    </row>
    <row r="144" spans="29:32">
      <c r="AC144" s="198" t="s">
        <v>777</v>
      </c>
      <c r="AD144" s="174" t="s">
        <v>541</v>
      </c>
      <c r="AE144" s="383">
        <v>2.7320000000000001E-2</v>
      </c>
      <c r="AF144" s="198" t="s">
        <v>700</v>
      </c>
    </row>
    <row r="145" spans="29:32">
      <c r="AC145" s="198" t="s">
        <v>778</v>
      </c>
      <c r="AD145" s="174" t="s">
        <v>541</v>
      </c>
      <c r="AE145" s="359">
        <v>0.20793</v>
      </c>
      <c r="AF145" s="198" t="s">
        <v>700</v>
      </c>
    </row>
    <row r="146" spans="29:32">
      <c r="AC146" s="198" t="s">
        <v>778</v>
      </c>
      <c r="AD146" s="174" t="s">
        <v>509</v>
      </c>
      <c r="AE146" s="359">
        <v>0.31191000000000002</v>
      </c>
      <c r="AF146" s="198" t="s">
        <v>719</v>
      </c>
    </row>
    <row r="147" spans="29:32">
      <c r="AC147" s="198" t="s">
        <v>779</v>
      </c>
      <c r="AD147" s="174" t="s">
        <v>541</v>
      </c>
      <c r="AE147" s="359">
        <v>0.14549000000000001</v>
      </c>
      <c r="AF147" s="198" t="s">
        <v>700</v>
      </c>
    </row>
    <row r="148" spans="29:32">
      <c r="AC148" s="198" t="s">
        <v>780</v>
      </c>
      <c r="AD148" s="174" t="s">
        <v>541</v>
      </c>
      <c r="AE148" s="382">
        <v>2.1829999999999999E-2</v>
      </c>
      <c r="AF148" s="198" t="s">
        <v>700</v>
      </c>
    </row>
    <row r="149" spans="29:32">
      <c r="AC149" s="350" t="s">
        <v>781</v>
      </c>
      <c r="AD149" s="174" t="s">
        <v>541</v>
      </c>
      <c r="AE149" s="382">
        <v>3.62E-3</v>
      </c>
      <c r="AF149" s="198" t="s">
        <v>700</v>
      </c>
    </row>
    <row r="150" spans="29:32">
      <c r="AC150" s="350" t="s">
        <v>782</v>
      </c>
      <c r="AD150" s="174" t="s">
        <v>541</v>
      </c>
      <c r="AE150" s="382">
        <v>2.5049999999999999E-2</v>
      </c>
      <c r="AF150" s="198" t="s">
        <v>700</v>
      </c>
    </row>
    <row r="152" spans="29:32">
      <c r="AC152" s="24">
        <v>2019</v>
      </c>
    </row>
    <row r="153" spans="29:32">
      <c r="AC153" s="198" t="s">
        <v>145</v>
      </c>
      <c r="AD153" s="174" t="s">
        <v>362</v>
      </c>
      <c r="AE153" s="384">
        <v>0.25559999999999999</v>
      </c>
      <c r="AF153" s="350" t="s">
        <v>363</v>
      </c>
    </row>
    <row r="154" spans="29:32">
      <c r="AC154" s="198" t="s">
        <v>146</v>
      </c>
      <c r="AD154" s="174" t="s">
        <v>362</v>
      </c>
      <c r="AE154" s="385">
        <v>2.1700000000000001E-2</v>
      </c>
      <c r="AF154" s="350" t="s">
        <v>363</v>
      </c>
    </row>
    <row r="155" spans="29:32">
      <c r="AC155" s="198" t="s">
        <v>147</v>
      </c>
      <c r="AD155" s="174" t="s">
        <v>362</v>
      </c>
      <c r="AE155" s="386">
        <v>0.18385000000000001</v>
      </c>
      <c r="AF155" s="198" t="s">
        <v>363</v>
      </c>
    </row>
    <row r="156" spans="29:32">
      <c r="AC156" s="348" t="s">
        <v>433</v>
      </c>
      <c r="AD156" s="174" t="s">
        <v>434</v>
      </c>
      <c r="AE156" s="386">
        <v>2.7582100000000001</v>
      </c>
      <c r="AF156" s="198" t="s">
        <v>435</v>
      </c>
    </row>
    <row r="157" spans="29:32">
      <c r="AC157" s="348" t="s">
        <v>456</v>
      </c>
      <c r="AD157" s="174" t="s">
        <v>362</v>
      </c>
      <c r="AE157" s="386">
        <v>0.25675999999999999</v>
      </c>
      <c r="AF157" s="198" t="s">
        <v>363</v>
      </c>
    </row>
    <row r="158" spans="29:32">
      <c r="AC158" s="348" t="s">
        <v>474</v>
      </c>
      <c r="AD158" s="174" t="s">
        <v>458</v>
      </c>
      <c r="AE158" s="387">
        <v>3217.82</v>
      </c>
      <c r="AF158" s="198" t="s">
        <v>438</v>
      </c>
    </row>
    <row r="159" spans="29:32">
      <c r="AC159" s="348" t="s">
        <v>490</v>
      </c>
      <c r="AD159" s="174" t="s">
        <v>362</v>
      </c>
      <c r="AE159" s="386">
        <v>0.26782</v>
      </c>
      <c r="AF159" s="198" t="s">
        <v>363</v>
      </c>
    </row>
    <row r="160" spans="29:32">
      <c r="AC160" s="363" t="s">
        <v>507</v>
      </c>
      <c r="AD160" s="364" t="s">
        <v>458</v>
      </c>
      <c r="AE160" s="387">
        <v>3250.08</v>
      </c>
      <c r="AF160" s="198" t="s">
        <v>438</v>
      </c>
    </row>
    <row r="161" spans="29:32">
      <c r="AC161" s="363" t="s">
        <v>523</v>
      </c>
      <c r="AD161" s="364" t="s">
        <v>434</v>
      </c>
      <c r="AE161" s="386">
        <v>2.7754699999999999</v>
      </c>
      <c r="AF161" s="198" t="s">
        <v>435</v>
      </c>
    </row>
    <row r="162" spans="29:32">
      <c r="AC162" s="363" t="s">
        <v>539</v>
      </c>
      <c r="AD162" s="364" t="s">
        <v>362</v>
      </c>
      <c r="AE162" s="386">
        <v>0.25835999999999998</v>
      </c>
      <c r="AF162" s="198" t="s">
        <v>363</v>
      </c>
    </row>
    <row r="163" spans="29:32">
      <c r="AC163" s="363" t="s">
        <v>553</v>
      </c>
      <c r="AD163" s="364" t="s">
        <v>458</v>
      </c>
      <c r="AE163" s="387">
        <v>3159.55</v>
      </c>
      <c r="AF163" s="198" t="s">
        <v>438</v>
      </c>
    </row>
    <row r="164" spans="29:32">
      <c r="AC164" s="363" t="s">
        <v>566</v>
      </c>
      <c r="AD164" s="364" t="s">
        <v>434</v>
      </c>
      <c r="AE164" s="386">
        <v>3.12209</v>
      </c>
      <c r="AF164" s="198" t="s">
        <v>435</v>
      </c>
    </row>
    <row r="165" spans="29:32">
      <c r="AC165" s="363" t="s">
        <v>576</v>
      </c>
      <c r="AD165" s="364" t="s">
        <v>362</v>
      </c>
      <c r="AE165" s="386">
        <v>0.26297999999999999</v>
      </c>
      <c r="AF165" s="198" t="s">
        <v>363</v>
      </c>
    </row>
    <row r="166" spans="29:32">
      <c r="AC166" s="348" t="s">
        <v>587</v>
      </c>
      <c r="AD166" s="174" t="s">
        <v>434</v>
      </c>
      <c r="AE166" s="386">
        <v>2.5404200000000001</v>
      </c>
      <c r="AF166" s="198" t="s">
        <v>435</v>
      </c>
    </row>
    <row r="167" spans="29:32">
      <c r="AC167" s="348" t="s">
        <v>598</v>
      </c>
      <c r="AD167" s="174" t="s">
        <v>362</v>
      </c>
      <c r="AE167" s="386">
        <v>0.24675</v>
      </c>
      <c r="AF167" s="198" t="s">
        <v>363</v>
      </c>
    </row>
    <row r="168" spans="29:32">
      <c r="AC168" s="348" t="s">
        <v>607</v>
      </c>
      <c r="AD168" s="174" t="s">
        <v>362</v>
      </c>
      <c r="AE168" s="386">
        <v>0.33183000000000001</v>
      </c>
      <c r="AF168" s="198" t="s">
        <v>363</v>
      </c>
    </row>
    <row r="169" spans="29:32">
      <c r="AC169" s="348" t="s">
        <v>617</v>
      </c>
      <c r="AD169" s="174" t="s">
        <v>458</v>
      </c>
      <c r="AE169" s="387">
        <v>2464.9499999999998</v>
      </c>
      <c r="AF169" s="198" t="s">
        <v>438</v>
      </c>
    </row>
    <row r="170" spans="29:32">
      <c r="AC170" s="365" t="s">
        <v>624</v>
      </c>
      <c r="AD170" s="174" t="s">
        <v>434</v>
      </c>
      <c r="AE170" s="386">
        <v>2.2910499999999998</v>
      </c>
      <c r="AF170" s="198" t="s">
        <v>435</v>
      </c>
    </row>
    <row r="171" spans="29:32">
      <c r="AC171" s="365" t="s">
        <v>630</v>
      </c>
      <c r="AD171" s="174" t="s">
        <v>362</v>
      </c>
      <c r="AE171" s="386">
        <v>0.24454999999999999</v>
      </c>
      <c r="AF171" s="198" t="s">
        <v>363</v>
      </c>
    </row>
    <row r="172" spans="29:32">
      <c r="AC172" s="365" t="s">
        <v>636</v>
      </c>
      <c r="AD172" s="174" t="s">
        <v>434</v>
      </c>
      <c r="AE172" s="386">
        <v>2.5430600000000001</v>
      </c>
      <c r="AF172" s="198" t="s">
        <v>435</v>
      </c>
    </row>
    <row r="173" spans="29:32">
      <c r="AC173" s="365" t="s">
        <v>641</v>
      </c>
      <c r="AD173" s="174" t="s">
        <v>362</v>
      </c>
      <c r="AE173" s="386">
        <v>0.24776000000000001</v>
      </c>
      <c r="AF173" s="198" t="s">
        <v>363</v>
      </c>
    </row>
    <row r="174" spans="29:32">
      <c r="AC174" s="198" t="s">
        <v>150</v>
      </c>
      <c r="AD174" s="174" t="s">
        <v>646</v>
      </c>
      <c r="AE174" s="388">
        <v>0.34399999999999997</v>
      </c>
      <c r="AF174" s="198" t="s">
        <v>647</v>
      </c>
    </row>
    <row r="175" spans="29:32">
      <c r="AC175" s="198" t="s">
        <v>151</v>
      </c>
      <c r="AD175" s="174" t="s">
        <v>646</v>
      </c>
      <c r="AE175" s="389">
        <v>0.70799999999999996</v>
      </c>
      <c r="AF175" s="350" t="s">
        <v>647</v>
      </c>
    </row>
    <row r="176" spans="29:32">
      <c r="AC176" s="198" t="s">
        <v>653</v>
      </c>
      <c r="AD176" s="174" t="s">
        <v>434</v>
      </c>
      <c r="AE176" s="386">
        <v>2.5941100000000001</v>
      </c>
      <c r="AF176" s="198" t="s">
        <v>435</v>
      </c>
    </row>
    <row r="177" spans="29:32">
      <c r="AC177" s="198" t="s">
        <v>655</v>
      </c>
      <c r="AD177" s="174" t="s">
        <v>434</v>
      </c>
      <c r="AE177" s="386">
        <v>2.6869700000000001</v>
      </c>
      <c r="AF177" s="198" t="s">
        <v>435</v>
      </c>
    </row>
    <row r="178" spans="29:32">
      <c r="AC178" s="198" t="s">
        <v>657</v>
      </c>
      <c r="AD178" s="174" t="s">
        <v>434</v>
      </c>
      <c r="AE178" s="386">
        <v>2.2090399999999999</v>
      </c>
      <c r="AF178" s="198" t="s">
        <v>435</v>
      </c>
    </row>
    <row r="179" spans="29:32">
      <c r="AC179" s="197" t="s">
        <v>658</v>
      </c>
      <c r="AD179" s="174" t="s">
        <v>437</v>
      </c>
      <c r="AE179" s="390">
        <v>1430</v>
      </c>
      <c r="AF179" s="198" t="s">
        <v>659</v>
      </c>
    </row>
    <row r="180" spans="29:32" ht="18">
      <c r="AC180" s="197" t="s">
        <v>661</v>
      </c>
      <c r="AD180" s="174" t="s">
        <v>437</v>
      </c>
      <c r="AE180" s="391">
        <v>2088</v>
      </c>
      <c r="AF180" s="351" t="s">
        <v>662</v>
      </c>
    </row>
    <row r="181" spans="29:32" ht="18">
      <c r="AC181" s="197" t="s">
        <v>664</v>
      </c>
      <c r="AD181" s="174" t="s">
        <v>437</v>
      </c>
      <c r="AE181" s="390">
        <v>1774</v>
      </c>
      <c r="AF181" s="351" t="s">
        <v>662</v>
      </c>
    </row>
    <row r="182" spans="29:32">
      <c r="AC182" s="370" t="s">
        <v>666</v>
      </c>
      <c r="AD182" s="174" t="s">
        <v>437</v>
      </c>
      <c r="AE182" s="390">
        <v>3922</v>
      </c>
      <c r="AF182" s="198" t="s">
        <v>659</v>
      </c>
    </row>
    <row r="183" spans="29:32">
      <c r="AC183" s="348" t="s">
        <v>148</v>
      </c>
      <c r="AD183" s="174" t="s">
        <v>362</v>
      </c>
      <c r="AE183" s="392">
        <v>1.5630000000000002E-2</v>
      </c>
      <c r="AF183" s="198" t="s">
        <v>363</v>
      </c>
    </row>
    <row r="184" spans="29:32">
      <c r="AC184" s="348" t="s">
        <v>668</v>
      </c>
      <c r="AD184" s="174" t="s">
        <v>458</v>
      </c>
      <c r="AE184" s="392">
        <v>59.029020000000003</v>
      </c>
      <c r="AF184" s="198" t="s">
        <v>669</v>
      </c>
    </row>
    <row r="185" spans="29:32">
      <c r="AC185" s="348" t="s">
        <v>670</v>
      </c>
      <c r="AD185" s="174" t="s">
        <v>458</v>
      </c>
      <c r="AE185" s="392">
        <v>73.135230000000007</v>
      </c>
      <c r="AF185" s="198" t="s">
        <v>669</v>
      </c>
    </row>
    <row r="186" spans="29:32">
      <c r="AC186" s="348" t="s">
        <v>671</v>
      </c>
      <c r="AD186" s="174" t="s">
        <v>362</v>
      </c>
      <c r="AE186" s="392">
        <v>1.5630000000000002E-2</v>
      </c>
      <c r="AF186" s="198" t="s">
        <v>363</v>
      </c>
    </row>
    <row r="187" spans="29:32">
      <c r="AC187" s="348" t="s">
        <v>672</v>
      </c>
      <c r="AD187" s="174" t="s">
        <v>362</v>
      </c>
      <c r="AE187" s="392">
        <v>2.1000000000000001E-4</v>
      </c>
      <c r="AF187" s="198" t="s">
        <v>363</v>
      </c>
    </row>
    <row r="188" spans="29:32">
      <c r="AC188" s="348" t="s">
        <v>673</v>
      </c>
      <c r="AD188" s="174" t="s">
        <v>458</v>
      </c>
      <c r="AE188" s="392">
        <v>1.1483699999999999</v>
      </c>
      <c r="AF188" s="198" t="s">
        <v>669</v>
      </c>
    </row>
    <row r="189" spans="29:32">
      <c r="AC189" s="348" t="s">
        <v>674</v>
      </c>
      <c r="AD189" s="174" t="s">
        <v>458</v>
      </c>
      <c r="AE189" s="392">
        <v>0.69342999999999999</v>
      </c>
      <c r="AF189" s="198" t="s">
        <v>669</v>
      </c>
    </row>
    <row r="190" spans="29:32">
      <c r="AC190" s="348" t="s">
        <v>675</v>
      </c>
      <c r="AD190" s="174" t="s">
        <v>362</v>
      </c>
      <c r="AE190" s="392">
        <v>2.0000000000000001E-4</v>
      </c>
      <c r="AF190" s="198" t="s">
        <v>363</v>
      </c>
    </row>
    <row r="191" spans="29:32">
      <c r="AC191" s="348" t="s">
        <v>676</v>
      </c>
      <c r="AD191" s="174" t="s">
        <v>362</v>
      </c>
      <c r="AE191" s="386">
        <v>0.21446999999999999</v>
      </c>
      <c r="AF191" s="198" t="s">
        <v>363</v>
      </c>
    </row>
    <row r="192" spans="29:32">
      <c r="AC192" s="348" t="s">
        <v>677</v>
      </c>
      <c r="AD192" s="174" t="s">
        <v>434</v>
      </c>
      <c r="AE192" s="386">
        <v>1.5226</v>
      </c>
      <c r="AF192" s="350" t="s">
        <v>435</v>
      </c>
    </row>
    <row r="193" spans="29:32">
      <c r="AC193" s="198" t="s">
        <v>149</v>
      </c>
      <c r="AD193" s="174" t="s">
        <v>362</v>
      </c>
      <c r="AE193" s="393">
        <v>0.17605999999999999</v>
      </c>
      <c r="AF193" s="350" t="s">
        <v>363</v>
      </c>
    </row>
    <row r="194" spans="29:32">
      <c r="AC194" s="198" t="s">
        <v>678</v>
      </c>
      <c r="AD194" s="174" t="s">
        <v>362</v>
      </c>
      <c r="AE194" s="394">
        <v>0</v>
      </c>
      <c r="AF194" s="198" t="s">
        <v>363</v>
      </c>
    </row>
    <row r="195" spans="29:32">
      <c r="AC195" s="198" t="s">
        <v>679</v>
      </c>
      <c r="AD195" s="174" t="s">
        <v>362</v>
      </c>
      <c r="AE195" s="394">
        <v>0</v>
      </c>
      <c r="AF195" s="198" t="s">
        <v>365</v>
      </c>
    </row>
    <row r="196" spans="29:32">
      <c r="AC196" s="198" t="s">
        <v>680</v>
      </c>
      <c r="AD196" s="174" t="s">
        <v>458</v>
      </c>
      <c r="AE196" s="395">
        <v>64.636499999999998</v>
      </c>
      <c r="AF196" s="198" t="s">
        <v>669</v>
      </c>
    </row>
    <row r="197" spans="29:32">
      <c r="AC197" s="198" t="s">
        <v>681</v>
      </c>
      <c r="AD197" s="174" t="s">
        <v>458</v>
      </c>
      <c r="AE197" s="396">
        <v>586.51379999999995</v>
      </c>
      <c r="AF197" s="198" t="s">
        <v>438</v>
      </c>
    </row>
    <row r="198" spans="29:32">
      <c r="AC198" s="198" t="s">
        <v>682</v>
      </c>
      <c r="AD198" s="174" t="s">
        <v>458</v>
      </c>
      <c r="AE198" s="396">
        <v>99.759200000000007</v>
      </c>
      <c r="AF198" s="198" t="s">
        <v>438</v>
      </c>
    </row>
    <row r="199" spans="29:32">
      <c r="AC199" s="198" t="s">
        <v>683</v>
      </c>
      <c r="AD199" s="174" t="s">
        <v>458</v>
      </c>
      <c r="AE199" s="395">
        <v>10.203900000000001</v>
      </c>
      <c r="AF199" s="198" t="s">
        <v>438</v>
      </c>
    </row>
    <row r="200" spans="29:32">
      <c r="AC200" s="198" t="s">
        <v>684</v>
      </c>
      <c r="AD200" s="174" t="s">
        <v>458</v>
      </c>
      <c r="AE200" s="395">
        <v>21.3538</v>
      </c>
      <c r="AF200" s="198" t="s">
        <v>438</v>
      </c>
    </row>
    <row r="201" spans="29:32">
      <c r="AC201" s="198" t="s">
        <v>152</v>
      </c>
      <c r="AD201" s="174" t="s">
        <v>458</v>
      </c>
      <c r="AE201" s="396">
        <v>10.203900000000001</v>
      </c>
      <c r="AF201" s="198" t="s">
        <v>438</v>
      </c>
    </row>
    <row r="202" spans="29:32">
      <c r="AC202" s="198" t="s">
        <v>685</v>
      </c>
      <c r="AD202" s="174" t="s">
        <v>458</v>
      </c>
      <c r="AE202" s="395">
        <v>10.203900000000001</v>
      </c>
      <c r="AF202" s="198" t="s">
        <v>438</v>
      </c>
    </row>
    <row r="203" spans="29:32">
      <c r="AC203" s="198" t="s">
        <v>686</v>
      </c>
      <c r="AD203" s="174" t="s">
        <v>458</v>
      </c>
      <c r="AE203" s="395">
        <v>21.3538</v>
      </c>
      <c r="AF203" s="198" t="s">
        <v>438</v>
      </c>
    </row>
    <row r="204" spans="29:32">
      <c r="AC204" s="198" t="s">
        <v>687</v>
      </c>
      <c r="AD204" s="174" t="s">
        <v>458</v>
      </c>
      <c r="AE204" s="395">
        <v>21.3538</v>
      </c>
      <c r="AF204" s="198" t="s">
        <v>438</v>
      </c>
    </row>
    <row r="205" spans="29:32">
      <c r="AC205" s="198" t="s">
        <v>155</v>
      </c>
      <c r="AD205" s="174" t="s">
        <v>458</v>
      </c>
      <c r="AE205" s="396">
        <v>21.3538</v>
      </c>
      <c r="AF205" s="198" t="s">
        <v>438</v>
      </c>
    </row>
    <row r="206" spans="29:32">
      <c r="AC206" s="198" t="s">
        <v>688</v>
      </c>
      <c r="AD206" s="174" t="s">
        <v>458</v>
      </c>
      <c r="AE206" s="395">
        <v>21.3538</v>
      </c>
      <c r="AF206" s="198" t="s">
        <v>438</v>
      </c>
    </row>
    <row r="207" spans="29:32">
      <c r="AC207" s="198" t="s">
        <v>156</v>
      </c>
      <c r="AD207" s="174" t="s">
        <v>458</v>
      </c>
      <c r="AE207" s="395">
        <v>21.3538</v>
      </c>
      <c r="AF207" s="198" t="s">
        <v>438</v>
      </c>
    </row>
    <row r="208" spans="29:32">
      <c r="AC208" s="198" t="s">
        <v>153</v>
      </c>
      <c r="AD208" s="174" t="s">
        <v>458</v>
      </c>
      <c r="AE208" s="395">
        <v>21.3538</v>
      </c>
      <c r="AF208" s="198" t="s">
        <v>438</v>
      </c>
    </row>
    <row r="209" spans="29:32">
      <c r="AC209" s="198" t="s">
        <v>157</v>
      </c>
      <c r="AD209" s="174" t="s">
        <v>458</v>
      </c>
      <c r="AE209" s="395">
        <v>1.37</v>
      </c>
      <c r="AF209" s="198" t="s">
        <v>438</v>
      </c>
    </row>
    <row r="210" spans="29:32">
      <c r="AC210" s="198" t="s">
        <v>154</v>
      </c>
      <c r="AD210" s="174" t="s">
        <v>458</v>
      </c>
      <c r="AE210" s="397">
        <v>21.353999999999999</v>
      </c>
      <c r="AF210" s="198" t="s">
        <v>669</v>
      </c>
    </row>
    <row r="211" spans="29:32">
      <c r="AC211" s="198" t="s">
        <v>689</v>
      </c>
      <c r="AD211" s="174" t="s">
        <v>458</v>
      </c>
      <c r="AE211" s="398">
        <v>870.10270000000003</v>
      </c>
      <c r="AF211" s="198" t="s">
        <v>669</v>
      </c>
    </row>
    <row r="212" spans="29:32">
      <c r="AC212" s="198" t="s">
        <v>690</v>
      </c>
      <c r="AD212" s="174" t="s">
        <v>458</v>
      </c>
      <c r="AE212" s="396">
        <v>21.3538</v>
      </c>
      <c r="AF212" s="198" t="s">
        <v>669</v>
      </c>
    </row>
    <row r="213" spans="29:32">
      <c r="AC213" s="198" t="s">
        <v>691</v>
      </c>
      <c r="AD213" s="174" t="s">
        <v>458</v>
      </c>
      <c r="AE213" s="396">
        <v>21.3538</v>
      </c>
      <c r="AF213" s="198" t="s">
        <v>669</v>
      </c>
    </row>
    <row r="214" spans="29:32">
      <c r="AC214" s="198" t="s">
        <v>692</v>
      </c>
      <c r="AD214" s="174" t="s">
        <v>458</v>
      </c>
      <c r="AE214" s="396">
        <v>445.02780000000001</v>
      </c>
      <c r="AF214" s="198" t="s">
        <v>669</v>
      </c>
    </row>
    <row r="215" spans="29:32">
      <c r="AC215" s="198" t="s">
        <v>693</v>
      </c>
      <c r="AD215" s="174" t="s">
        <v>458</v>
      </c>
      <c r="AE215" s="399">
        <v>1000</v>
      </c>
      <c r="AF215" s="198" t="s">
        <v>694</v>
      </c>
    </row>
    <row r="216" spans="29:32">
      <c r="AC216" s="198" t="s">
        <v>695</v>
      </c>
      <c r="AD216" s="174" t="s">
        <v>458</v>
      </c>
      <c r="AE216" s="399">
        <v>273</v>
      </c>
      <c r="AF216" s="198" t="s">
        <v>696</v>
      </c>
    </row>
    <row r="217" spans="29:32">
      <c r="AC217" s="198" t="s">
        <v>697</v>
      </c>
      <c r="AD217" s="174" t="s">
        <v>458</v>
      </c>
      <c r="AE217" s="399">
        <v>297</v>
      </c>
      <c r="AF217" s="198" t="s">
        <v>696</v>
      </c>
    </row>
    <row r="218" spans="29:32">
      <c r="AC218" s="198" t="s">
        <v>698</v>
      </c>
      <c r="AD218" s="174" t="s">
        <v>458</v>
      </c>
      <c r="AE218" s="399">
        <v>1000</v>
      </c>
      <c r="AF218" s="198" t="s">
        <v>694</v>
      </c>
    </row>
    <row r="219" spans="29:32">
      <c r="AC219" s="198" t="s">
        <v>699</v>
      </c>
      <c r="AD219" s="174" t="s">
        <v>541</v>
      </c>
      <c r="AE219" s="400">
        <v>0.25492999999999999</v>
      </c>
      <c r="AF219" s="198" t="s">
        <v>700</v>
      </c>
    </row>
    <row r="220" spans="29:32">
      <c r="AC220" s="198" t="s">
        <v>701</v>
      </c>
      <c r="AD220" s="174" t="s">
        <v>541</v>
      </c>
      <c r="AE220" s="400">
        <v>0.15832000000000002</v>
      </c>
      <c r="AF220" s="198" t="s">
        <v>700</v>
      </c>
    </row>
    <row r="221" spans="29:32">
      <c r="AC221" s="198" t="s">
        <v>702</v>
      </c>
      <c r="AD221" s="174" t="s">
        <v>541</v>
      </c>
      <c r="AE221" s="400">
        <v>0.15573000000000001</v>
      </c>
      <c r="AF221" s="198" t="s">
        <v>700</v>
      </c>
    </row>
    <row r="222" spans="29:32">
      <c r="AC222" s="198" t="s">
        <v>703</v>
      </c>
      <c r="AD222" s="174" t="s">
        <v>541</v>
      </c>
      <c r="AE222" s="400">
        <v>0.2336</v>
      </c>
      <c r="AF222" s="198" t="s">
        <v>700</v>
      </c>
    </row>
    <row r="223" spans="29:32">
      <c r="AC223" s="198" t="s">
        <v>704</v>
      </c>
      <c r="AD223" s="174" t="s">
        <v>541</v>
      </c>
      <c r="AE223" s="400">
        <v>0.19562000000000002</v>
      </c>
      <c r="AF223" s="198" t="s">
        <v>700</v>
      </c>
    </row>
    <row r="224" spans="29:32">
      <c r="AC224" s="198" t="s">
        <v>705</v>
      </c>
      <c r="AD224" s="174" t="s">
        <v>541</v>
      </c>
      <c r="AE224" s="400">
        <v>0.14981</v>
      </c>
      <c r="AF224" s="198" t="s">
        <v>700</v>
      </c>
    </row>
    <row r="225" spans="29:32">
      <c r="AC225" s="198" t="s">
        <v>706</v>
      </c>
      <c r="AD225" s="174" t="s">
        <v>541</v>
      </c>
      <c r="AE225" s="400">
        <v>0.2397</v>
      </c>
      <c r="AF225" s="198" t="s">
        <v>700</v>
      </c>
    </row>
    <row r="226" spans="29:32">
      <c r="AC226" s="198" t="s">
        <v>707</v>
      </c>
      <c r="AD226" s="174" t="s">
        <v>541</v>
      </c>
      <c r="AE226" s="400">
        <v>0.43446000000000001</v>
      </c>
      <c r="AF226" s="198" t="s">
        <v>700</v>
      </c>
    </row>
    <row r="227" spans="29:32">
      <c r="AC227" s="197" t="s">
        <v>708</v>
      </c>
      <c r="AD227" s="216" t="s">
        <v>541</v>
      </c>
      <c r="AE227" s="400">
        <v>0.59925000000000006</v>
      </c>
      <c r="AF227" s="197" t="s">
        <v>700</v>
      </c>
    </row>
    <row r="228" spans="29:32">
      <c r="AC228" s="198" t="s">
        <v>709</v>
      </c>
      <c r="AD228" s="174" t="s">
        <v>541</v>
      </c>
      <c r="AE228" s="400">
        <v>0.18078000000000002</v>
      </c>
      <c r="AF228" s="198" t="s">
        <v>700</v>
      </c>
    </row>
    <row r="229" spans="29:32">
      <c r="AC229" s="198" t="s">
        <v>710</v>
      </c>
      <c r="AD229" s="174" t="s">
        <v>541</v>
      </c>
      <c r="AE229" s="400">
        <v>0.13844530000000002</v>
      </c>
      <c r="AF229" s="198" t="s">
        <v>700</v>
      </c>
    </row>
    <row r="230" spans="29:32">
      <c r="AC230" s="198" t="s">
        <v>711</v>
      </c>
      <c r="AD230" s="174" t="s">
        <v>541</v>
      </c>
      <c r="AE230" s="400">
        <v>0.22151000000000001</v>
      </c>
      <c r="AF230" s="198" t="s">
        <v>700</v>
      </c>
    </row>
    <row r="231" spans="29:32">
      <c r="AC231" s="198" t="s">
        <v>712</v>
      </c>
      <c r="AD231" s="174" t="s">
        <v>541</v>
      </c>
      <c r="AE231" s="400">
        <v>0.40149000000000001</v>
      </c>
      <c r="AF231" s="198" t="s">
        <v>700</v>
      </c>
    </row>
    <row r="232" spans="29:32">
      <c r="AC232" s="349" t="s">
        <v>713</v>
      </c>
      <c r="AD232" s="174" t="s">
        <v>541</v>
      </c>
      <c r="AE232" s="400">
        <v>0.55376000000000003</v>
      </c>
      <c r="AF232" s="198" t="s">
        <v>700</v>
      </c>
    </row>
    <row r="233" spans="29:32">
      <c r="AC233" s="379" t="s">
        <v>714</v>
      </c>
      <c r="AD233" s="380" t="s">
        <v>541</v>
      </c>
      <c r="AE233" s="384">
        <v>4.1149999999999999E-2</v>
      </c>
      <c r="AF233" s="379" t="s">
        <v>700</v>
      </c>
    </row>
    <row r="234" spans="29:32">
      <c r="AC234" s="197" t="s">
        <v>715</v>
      </c>
      <c r="AD234" s="174" t="s">
        <v>541</v>
      </c>
      <c r="AE234" s="384">
        <v>5.9699999999999996E-3</v>
      </c>
      <c r="AF234" s="198" t="s">
        <v>700</v>
      </c>
    </row>
    <row r="235" spans="29:32">
      <c r="AC235" s="197" t="s">
        <v>716</v>
      </c>
      <c r="AD235" s="174" t="s">
        <v>541</v>
      </c>
      <c r="AE235" s="384">
        <v>3.508E-2</v>
      </c>
      <c r="AF235" s="198" t="s">
        <v>700</v>
      </c>
    </row>
    <row r="236" spans="29:32">
      <c r="AC236" s="197" t="s">
        <v>717</v>
      </c>
      <c r="AD236" s="174" t="s">
        <v>541</v>
      </c>
      <c r="AE236" s="384">
        <v>3.0839999999999999E-2</v>
      </c>
      <c r="AF236" s="198" t="s">
        <v>700</v>
      </c>
    </row>
    <row r="237" spans="29:32">
      <c r="AC237" s="348" t="s">
        <v>718</v>
      </c>
      <c r="AD237" s="174" t="s">
        <v>509</v>
      </c>
      <c r="AE237" s="385">
        <v>0.17710000000000001</v>
      </c>
      <c r="AF237" s="198" t="s">
        <v>719</v>
      </c>
    </row>
    <row r="238" spans="29:32">
      <c r="AC238" s="348" t="s">
        <v>718</v>
      </c>
      <c r="AD238" s="174" t="s">
        <v>525</v>
      </c>
      <c r="AE238" s="385">
        <v>0.28502</v>
      </c>
      <c r="AF238" s="198" t="s">
        <v>720</v>
      </c>
    </row>
    <row r="239" spans="29:32">
      <c r="AC239" s="348" t="s">
        <v>721</v>
      </c>
      <c r="AD239" s="174" t="s">
        <v>509</v>
      </c>
      <c r="AE239" s="384">
        <v>0.17335999999999999</v>
      </c>
      <c r="AF239" s="198" t="s">
        <v>719</v>
      </c>
    </row>
    <row r="240" spans="29:32">
      <c r="AC240" s="348" t="s">
        <v>722</v>
      </c>
      <c r="AD240" s="174" t="s">
        <v>525</v>
      </c>
      <c r="AE240" s="384">
        <v>0.27900999999999998</v>
      </c>
      <c r="AF240" s="198" t="s">
        <v>720</v>
      </c>
    </row>
    <row r="241" spans="29:32">
      <c r="AC241" s="348" t="s">
        <v>723</v>
      </c>
      <c r="AD241" s="174" t="s">
        <v>509</v>
      </c>
      <c r="AE241" s="384">
        <v>0.14208000000000001</v>
      </c>
      <c r="AF241" s="198" t="s">
        <v>719</v>
      </c>
    </row>
    <row r="242" spans="29:32">
      <c r="AC242" s="348" t="s">
        <v>724</v>
      </c>
      <c r="AD242" s="174" t="s">
        <v>525</v>
      </c>
      <c r="AE242" s="384">
        <v>0.22868000000000002</v>
      </c>
      <c r="AF242" s="198" t="s">
        <v>720</v>
      </c>
    </row>
    <row r="243" spans="29:32">
      <c r="AC243" s="348" t="s">
        <v>725</v>
      </c>
      <c r="AD243" s="174" t="s">
        <v>509</v>
      </c>
      <c r="AE243" s="384">
        <v>0.17061000000000001</v>
      </c>
      <c r="AF243" s="198" t="s">
        <v>719</v>
      </c>
    </row>
    <row r="244" spans="29:32">
      <c r="AC244" s="348" t="s">
        <v>726</v>
      </c>
      <c r="AD244" s="174" t="s">
        <v>525</v>
      </c>
      <c r="AE244" s="384">
        <v>0.27459</v>
      </c>
      <c r="AF244" s="198" t="s">
        <v>720</v>
      </c>
    </row>
    <row r="245" spans="29:32">
      <c r="AC245" s="348" t="s">
        <v>727</v>
      </c>
      <c r="AD245" s="174" t="s">
        <v>509</v>
      </c>
      <c r="AE245" s="384">
        <v>0.20946999999999999</v>
      </c>
      <c r="AF245" s="198" t="s">
        <v>719</v>
      </c>
    </row>
    <row r="246" spans="29:32">
      <c r="AC246" s="348" t="s">
        <v>728</v>
      </c>
      <c r="AD246" s="174" t="s">
        <v>525</v>
      </c>
      <c r="AE246" s="384">
        <v>0.33712999999999999</v>
      </c>
      <c r="AF246" s="198" t="s">
        <v>720</v>
      </c>
    </row>
    <row r="247" spans="29:32">
      <c r="AC247" s="348" t="s">
        <v>729</v>
      </c>
      <c r="AD247" s="174" t="s">
        <v>509</v>
      </c>
      <c r="AE247" s="384">
        <v>0.18084</v>
      </c>
      <c r="AF247" s="198" t="s">
        <v>730</v>
      </c>
    </row>
    <row r="248" spans="29:32">
      <c r="AC248" s="348" t="s">
        <v>731</v>
      </c>
      <c r="AD248" s="174" t="s">
        <v>525</v>
      </c>
      <c r="AE248" s="384">
        <v>0.29103000000000001</v>
      </c>
      <c r="AF248" s="198" t="s">
        <v>720</v>
      </c>
    </row>
    <row r="249" spans="29:32">
      <c r="AC249" s="348" t="s">
        <v>732</v>
      </c>
      <c r="AD249" s="174" t="s">
        <v>509</v>
      </c>
      <c r="AE249" s="384">
        <v>0.15371000000000001</v>
      </c>
      <c r="AF249" s="198" t="s">
        <v>719</v>
      </c>
    </row>
    <row r="250" spans="29:32">
      <c r="AC250" s="348" t="s">
        <v>733</v>
      </c>
      <c r="AD250" s="174" t="s">
        <v>525</v>
      </c>
      <c r="AE250" s="384">
        <v>0.24736</v>
      </c>
      <c r="AF250" s="198" t="s">
        <v>720</v>
      </c>
    </row>
    <row r="251" spans="29:32">
      <c r="AC251" s="348" t="s">
        <v>734</v>
      </c>
      <c r="AD251" s="174" t="s">
        <v>509</v>
      </c>
      <c r="AE251" s="384">
        <v>0.19228000000000001</v>
      </c>
      <c r="AF251" s="198" t="s">
        <v>719</v>
      </c>
    </row>
    <row r="252" spans="29:32">
      <c r="AC252" s="348" t="s">
        <v>735</v>
      </c>
      <c r="AD252" s="174" t="s">
        <v>525</v>
      </c>
      <c r="AE252" s="384">
        <v>0.30945</v>
      </c>
      <c r="AF252" s="198" t="s">
        <v>720</v>
      </c>
    </row>
    <row r="253" spans="29:32">
      <c r="AC253" s="348" t="s">
        <v>736</v>
      </c>
      <c r="AD253" s="174" t="s">
        <v>509</v>
      </c>
      <c r="AE253" s="384">
        <v>0.28294999999999998</v>
      </c>
      <c r="AF253" s="198" t="s">
        <v>719</v>
      </c>
    </row>
    <row r="254" spans="29:32">
      <c r="AC254" s="348" t="s">
        <v>737</v>
      </c>
      <c r="AD254" s="174" t="s">
        <v>525</v>
      </c>
      <c r="AE254" s="384">
        <v>0.45535999999999999</v>
      </c>
      <c r="AF254" s="198" t="s">
        <v>720</v>
      </c>
    </row>
    <row r="255" spans="29:32">
      <c r="AC255" s="348" t="s">
        <v>738</v>
      </c>
      <c r="AD255" s="174" t="s">
        <v>509</v>
      </c>
      <c r="AE255" s="384">
        <v>0.1052</v>
      </c>
      <c r="AF255" s="198" t="s">
        <v>719</v>
      </c>
    </row>
    <row r="256" spans="29:32">
      <c r="AC256" s="348" t="s">
        <v>739</v>
      </c>
      <c r="AD256" s="174" t="s">
        <v>525</v>
      </c>
      <c r="AE256" s="384">
        <v>0.16930000000000001</v>
      </c>
      <c r="AF256" s="198" t="s">
        <v>720</v>
      </c>
    </row>
    <row r="257" spans="29:32">
      <c r="AC257" s="348" t="s">
        <v>740</v>
      </c>
      <c r="AD257" s="174" t="s">
        <v>509</v>
      </c>
      <c r="AE257" s="384">
        <v>0.10895000000000001</v>
      </c>
      <c r="AF257" s="198" t="s">
        <v>719</v>
      </c>
    </row>
    <row r="258" spans="29:32">
      <c r="AC258" s="348" t="s">
        <v>741</v>
      </c>
      <c r="AD258" s="174" t="s">
        <v>525</v>
      </c>
      <c r="AE258" s="384">
        <v>0.17534</v>
      </c>
      <c r="AF258" s="198" t="s">
        <v>720</v>
      </c>
    </row>
    <row r="259" spans="29:32">
      <c r="AC259" s="348" t="s">
        <v>742</v>
      </c>
      <c r="AD259" s="174" t="s">
        <v>509</v>
      </c>
      <c r="AE259" s="384">
        <v>0.13177</v>
      </c>
      <c r="AF259" s="198" t="s">
        <v>719</v>
      </c>
    </row>
    <row r="260" spans="29:32">
      <c r="AC260" s="348" t="s">
        <v>743</v>
      </c>
      <c r="AD260" s="174" t="s">
        <v>525</v>
      </c>
      <c r="AE260" s="384">
        <v>0.21207000000000001</v>
      </c>
      <c r="AF260" s="198" t="s">
        <v>720</v>
      </c>
    </row>
    <row r="261" spans="29:32">
      <c r="AC261" s="348" t="s">
        <v>744</v>
      </c>
      <c r="AD261" s="174" t="s">
        <v>509</v>
      </c>
      <c r="AE261" s="384">
        <v>0.11473</v>
      </c>
      <c r="AF261" s="198" t="s">
        <v>719</v>
      </c>
    </row>
    <row r="262" spans="29:32">
      <c r="AC262" s="349" t="s">
        <v>745</v>
      </c>
      <c r="AD262" s="174" t="s">
        <v>525</v>
      </c>
      <c r="AE262" s="384">
        <v>0.18464000000000003</v>
      </c>
      <c r="AF262" s="198" t="s">
        <v>746</v>
      </c>
    </row>
    <row r="263" spans="29:32">
      <c r="AC263" s="348" t="s">
        <v>747</v>
      </c>
      <c r="AD263" s="174" t="s">
        <v>525</v>
      </c>
      <c r="AE263" s="385">
        <v>0.32027</v>
      </c>
      <c r="AF263" s="198" t="s">
        <v>746</v>
      </c>
    </row>
    <row r="264" spans="29:32">
      <c r="AC264" s="348" t="s">
        <v>748</v>
      </c>
      <c r="AD264" s="174" t="s">
        <v>509</v>
      </c>
      <c r="AE264" s="385">
        <v>0.19900999999999999</v>
      </c>
      <c r="AF264" s="198" t="s">
        <v>730</v>
      </c>
    </row>
    <row r="265" spans="29:32">
      <c r="AC265" s="348" t="s">
        <v>749</v>
      </c>
      <c r="AD265" s="174" t="s">
        <v>509</v>
      </c>
      <c r="AE265" s="401">
        <v>0.14954999999999999</v>
      </c>
      <c r="AF265" s="350" t="s">
        <v>476</v>
      </c>
    </row>
    <row r="266" spans="29:32">
      <c r="AC266" s="348" t="s">
        <v>750</v>
      </c>
      <c r="AD266" s="174" t="s">
        <v>525</v>
      </c>
      <c r="AE266" s="401">
        <v>0.24068000000000001</v>
      </c>
      <c r="AF266" s="198" t="s">
        <v>746</v>
      </c>
    </row>
    <row r="267" spans="29:32">
      <c r="AC267" s="348" t="s">
        <v>751</v>
      </c>
      <c r="AD267" s="174" t="s">
        <v>509</v>
      </c>
      <c r="AE267" s="401">
        <v>0.19455</v>
      </c>
      <c r="AF267" s="350" t="s">
        <v>476</v>
      </c>
    </row>
    <row r="268" spans="29:32">
      <c r="AC268" s="348" t="s">
        <v>752</v>
      </c>
      <c r="AD268" s="174" t="s">
        <v>525</v>
      </c>
      <c r="AE268" s="401">
        <v>0.31309999999999999</v>
      </c>
      <c r="AF268" s="198" t="s">
        <v>746</v>
      </c>
    </row>
    <row r="269" spans="29:32">
      <c r="AC269" s="348" t="s">
        <v>753</v>
      </c>
      <c r="AD269" s="174" t="s">
        <v>509</v>
      </c>
      <c r="AE269" s="401">
        <v>0.27777000000000002</v>
      </c>
      <c r="AF269" s="350" t="s">
        <v>476</v>
      </c>
    </row>
    <row r="270" spans="29:32">
      <c r="AC270" s="348" t="s">
        <v>754</v>
      </c>
      <c r="AD270" s="174" t="s">
        <v>525</v>
      </c>
      <c r="AE270" s="401">
        <v>0.44702999999999998</v>
      </c>
      <c r="AF270" s="350" t="s">
        <v>746</v>
      </c>
    </row>
    <row r="271" spans="29:32">
      <c r="AC271" s="348" t="s">
        <v>755</v>
      </c>
      <c r="AD271" s="174" t="s">
        <v>509</v>
      </c>
      <c r="AE271" s="401">
        <v>0.25213000000000002</v>
      </c>
      <c r="AF271" s="350" t="s">
        <v>476</v>
      </c>
    </row>
    <row r="272" spans="29:32">
      <c r="AC272" s="348" t="s">
        <v>756</v>
      </c>
      <c r="AD272" s="174" t="s">
        <v>525</v>
      </c>
      <c r="AE272" s="401">
        <v>0.40576000000000001</v>
      </c>
      <c r="AF272" s="350" t="s">
        <v>746</v>
      </c>
    </row>
    <row r="273" spans="29:32">
      <c r="AC273" s="348" t="s">
        <v>757</v>
      </c>
      <c r="AD273" s="174" t="s">
        <v>509</v>
      </c>
      <c r="AE273" s="393">
        <v>0.23741000000000001</v>
      </c>
      <c r="AF273" s="350" t="s">
        <v>476</v>
      </c>
    </row>
    <row r="274" spans="29:32">
      <c r="AC274" s="349" t="s">
        <v>758</v>
      </c>
      <c r="AD274" s="174" t="s">
        <v>525</v>
      </c>
      <c r="AE274" s="393">
        <v>0.38207000000000002</v>
      </c>
      <c r="AF274" s="350" t="s">
        <v>746</v>
      </c>
    </row>
    <row r="275" spans="29:32">
      <c r="AC275" s="348" t="s">
        <v>759</v>
      </c>
      <c r="AD275" s="174" t="s">
        <v>509</v>
      </c>
      <c r="AE275" s="393">
        <v>0.22833000000000001</v>
      </c>
      <c r="AF275" s="350" t="s">
        <v>476</v>
      </c>
    </row>
    <row r="276" spans="29:32">
      <c r="AC276" s="348" t="s">
        <v>758</v>
      </c>
      <c r="AD276" s="174" t="s">
        <v>525</v>
      </c>
      <c r="AE276" s="393">
        <v>0.36747000000000002</v>
      </c>
      <c r="AF276" s="350" t="s">
        <v>746</v>
      </c>
    </row>
    <row r="277" spans="29:32">
      <c r="AC277" s="348" t="s">
        <v>760</v>
      </c>
      <c r="AD277" s="174" t="s">
        <v>509</v>
      </c>
      <c r="AE277" s="393">
        <v>0.3846</v>
      </c>
      <c r="AF277" s="350" t="s">
        <v>476</v>
      </c>
    </row>
    <row r="278" spans="29:32">
      <c r="AC278" s="348" t="s">
        <v>761</v>
      </c>
      <c r="AD278" s="174" t="s">
        <v>525</v>
      </c>
      <c r="AE278" s="393">
        <v>0.61895999999999995</v>
      </c>
      <c r="AF278" s="350" t="s">
        <v>746</v>
      </c>
    </row>
    <row r="279" spans="29:32">
      <c r="AC279" s="348" t="s">
        <v>762</v>
      </c>
      <c r="AD279" s="174" t="s">
        <v>509</v>
      </c>
      <c r="AE279" s="393">
        <v>0.23644999999999999</v>
      </c>
      <c r="AF279" s="350" t="s">
        <v>476</v>
      </c>
    </row>
    <row r="280" spans="29:32">
      <c r="AC280" s="348" t="s">
        <v>763</v>
      </c>
      <c r="AD280" s="174" t="s">
        <v>525</v>
      </c>
      <c r="AE280" s="393">
        <v>0.38052999999999998</v>
      </c>
      <c r="AF280" s="350" t="s">
        <v>746</v>
      </c>
    </row>
    <row r="281" spans="29:32">
      <c r="AC281" s="348" t="s">
        <v>764</v>
      </c>
      <c r="AD281" s="174" t="s">
        <v>509</v>
      </c>
      <c r="AE281" s="401">
        <v>0.27244000000000002</v>
      </c>
      <c r="AF281" s="350" t="s">
        <v>476</v>
      </c>
    </row>
    <row r="282" spans="29:32">
      <c r="AC282" s="348" t="s">
        <v>765</v>
      </c>
      <c r="AD282" s="174" t="s">
        <v>525</v>
      </c>
      <c r="AE282" s="401">
        <v>0.43845000000000001</v>
      </c>
      <c r="AF282" s="350" t="s">
        <v>746</v>
      </c>
    </row>
    <row r="283" spans="29:32">
      <c r="AC283" s="348" t="s">
        <v>766</v>
      </c>
      <c r="AD283" s="174" t="s">
        <v>509</v>
      </c>
      <c r="AE283" s="401">
        <v>0.25162000000000001</v>
      </c>
      <c r="AF283" s="350" t="s">
        <v>476</v>
      </c>
    </row>
    <row r="284" spans="29:32">
      <c r="AC284" s="348" t="s">
        <v>767</v>
      </c>
      <c r="AD284" s="174" t="s">
        <v>525</v>
      </c>
      <c r="AE284" s="401">
        <v>0.40494000000000002</v>
      </c>
      <c r="AF284" s="350" t="s">
        <v>746</v>
      </c>
    </row>
    <row r="285" spans="29:32">
      <c r="AC285" s="348" t="s">
        <v>768</v>
      </c>
      <c r="AD285" s="174" t="s">
        <v>509</v>
      </c>
      <c r="AE285" s="384">
        <v>0.11551</v>
      </c>
      <c r="AF285" s="350" t="s">
        <v>476</v>
      </c>
    </row>
    <row r="286" spans="29:32">
      <c r="AC286" s="348" t="s">
        <v>769</v>
      </c>
      <c r="AD286" s="174" t="s">
        <v>525</v>
      </c>
      <c r="AE286" s="384">
        <v>0.18589</v>
      </c>
      <c r="AF286" s="350" t="s">
        <v>746</v>
      </c>
    </row>
    <row r="287" spans="29:32">
      <c r="AC287" s="348" t="s">
        <v>770</v>
      </c>
      <c r="AD287" s="174" t="s">
        <v>509</v>
      </c>
      <c r="AE287" s="393">
        <v>0.79127999999999998</v>
      </c>
      <c r="AF287" s="350" t="s">
        <v>476</v>
      </c>
    </row>
    <row r="288" spans="29:32">
      <c r="AC288" s="348" t="s">
        <v>771</v>
      </c>
      <c r="AD288" s="174" t="s">
        <v>525</v>
      </c>
      <c r="AE288" s="393">
        <v>1.2734399999999999</v>
      </c>
      <c r="AF288" s="198" t="s">
        <v>746</v>
      </c>
    </row>
    <row r="289" spans="29:32">
      <c r="AC289" s="348" t="s">
        <v>772</v>
      </c>
      <c r="AD289" s="174" t="s">
        <v>509</v>
      </c>
      <c r="AE289" s="393">
        <v>0.87458000000000002</v>
      </c>
      <c r="AF289" s="350" t="s">
        <v>476</v>
      </c>
    </row>
    <row r="290" spans="29:32">
      <c r="AC290" s="348" t="s">
        <v>773</v>
      </c>
      <c r="AD290" s="174" t="s">
        <v>525</v>
      </c>
      <c r="AE290" s="393">
        <v>1.4075</v>
      </c>
      <c r="AF290" s="198" t="s">
        <v>746</v>
      </c>
    </row>
    <row r="291" spans="29:32">
      <c r="AC291" s="348" t="s">
        <v>774</v>
      </c>
      <c r="AD291" s="174" t="s">
        <v>509</v>
      </c>
      <c r="AE291" s="393">
        <v>0.83823999999999999</v>
      </c>
      <c r="AF291" s="350" t="s">
        <v>476</v>
      </c>
    </row>
    <row r="292" spans="29:32">
      <c r="AC292" s="348" t="s">
        <v>775</v>
      </c>
      <c r="AD292" s="174" t="s">
        <v>525</v>
      </c>
      <c r="AE292" s="393">
        <v>1.3490200000000001</v>
      </c>
      <c r="AF292" s="350" t="s">
        <v>746</v>
      </c>
    </row>
    <row r="293" spans="29:32">
      <c r="AC293" s="198" t="s">
        <v>776</v>
      </c>
      <c r="AD293" s="174" t="s">
        <v>541</v>
      </c>
      <c r="AE293" s="402">
        <v>0.12076000000000001</v>
      </c>
      <c r="AF293" s="198" t="s">
        <v>700</v>
      </c>
    </row>
    <row r="294" spans="29:32">
      <c r="AC294" s="198" t="s">
        <v>777</v>
      </c>
      <c r="AD294" s="174" t="s">
        <v>541</v>
      </c>
      <c r="AE294" s="402">
        <v>2.7789999999999999E-2</v>
      </c>
      <c r="AF294" s="198" t="s">
        <v>700</v>
      </c>
    </row>
    <row r="295" spans="29:32">
      <c r="AC295" s="198" t="s">
        <v>778</v>
      </c>
      <c r="AD295" s="174" t="s">
        <v>541</v>
      </c>
      <c r="AE295" s="384">
        <v>0.21176</v>
      </c>
      <c r="AF295" s="198" t="s">
        <v>700</v>
      </c>
    </row>
    <row r="296" spans="29:32">
      <c r="AC296" s="198" t="s">
        <v>778</v>
      </c>
      <c r="AD296" s="174" t="s">
        <v>509</v>
      </c>
      <c r="AE296" s="384">
        <v>0.31763999999999998</v>
      </c>
      <c r="AF296" s="198" t="s">
        <v>719</v>
      </c>
    </row>
    <row r="297" spans="29:32">
      <c r="AC297" s="198" t="s">
        <v>779</v>
      </c>
      <c r="AD297" s="174" t="s">
        <v>541</v>
      </c>
      <c r="AE297" s="384">
        <v>0.15018000000000001</v>
      </c>
      <c r="AF297" s="198" t="s">
        <v>700</v>
      </c>
    </row>
    <row r="298" spans="29:32">
      <c r="AC298" s="198" t="s">
        <v>780</v>
      </c>
      <c r="AD298" s="174" t="s">
        <v>541</v>
      </c>
      <c r="AE298" s="401">
        <v>0.112863</v>
      </c>
      <c r="AF298" s="198" t="s">
        <v>700</v>
      </c>
    </row>
    <row r="299" spans="29:32">
      <c r="AC299" s="350" t="s">
        <v>781</v>
      </c>
      <c r="AD299" s="174" t="s">
        <v>541</v>
      </c>
      <c r="AE299" s="401">
        <v>1.8737999999999998E-2</v>
      </c>
      <c r="AF299" s="198" t="s">
        <v>700</v>
      </c>
    </row>
    <row r="300" spans="29:32">
      <c r="AC300" s="350" t="s">
        <v>782</v>
      </c>
      <c r="AD300" s="174" t="s">
        <v>541</v>
      </c>
      <c r="AE300" s="401">
        <v>0.12951799999999999</v>
      </c>
      <c r="AF300" s="198" t="s">
        <v>700</v>
      </c>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topLeftCell="B114" zoomScale="80" zoomScaleNormal="80" workbookViewId="0">
      <selection activeCell="C53" sqref="C53:I57"/>
    </sheetView>
  </sheetViews>
  <sheetFormatPr defaultColWidth="9.140625" defaultRowHeight="15"/>
  <cols>
    <col min="1" max="1" width="3" customWidth="1"/>
    <col min="2" max="2" width="9.140625" style="4"/>
    <col min="3" max="3" width="36.140625" style="4" customWidth="1"/>
    <col min="4" max="4" width="19.140625" style="4" customWidth="1"/>
    <col min="5" max="5" width="21.85546875" style="4" customWidth="1"/>
    <col min="6" max="6" width="21.42578125" style="4" customWidth="1"/>
    <col min="7" max="7" width="20.140625" style="4" customWidth="1"/>
    <col min="8" max="8" width="17.85546875" style="4" customWidth="1"/>
    <col min="9" max="9" width="19.85546875" style="4" customWidth="1"/>
    <col min="10" max="10" width="20.42578125" style="4" customWidth="1"/>
    <col min="11" max="13" width="17.85546875" style="21" customWidth="1"/>
    <col min="14" max="14" width="23" style="21" customWidth="1"/>
    <col min="15" max="15" width="25" style="21" customWidth="1"/>
    <col min="16" max="16" width="21.28515625" style="21" customWidth="1"/>
    <col min="17" max="17" width="25.42578125" style="21" customWidth="1"/>
    <col min="18" max="20" width="19.42578125" style="21" customWidth="1"/>
    <col min="21" max="21" width="27.140625" style="21" customWidth="1"/>
    <col min="22" max="22" width="33.140625" style="21" customWidth="1"/>
    <col min="23" max="23" width="30" style="4" customWidth="1"/>
    <col min="24" max="16384" width="9.140625" style="4"/>
  </cols>
  <sheetData>
    <row r="2" spans="1:26">
      <c r="A2" s="1"/>
      <c r="B2" s="16"/>
      <c r="C2" s="16"/>
      <c r="D2" s="16"/>
      <c r="E2" s="16"/>
      <c r="F2" s="16"/>
      <c r="G2" s="16"/>
      <c r="H2" s="16"/>
      <c r="I2" s="16"/>
      <c r="J2" s="16"/>
    </row>
    <row r="3" spans="1:26" ht="15" customHeight="1">
      <c r="A3" s="1"/>
      <c r="B3" s="55"/>
      <c r="C3" s="56"/>
      <c r="D3" s="56"/>
      <c r="E3" s="56"/>
      <c r="F3" s="56"/>
      <c r="G3" s="56"/>
      <c r="H3" s="56"/>
      <c r="I3" s="56"/>
      <c r="J3" s="56"/>
      <c r="K3" s="56"/>
      <c r="L3" s="56"/>
      <c r="M3" s="56"/>
      <c r="N3" s="56"/>
      <c r="O3" s="56"/>
      <c r="P3" s="56"/>
      <c r="Q3" s="56"/>
      <c r="R3" s="56"/>
      <c r="S3" s="56"/>
      <c r="T3" s="56"/>
      <c r="U3" s="56"/>
      <c r="V3" s="56"/>
      <c r="W3" s="56"/>
      <c r="X3" s="57"/>
    </row>
    <row r="4" spans="1:26" s="3" customFormat="1" ht="15" customHeight="1">
      <c r="A4" s="16"/>
      <c r="B4" s="58" t="s">
        <v>783</v>
      </c>
      <c r="C4" s="59"/>
      <c r="D4" s="59"/>
      <c r="E4" s="59"/>
      <c r="F4" s="59"/>
      <c r="G4" s="59"/>
      <c r="H4" s="59"/>
      <c r="I4" s="59"/>
      <c r="J4" s="59"/>
      <c r="K4" s="59"/>
      <c r="L4" s="59"/>
      <c r="M4" s="59"/>
      <c r="N4" s="59"/>
      <c r="O4" s="59"/>
      <c r="P4" s="59"/>
      <c r="Q4" s="59"/>
      <c r="R4" s="59"/>
      <c r="S4" s="59"/>
      <c r="T4" s="59"/>
      <c r="U4" s="59"/>
      <c r="V4" s="59"/>
      <c r="W4" s="59"/>
      <c r="X4" s="60"/>
      <c r="Y4" s="23"/>
    </row>
    <row r="5" spans="1:26" s="3" customFormat="1" ht="15.75" customHeight="1">
      <c r="A5" s="16"/>
      <c r="B5" s="61"/>
      <c r="C5" s="62"/>
      <c r="D5" s="62"/>
      <c r="E5" s="62"/>
      <c r="F5" s="62"/>
      <c r="G5" s="62"/>
      <c r="H5" s="62"/>
      <c r="I5" s="62"/>
      <c r="J5" s="62"/>
      <c r="K5" s="62"/>
      <c r="L5" s="62"/>
      <c r="M5" s="62"/>
      <c r="N5" s="62"/>
      <c r="O5" s="62"/>
      <c r="P5" s="62"/>
      <c r="Q5" s="62"/>
      <c r="R5" s="62"/>
      <c r="S5" s="62"/>
      <c r="T5" s="62"/>
      <c r="U5" s="62"/>
      <c r="V5" s="62"/>
      <c r="W5" s="62"/>
      <c r="X5" s="63"/>
      <c r="Y5" s="23"/>
    </row>
    <row r="6" spans="1:26" s="3" customFormat="1" ht="18.75">
      <c r="A6" s="16"/>
      <c r="B6" s="17"/>
      <c r="C6" s="2"/>
      <c r="D6" s="2"/>
      <c r="E6" s="2"/>
      <c r="F6" s="2"/>
      <c r="G6" s="2"/>
      <c r="H6" s="2"/>
      <c r="I6" s="2"/>
      <c r="J6" s="2"/>
      <c r="K6" s="22"/>
      <c r="L6" s="22"/>
      <c r="M6" s="22"/>
      <c r="N6" s="22"/>
      <c r="O6" s="22"/>
      <c r="P6" s="21"/>
      <c r="Q6" s="21"/>
      <c r="R6" s="21"/>
      <c r="S6" s="21"/>
      <c r="T6" s="21"/>
      <c r="U6" s="21"/>
      <c r="V6" s="21"/>
      <c r="W6" s="25"/>
      <c r="X6" s="53"/>
    </row>
    <row r="7" spans="1:26" s="3" customFormat="1" ht="19.5" thickBot="1">
      <c r="A7" s="16"/>
      <c r="B7" s="26"/>
      <c r="C7" s="27" t="s">
        <v>784</v>
      </c>
      <c r="D7" s="27"/>
      <c r="E7" s="27"/>
      <c r="F7" s="27"/>
      <c r="G7" s="27"/>
      <c r="H7" s="27"/>
      <c r="I7" s="27"/>
      <c r="J7" s="27"/>
      <c r="K7" s="27"/>
      <c r="L7" s="27"/>
      <c r="M7" s="27"/>
      <c r="N7" s="27"/>
      <c r="O7" s="27"/>
      <c r="P7" s="27"/>
      <c r="Q7" s="27"/>
      <c r="R7" s="27"/>
      <c r="S7" s="27"/>
      <c r="T7" s="27"/>
      <c r="U7" s="27"/>
      <c r="V7" s="27"/>
      <c r="W7" s="27"/>
      <c r="X7" s="28"/>
      <c r="Y7" s="23"/>
    </row>
    <row r="8" spans="1:26" s="64" customFormat="1">
      <c r="A8" s="4"/>
      <c r="B8" s="30"/>
      <c r="C8" s="65"/>
      <c r="D8" s="18"/>
      <c r="E8" s="18"/>
      <c r="F8" s="18"/>
      <c r="G8" s="18"/>
      <c r="H8" s="18"/>
      <c r="I8" s="18"/>
      <c r="J8" s="18"/>
      <c r="K8" s="18"/>
      <c r="L8" s="18"/>
      <c r="M8" s="18"/>
      <c r="N8" s="18"/>
      <c r="O8" s="18"/>
      <c r="P8" s="18"/>
      <c r="Q8" s="18"/>
      <c r="R8" s="18"/>
      <c r="S8" s="18"/>
      <c r="T8" s="18"/>
      <c r="U8" s="18"/>
      <c r="V8" s="18"/>
      <c r="W8" s="18"/>
      <c r="X8" s="67"/>
      <c r="Y8" s="4"/>
      <c r="Z8" s="4"/>
    </row>
    <row r="9" spans="1:26" s="3" customFormat="1">
      <c r="A9" s="13"/>
      <c r="B9" s="14"/>
      <c r="C9" s="20" t="s">
        <v>785</v>
      </c>
      <c r="D9" s="5"/>
      <c r="E9" s="5"/>
      <c r="F9" s="5"/>
      <c r="G9" s="5"/>
      <c r="H9" s="5"/>
      <c r="I9" s="5"/>
      <c r="J9" s="5"/>
      <c r="K9" s="5"/>
      <c r="L9" s="5"/>
      <c r="M9" s="5"/>
      <c r="N9" s="5"/>
      <c r="O9" s="5"/>
      <c r="P9" s="18"/>
      <c r="Q9" s="18"/>
      <c r="R9" s="18"/>
      <c r="S9" s="18"/>
      <c r="T9" s="18"/>
      <c r="U9" s="18"/>
      <c r="V9" s="18"/>
      <c r="W9" s="18"/>
      <c r="X9" s="67"/>
      <c r="Y9" s="23"/>
    </row>
    <row r="10" spans="1:26" s="3" customFormat="1" ht="17.25" customHeight="1">
      <c r="A10" s="13"/>
      <c r="B10" s="14"/>
      <c r="C10" s="7" t="s">
        <v>786</v>
      </c>
      <c r="D10" s="5"/>
      <c r="E10" s="5"/>
      <c r="F10" s="5"/>
      <c r="G10" s="5"/>
      <c r="H10" s="5"/>
      <c r="I10" s="5"/>
      <c r="J10" s="5"/>
      <c r="K10" s="5"/>
      <c r="L10" s="5"/>
      <c r="M10" s="5"/>
      <c r="N10" s="5"/>
      <c r="O10" s="5"/>
      <c r="P10" s="18"/>
      <c r="Q10" s="18"/>
      <c r="R10" s="18"/>
      <c r="S10" s="18"/>
      <c r="T10" s="18"/>
      <c r="U10" s="18"/>
      <c r="V10" s="18"/>
      <c r="W10" s="18"/>
      <c r="X10" s="67"/>
      <c r="Y10" s="23"/>
    </row>
    <row r="11" spans="1:26" s="3" customFormat="1" ht="18" customHeight="1">
      <c r="A11" s="13"/>
      <c r="B11" s="14"/>
      <c r="C11" s="8" t="s">
        <v>787</v>
      </c>
      <c r="D11" s="6"/>
      <c r="E11" s="6"/>
      <c r="F11" s="6"/>
      <c r="G11" s="6"/>
      <c r="H11" s="6"/>
      <c r="I11" s="6"/>
      <c r="J11" s="6"/>
      <c r="K11" s="6"/>
      <c r="L11" s="6"/>
      <c r="M11" s="6"/>
      <c r="N11" s="6"/>
      <c r="O11" s="6"/>
      <c r="P11" s="18"/>
      <c r="Q11" s="18"/>
      <c r="R11" s="18"/>
      <c r="S11" s="18"/>
      <c r="T11" s="18"/>
      <c r="U11" s="18"/>
      <c r="V11" s="18"/>
      <c r="W11" s="18"/>
      <c r="X11" s="67"/>
      <c r="Y11" s="23"/>
    </row>
    <row r="12" spans="1:26" s="3" customFormat="1" ht="18" customHeight="1">
      <c r="A12" s="13"/>
      <c r="B12" s="14"/>
      <c r="C12" s="8" t="s">
        <v>788</v>
      </c>
      <c r="D12" s="6"/>
      <c r="E12" s="6"/>
      <c r="F12" s="6"/>
      <c r="G12" s="6"/>
      <c r="H12" s="6"/>
      <c r="I12" s="6"/>
      <c r="J12" s="6"/>
      <c r="K12" s="6"/>
      <c r="L12" s="6"/>
      <c r="M12" s="6"/>
      <c r="N12" s="6"/>
      <c r="O12" s="6"/>
      <c r="P12" s="18"/>
      <c r="Q12" s="18"/>
      <c r="R12" s="18"/>
      <c r="S12" s="18"/>
      <c r="T12" s="18"/>
      <c r="U12" s="18"/>
      <c r="V12" s="18"/>
      <c r="W12" s="18"/>
      <c r="X12" s="67"/>
      <c r="Y12" s="23"/>
    </row>
    <row r="13" spans="1:26" s="3" customFormat="1" ht="33" customHeight="1" thickBot="1">
      <c r="A13" s="13"/>
      <c r="B13" s="14"/>
      <c r="C13" s="79"/>
      <c r="D13" s="6"/>
      <c r="E13" s="6"/>
      <c r="F13" s="6"/>
      <c r="G13" s="6"/>
      <c r="H13" s="6"/>
      <c r="I13" s="6"/>
      <c r="J13" s="6"/>
      <c r="K13" s="6"/>
      <c r="L13" s="6"/>
      <c r="M13" s="6"/>
      <c r="N13" s="6"/>
      <c r="O13" s="6"/>
      <c r="P13" s="18"/>
      <c r="Q13" s="18"/>
      <c r="R13" s="18"/>
      <c r="S13" s="18"/>
      <c r="T13" s="18"/>
      <c r="U13" s="18"/>
      <c r="V13" s="18"/>
      <c r="W13" s="18"/>
      <c r="X13" s="67"/>
      <c r="Y13" s="23"/>
    </row>
    <row r="14" spans="1:26" s="3" customFormat="1" ht="44.25" customHeight="1">
      <c r="A14" s="13"/>
      <c r="B14" s="14"/>
      <c r="C14" s="44" t="s">
        <v>789</v>
      </c>
      <c r="D14" s="45"/>
      <c r="E14" s="6"/>
      <c r="F14" s="6"/>
      <c r="G14" s="6"/>
      <c r="H14" s="6"/>
      <c r="I14" s="5"/>
      <c r="J14" s="5"/>
      <c r="K14" s="8"/>
      <c r="L14" s="6"/>
      <c r="M14" s="6"/>
      <c r="N14" s="6"/>
      <c r="O14" s="6"/>
      <c r="P14" s="18"/>
      <c r="Q14" s="18"/>
      <c r="R14" s="18"/>
      <c r="S14" s="18"/>
      <c r="T14" s="18"/>
      <c r="U14" s="18"/>
      <c r="V14" s="18"/>
      <c r="W14" s="18"/>
      <c r="X14" s="67"/>
      <c r="Y14" s="23"/>
    </row>
    <row r="15" spans="1:26" s="3" customFormat="1" ht="42" customHeight="1" thickBot="1">
      <c r="A15" s="13"/>
      <c r="B15" s="14"/>
      <c r="C15" s="46" t="s">
        <v>790</v>
      </c>
      <c r="D15" s="47"/>
      <c r="E15" s="6"/>
      <c r="F15" s="6"/>
      <c r="G15" s="6"/>
      <c r="H15" s="6"/>
      <c r="I15" s="5"/>
      <c r="J15" s="5"/>
      <c r="K15" s="8"/>
      <c r="L15" s="6"/>
      <c r="M15" s="6"/>
      <c r="N15" s="6"/>
      <c r="O15" s="6"/>
      <c r="P15" s="18"/>
      <c r="Q15" s="18"/>
      <c r="R15" s="18"/>
      <c r="S15" s="18"/>
      <c r="T15" s="18"/>
      <c r="U15" s="18"/>
      <c r="V15" s="18"/>
      <c r="W15" s="18"/>
      <c r="X15" s="67"/>
      <c r="Y15" s="23"/>
    </row>
    <row r="16" spans="1:26" s="3" customFormat="1" ht="35.25" customHeight="1" thickBot="1">
      <c r="A16" s="13"/>
      <c r="B16" s="344"/>
      <c r="C16" s="432" t="s">
        <v>791</v>
      </c>
      <c r="D16" s="49">
        <v>2008</v>
      </c>
      <c r="E16" s="49">
        <v>2009</v>
      </c>
      <c r="F16" s="49">
        <v>2010</v>
      </c>
      <c r="G16" s="49">
        <v>2011</v>
      </c>
      <c r="H16" s="49">
        <v>2012</v>
      </c>
      <c r="I16" s="49">
        <v>2013</v>
      </c>
      <c r="J16" s="49">
        <v>2014</v>
      </c>
      <c r="K16" s="49">
        <v>2015</v>
      </c>
      <c r="L16" s="49">
        <v>2016</v>
      </c>
      <c r="M16" s="49">
        <v>2017</v>
      </c>
      <c r="N16" s="49">
        <v>2018</v>
      </c>
      <c r="O16" s="49">
        <v>2019</v>
      </c>
      <c r="P16" s="49" t="s">
        <v>17</v>
      </c>
      <c r="Q16" s="50" t="s">
        <v>19</v>
      </c>
      <c r="R16" s="18"/>
      <c r="S16" s="18"/>
      <c r="T16" s="18"/>
      <c r="U16" s="18"/>
      <c r="V16" s="18"/>
      <c r="W16" s="18"/>
      <c r="X16" s="67"/>
      <c r="Y16" s="23"/>
    </row>
    <row r="17" spans="1:25" s="3" customFormat="1" ht="36" customHeight="1">
      <c r="A17" s="13"/>
      <c r="B17" s="344"/>
      <c r="C17" s="341" t="s">
        <v>792</v>
      </c>
      <c r="D17" s="10"/>
      <c r="E17" s="37"/>
      <c r="F17" s="37"/>
      <c r="G17" s="37"/>
      <c r="H17" s="37"/>
      <c r="I17" s="37"/>
      <c r="J17" s="37"/>
      <c r="K17" s="37"/>
      <c r="L17" s="37"/>
      <c r="M17" s="37"/>
      <c r="N17" s="37"/>
      <c r="O17" s="37"/>
      <c r="P17" s="38" t="s">
        <v>793</v>
      </c>
      <c r="Q17" s="41"/>
      <c r="R17" s="18"/>
      <c r="S17" s="18"/>
      <c r="T17" s="18"/>
      <c r="U17" s="18"/>
      <c r="V17" s="18"/>
      <c r="W17" s="18"/>
      <c r="X17" s="67"/>
      <c r="Y17" s="23"/>
    </row>
    <row r="18" spans="1:25" s="3" customFormat="1" ht="31.5" customHeight="1">
      <c r="A18" s="13"/>
      <c r="B18" s="344"/>
      <c r="C18" s="341" t="s">
        <v>794</v>
      </c>
      <c r="D18" s="10"/>
      <c r="E18" s="10"/>
      <c r="F18" s="10"/>
      <c r="G18" s="10"/>
      <c r="H18" s="10"/>
      <c r="I18" s="10"/>
      <c r="J18" s="10"/>
      <c r="K18" s="10"/>
      <c r="L18" s="10"/>
      <c r="M18" s="10"/>
      <c r="N18" s="10"/>
      <c r="O18" s="10"/>
      <c r="P18" s="9" t="s">
        <v>793</v>
      </c>
      <c r="Q18" s="42"/>
      <c r="R18" s="18"/>
      <c r="S18" s="18"/>
      <c r="T18" s="18"/>
      <c r="U18" s="18"/>
      <c r="V18" s="18"/>
      <c r="W18" s="18"/>
      <c r="X18" s="67"/>
      <c r="Y18" s="23"/>
    </row>
    <row r="19" spans="1:25" s="3" customFormat="1" ht="30" customHeight="1">
      <c r="A19" s="13"/>
      <c r="B19" s="344"/>
      <c r="C19" s="341" t="s">
        <v>795</v>
      </c>
      <c r="D19" s="10"/>
      <c r="E19" s="10"/>
      <c r="F19" s="10"/>
      <c r="G19" s="10"/>
      <c r="H19" s="10"/>
      <c r="I19" s="10"/>
      <c r="J19" s="10"/>
      <c r="K19" s="10"/>
      <c r="L19" s="10"/>
      <c r="M19" s="10"/>
      <c r="N19" s="10"/>
      <c r="O19" s="10"/>
      <c r="P19" s="9" t="s">
        <v>793</v>
      </c>
      <c r="Q19" s="42"/>
      <c r="R19" s="18"/>
      <c r="S19" s="18"/>
      <c r="T19" s="18"/>
      <c r="U19" s="18"/>
      <c r="V19" s="18"/>
      <c r="W19" s="18"/>
      <c r="X19" s="67"/>
      <c r="Y19" s="23"/>
    </row>
    <row r="20" spans="1:25" s="3" customFormat="1" ht="28.5" customHeight="1">
      <c r="A20" s="13"/>
      <c r="B20" s="344"/>
      <c r="C20" s="341" t="s">
        <v>796</v>
      </c>
      <c r="D20" s="10"/>
      <c r="E20" s="10"/>
      <c r="F20" s="10"/>
      <c r="G20" s="10"/>
      <c r="H20" s="10"/>
      <c r="I20" s="10"/>
      <c r="J20" s="10"/>
      <c r="K20" s="10"/>
      <c r="L20" s="10"/>
      <c r="M20" s="10"/>
      <c r="N20" s="10"/>
      <c r="O20" s="10"/>
      <c r="P20" s="9" t="s">
        <v>793</v>
      </c>
      <c r="Q20" s="42"/>
      <c r="R20" s="18"/>
      <c r="S20" s="18"/>
      <c r="T20" s="18"/>
      <c r="U20" s="18"/>
      <c r="V20" s="18"/>
      <c r="W20" s="18"/>
      <c r="X20" s="67"/>
      <c r="Y20" s="23"/>
    </row>
    <row r="21" spans="1:25" s="3" customFormat="1" ht="36.950000000000003" customHeight="1">
      <c r="A21" s="13"/>
      <c r="B21" s="344"/>
      <c r="C21" s="342" t="s">
        <v>797</v>
      </c>
      <c r="D21" s="338"/>
      <c r="E21" s="338"/>
      <c r="F21" s="338"/>
      <c r="G21" s="338"/>
      <c r="H21" s="338"/>
      <c r="I21" s="338"/>
      <c r="J21" s="338"/>
      <c r="K21" s="338"/>
      <c r="L21" s="338"/>
      <c r="M21" s="338"/>
      <c r="N21" s="338"/>
      <c r="O21" s="338"/>
      <c r="P21" s="339" t="s">
        <v>798</v>
      </c>
      <c r="Q21" s="340"/>
      <c r="R21" s="18"/>
      <c r="S21" s="18"/>
      <c r="T21" s="18"/>
      <c r="U21" s="18"/>
      <c r="V21" s="18"/>
      <c r="W21" s="18"/>
      <c r="X21" s="67"/>
      <c r="Y21" s="23"/>
    </row>
    <row r="22" spans="1:25" s="3" customFormat="1" ht="29.25" customHeight="1">
      <c r="A22" s="13"/>
      <c r="B22" s="344"/>
      <c r="C22" s="341" t="s">
        <v>193</v>
      </c>
      <c r="D22" s="10"/>
      <c r="E22" s="10"/>
      <c r="F22" s="10"/>
      <c r="G22" s="10"/>
      <c r="H22" s="10"/>
      <c r="I22" s="10"/>
      <c r="J22" s="10"/>
      <c r="K22" s="10"/>
      <c r="L22" s="10"/>
      <c r="M22" s="10"/>
      <c r="N22" s="10"/>
      <c r="O22" s="10"/>
      <c r="P22" s="9" t="s">
        <v>183</v>
      </c>
      <c r="Q22" s="42"/>
      <c r="R22" s="18"/>
      <c r="S22" s="18"/>
      <c r="T22" s="18"/>
      <c r="U22" s="18"/>
      <c r="V22" s="18"/>
      <c r="W22" s="18"/>
      <c r="X22" s="67"/>
      <c r="Y22" s="23"/>
    </row>
    <row r="23" spans="1:25" s="3" customFormat="1" ht="25.5" customHeight="1">
      <c r="A23" s="13"/>
      <c r="B23" s="344"/>
      <c r="C23" s="341" t="s">
        <v>799</v>
      </c>
      <c r="D23" s="10"/>
      <c r="E23" s="10"/>
      <c r="F23" s="10"/>
      <c r="G23" s="10"/>
      <c r="H23" s="10"/>
      <c r="I23" s="10"/>
      <c r="J23" s="10"/>
      <c r="K23" s="10"/>
      <c r="L23" s="10"/>
      <c r="M23" s="10"/>
      <c r="N23" s="10"/>
      <c r="O23" s="10"/>
      <c r="P23" s="9" t="s">
        <v>793</v>
      </c>
      <c r="Q23" s="42"/>
      <c r="R23" s="18"/>
      <c r="S23" s="18"/>
      <c r="T23" s="18"/>
      <c r="U23" s="18"/>
      <c r="V23" s="18"/>
      <c r="W23" s="18"/>
      <c r="X23" s="67"/>
      <c r="Y23" s="23"/>
    </row>
    <row r="24" spans="1:25" s="3" customFormat="1" ht="26.25" customHeight="1" thickBot="1">
      <c r="A24" s="13"/>
      <c r="B24" s="344"/>
      <c r="C24" s="343" t="s">
        <v>800</v>
      </c>
      <c r="D24" s="39"/>
      <c r="E24" s="39"/>
      <c r="F24" s="39"/>
      <c r="G24" s="39"/>
      <c r="H24" s="39"/>
      <c r="I24" s="39"/>
      <c r="J24" s="39"/>
      <c r="K24" s="39"/>
      <c r="L24" s="39"/>
      <c r="M24" s="39"/>
      <c r="N24" s="39"/>
      <c r="O24" s="39"/>
      <c r="P24" s="40" t="s">
        <v>183</v>
      </c>
      <c r="Q24" s="43"/>
      <c r="R24" s="18"/>
      <c r="S24" s="18"/>
      <c r="T24" s="18"/>
      <c r="U24" s="18"/>
      <c r="V24" s="18"/>
      <c r="W24" s="18"/>
      <c r="X24" s="67"/>
      <c r="Y24" s="23"/>
    </row>
    <row r="25" spans="1:25" s="3" customFormat="1" ht="18" customHeight="1">
      <c r="A25" s="13"/>
      <c r="B25" s="14"/>
      <c r="C25" s="11"/>
      <c r="D25" s="12"/>
      <c r="E25" s="12"/>
      <c r="F25" s="12"/>
      <c r="G25" s="12"/>
      <c r="H25" s="12"/>
      <c r="I25" s="5"/>
      <c r="J25" s="5"/>
      <c r="K25" s="11"/>
      <c r="L25" s="12"/>
      <c r="M25" s="12"/>
      <c r="N25" s="12"/>
      <c r="O25" s="12"/>
      <c r="P25" s="18"/>
      <c r="Q25" s="18"/>
      <c r="R25" s="18"/>
      <c r="S25" s="18"/>
      <c r="T25" s="18"/>
      <c r="U25" s="18"/>
      <c r="V25" s="18"/>
      <c r="W25" s="18"/>
      <c r="X25" s="67"/>
      <c r="Y25" s="23"/>
    </row>
    <row r="26" spans="1:25" s="3" customFormat="1" ht="18" customHeight="1">
      <c r="A26" s="13"/>
      <c r="B26" s="14"/>
      <c r="C26" s="19" t="s">
        <v>801</v>
      </c>
      <c r="D26" s="12"/>
      <c r="E26" s="12"/>
      <c r="F26" s="12"/>
      <c r="G26" s="12"/>
      <c r="H26" s="12"/>
      <c r="I26" s="5"/>
      <c r="J26" s="5"/>
      <c r="K26" s="11"/>
      <c r="L26" s="12"/>
      <c r="M26" s="12"/>
      <c r="N26" s="12"/>
      <c r="O26" s="12"/>
      <c r="P26" s="18"/>
      <c r="Q26" s="18"/>
      <c r="R26" s="18"/>
      <c r="S26" s="18"/>
      <c r="T26" s="18"/>
      <c r="U26" s="18"/>
      <c r="V26" s="18"/>
      <c r="W26" s="18"/>
      <c r="X26" s="67"/>
      <c r="Y26" s="23"/>
    </row>
    <row r="27" spans="1:25" s="3" customFormat="1" ht="18" customHeight="1">
      <c r="A27" s="13"/>
      <c r="B27" s="14"/>
      <c r="C27" s="77" t="s">
        <v>802</v>
      </c>
      <c r="D27" s="12"/>
      <c r="E27" s="12"/>
      <c r="F27" s="12"/>
      <c r="G27" s="12"/>
      <c r="H27" s="12"/>
      <c r="I27" s="5"/>
      <c r="J27" s="5"/>
      <c r="K27" s="11"/>
      <c r="L27" s="12"/>
      <c r="M27" s="12"/>
      <c r="N27" s="12"/>
      <c r="O27" s="12"/>
      <c r="P27" s="18"/>
      <c r="Q27" s="18"/>
      <c r="R27" s="18"/>
      <c r="S27" s="18"/>
      <c r="T27" s="18"/>
      <c r="U27" s="18"/>
      <c r="V27" s="18"/>
      <c r="W27" s="18"/>
      <c r="X27" s="67"/>
      <c r="Y27" s="23"/>
    </row>
    <row r="28" spans="1:25" s="3" customFormat="1" ht="33.75" customHeight="1" thickBot="1">
      <c r="A28" s="13"/>
      <c r="B28" s="14"/>
      <c r="C28" s="80"/>
      <c r="D28" s="12"/>
      <c r="E28" s="12"/>
      <c r="F28" s="12"/>
      <c r="G28" s="12"/>
      <c r="H28" s="12"/>
      <c r="I28" s="5"/>
      <c r="J28" s="5"/>
      <c r="K28" s="11"/>
      <c r="L28" s="12"/>
      <c r="M28" s="12"/>
      <c r="N28" s="12"/>
      <c r="O28" s="12"/>
      <c r="P28" s="12"/>
      <c r="Q28" s="18"/>
      <c r="R28" s="18"/>
      <c r="S28" s="18"/>
      <c r="T28" s="18"/>
      <c r="U28" s="18"/>
      <c r="V28" s="18"/>
      <c r="W28" s="18"/>
      <c r="X28" s="67"/>
      <c r="Y28" s="23"/>
    </row>
    <row r="29" spans="1:25" s="3" customFormat="1" ht="50.25" customHeight="1" thickBot="1">
      <c r="A29" s="13"/>
      <c r="B29" s="14"/>
      <c r="C29" s="322" t="s">
        <v>791</v>
      </c>
      <c r="D29" s="597" t="s">
        <v>803</v>
      </c>
      <c r="E29" s="598"/>
      <c r="F29" s="548"/>
      <c r="G29" s="432" t="s">
        <v>804</v>
      </c>
      <c r="H29" s="49" t="s">
        <v>805</v>
      </c>
      <c r="I29" s="49" t="s">
        <v>806</v>
      </c>
      <c r="J29" s="49" t="s">
        <v>807</v>
      </c>
      <c r="K29" s="49" t="s">
        <v>808</v>
      </c>
      <c r="L29" s="49" t="s">
        <v>809</v>
      </c>
      <c r="M29" s="49" t="s">
        <v>810</v>
      </c>
      <c r="N29" s="547" t="s">
        <v>19</v>
      </c>
      <c r="O29" s="548"/>
      <c r="P29" s="18"/>
      <c r="Q29" s="18"/>
      <c r="R29" s="18"/>
      <c r="S29" s="18"/>
      <c r="T29" s="18"/>
      <c r="U29" s="18"/>
      <c r="V29" s="18"/>
      <c r="W29" s="18"/>
      <c r="X29" s="67"/>
      <c r="Y29" s="23"/>
    </row>
    <row r="30" spans="1:25" s="3" customFormat="1" ht="46.5" customHeight="1">
      <c r="A30" s="13"/>
      <c r="B30" s="14"/>
      <c r="C30" s="248"/>
      <c r="D30" s="599"/>
      <c r="E30" s="599"/>
      <c r="F30" s="599"/>
      <c r="G30" s="244"/>
      <c r="H30" s="245"/>
      <c r="I30" s="246"/>
      <c r="J30" s="247"/>
      <c r="K30" s="246"/>
      <c r="L30" s="247"/>
      <c r="M30" s="246"/>
      <c r="N30" s="595"/>
      <c r="O30" s="596"/>
      <c r="P30" s="18"/>
      <c r="Q30" s="18"/>
      <c r="R30" s="18"/>
      <c r="S30" s="18"/>
      <c r="T30" s="18"/>
      <c r="U30" s="18"/>
      <c r="V30" s="18"/>
      <c r="W30" s="18"/>
      <c r="X30" s="67"/>
      <c r="Y30" s="23"/>
    </row>
    <row r="31" spans="1:25" s="3" customFormat="1" ht="46.5" customHeight="1">
      <c r="A31" s="13"/>
      <c r="B31" s="14"/>
      <c r="C31" s="238"/>
      <c r="D31" s="570"/>
      <c r="E31" s="570"/>
      <c r="F31" s="570"/>
      <c r="G31" s="249"/>
      <c r="H31" s="250"/>
      <c r="I31" s="251"/>
      <c r="J31" s="252"/>
      <c r="K31" s="251"/>
      <c r="L31" s="252"/>
      <c r="M31" s="251"/>
      <c r="N31" s="570"/>
      <c r="O31" s="589"/>
      <c r="P31" s="18"/>
      <c r="Q31" s="18"/>
      <c r="R31" s="18"/>
      <c r="S31" s="18"/>
      <c r="T31" s="18"/>
      <c r="U31" s="18"/>
      <c r="V31" s="18"/>
      <c r="W31" s="18"/>
      <c r="X31" s="67"/>
      <c r="Y31" s="23"/>
    </row>
    <row r="32" spans="1:25" s="3" customFormat="1" ht="46.5" customHeight="1">
      <c r="A32" s="13"/>
      <c r="B32" s="14"/>
      <c r="C32" s="238"/>
      <c r="D32" s="570"/>
      <c r="E32" s="570"/>
      <c r="F32" s="570"/>
      <c r="G32" s="249"/>
      <c r="H32" s="250"/>
      <c r="I32" s="251"/>
      <c r="J32" s="252"/>
      <c r="K32" s="251"/>
      <c r="L32" s="252"/>
      <c r="M32" s="251"/>
      <c r="N32" s="570"/>
      <c r="O32" s="589"/>
      <c r="P32" s="18"/>
      <c r="Q32" s="18"/>
      <c r="R32" s="18"/>
      <c r="S32" s="18"/>
      <c r="T32" s="18"/>
      <c r="U32" s="18"/>
      <c r="V32" s="18"/>
      <c r="W32" s="18"/>
      <c r="X32" s="67"/>
      <c r="Y32" s="23"/>
    </row>
    <row r="33" spans="1:25" s="3" customFormat="1" ht="46.5" customHeight="1">
      <c r="A33" s="13"/>
      <c r="B33" s="14"/>
      <c r="C33" s="238"/>
      <c r="D33" s="570"/>
      <c r="E33" s="570"/>
      <c r="F33" s="570"/>
      <c r="G33" s="249"/>
      <c r="H33" s="250"/>
      <c r="I33" s="251"/>
      <c r="J33" s="251"/>
      <c r="K33" s="251"/>
      <c r="L33" s="252"/>
      <c r="M33" s="251"/>
      <c r="N33" s="570"/>
      <c r="O33" s="589"/>
      <c r="P33" s="18"/>
      <c r="Q33" s="18"/>
      <c r="R33" s="18"/>
      <c r="S33" s="18"/>
      <c r="T33" s="18"/>
      <c r="U33" s="18"/>
      <c r="V33" s="18"/>
      <c r="W33" s="18"/>
      <c r="X33" s="67"/>
      <c r="Y33" s="23"/>
    </row>
    <row r="34" spans="1:25" s="3" customFormat="1" ht="46.5" customHeight="1">
      <c r="A34" s="13"/>
      <c r="B34" s="14"/>
      <c r="C34" s="238"/>
      <c r="D34" s="570"/>
      <c r="E34" s="570"/>
      <c r="F34" s="570"/>
      <c r="G34" s="249"/>
      <c r="H34" s="250"/>
      <c r="I34" s="251"/>
      <c r="J34" s="251"/>
      <c r="K34" s="251"/>
      <c r="L34" s="252"/>
      <c r="M34" s="251"/>
      <c r="N34" s="570"/>
      <c r="O34" s="589"/>
      <c r="P34" s="18"/>
      <c r="Q34" s="18"/>
      <c r="R34" s="18"/>
      <c r="S34" s="18"/>
      <c r="T34" s="18"/>
      <c r="U34" s="18"/>
      <c r="V34" s="18"/>
      <c r="W34" s="18"/>
      <c r="X34" s="67"/>
      <c r="Y34" s="23"/>
    </row>
    <row r="35" spans="1:25" s="3" customFormat="1" ht="46.5" customHeight="1">
      <c r="A35" s="13"/>
      <c r="B35" s="14"/>
      <c r="C35" s="238"/>
      <c r="D35" s="570"/>
      <c r="E35" s="570"/>
      <c r="F35" s="570"/>
      <c r="G35" s="249"/>
      <c r="H35" s="250"/>
      <c r="I35" s="251"/>
      <c r="J35" s="251"/>
      <c r="K35" s="251"/>
      <c r="L35" s="252"/>
      <c r="M35" s="251"/>
      <c r="N35" s="570"/>
      <c r="O35" s="589"/>
      <c r="P35" s="18"/>
      <c r="Q35" s="18"/>
      <c r="R35" s="18"/>
      <c r="S35" s="18"/>
      <c r="T35" s="18"/>
      <c r="U35" s="18"/>
      <c r="V35" s="18"/>
      <c r="W35" s="18"/>
      <c r="X35" s="67"/>
      <c r="Y35" s="23"/>
    </row>
    <row r="36" spans="1:25" s="3" customFormat="1" ht="46.5" customHeight="1">
      <c r="A36" s="13"/>
      <c r="B36" s="14"/>
      <c r="C36" s="238"/>
      <c r="D36" s="570"/>
      <c r="E36" s="570"/>
      <c r="F36" s="570"/>
      <c r="G36" s="249"/>
      <c r="H36" s="250"/>
      <c r="I36" s="251"/>
      <c r="J36" s="251"/>
      <c r="K36" s="251"/>
      <c r="L36" s="252"/>
      <c r="M36" s="251"/>
      <c r="N36" s="570"/>
      <c r="O36" s="589"/>
      <c r="P36" s="18"/>
      <c r="Q36" s="18"/>
      <c r="R36" s="18"/>
      <c r="S36" s="18"/>
      <c r="T36" s="18"/>
      <c r="U36" s="18"/>
      <c r="V36" s="18"/>
      <c r="W36" s="18"/>
      <c r="X36" s="67"/>
      <c r="Y36" s="23"/>
    </row>
    <row r="37" spans="1:25" s="3" customFormat="1" ht="46.5" customHeight="1">
      <c r="A37" s="13"/>
      <c r="B37" s="14"/>
      <c r="C37" s="238"/>
      <c r="D37" s="570"/>
      <c r="E37" s="570"/>
      <c r="F37" s="570"/>
      <c r="G37" s="249"/>
      <c r="H37" s="250"/>
      <c r="I37" s="251"/>
      <c r="J37" s="251"/>
      <c r="K37" s="251"/>
      <c r="L37" s="252"/>
      <c r="M37" s="251"/>
      <c r="N37" s="570"/>
      <c r="O37" s="589"/>
      <c r="P37" s="18"/>
      <c r="Q37" s="18"/>
      <c r="R37" s="18"/>
      <c r="S37" s="18"/>
      <c r="T37" s="18"/>
      <c r="U37" s="18"/>
      <c r="V37" s="18"/>
      <c r="W37" s="18"/>
      <c r="X37" s="67"/>
      <c r="Y37" s="23"/>
    </row>
    <row r="38" spans="1:25" s="3" customFormat="1" ht="46.5" customHeight="1">
      <c r="A38" s="13"/>
      <c r="B38" s="14"/>
      <c r="C38" s="238"/>
      <c r="D38" s="570"/>
      <c r="E38" s="570"/>
      <c r="F38" s="570"/>
      <c r="G38" s="249"/>
      <c r="H38" s="250"/>
      <c r="I38" s="251"/>
      <c r="J38" s="251"/>
      <c r="K38" s="251"/>
      <c r="L38" s="252"/>
      <c r="M38" s="251"/>
      <c r="N38" s="570"/>
      <c r="O38" s="589"/>
      <c r="P38" s="18"/>
      <c r="Q38" s="18"/>
      <c r="R38" s="18"/>
      <c r="S38" s="18"/>
      <c r="T38" s="18"/>
      <c r="U38" s="18"/>
      <c r="V38" s="18"/>
      <c r="W38" s="18"/>
      <c r="X38" s="67"/>
      <c r="Y38" s="23"/>
    </row>
    <row r="39" spans="1:25" s="3" customFormat="1" ht="46.5" customHeight="1">
      <c r="A39" s="13"/>
      <c r="B39" s="14"/>
      <c r="C39" s="238"/>
      <c r="D39" s="570"/>
      <c r="E39" s="570"/>
      <c r="F39" s="570"/>
      <c r="G39" s="249"/>
      <c r="H39" s="250"/>
      <c r="I39" s="251"/>
      <c r="J39" s="251"/>
      <c r="K39" s="251"/>
      <c r="L39" s="252"/>
      <c r="M39" s="251"/>
      <c r="N39" s="570"/>
      <c r="O39" s="589"/>
      <c r="P39" s="18"/>
      <c r="Q39" s="18"/>
      <c r="R39" s="18"/>
      <c r="S39" s="18"/>
      <c r="T39" s="18"/>
      <c r="U39" s="18"/>
      <c r="V39" s="18"/>
      <c r="W39" s="18"/>
      <c r="X39" s="67"/>
      <c r="Y39" s="23"/>
    </row>
    <row r="40" spans="1:25" s="3" customFormat="1" ht="46.5" customHeight="1">
      <c r="A40" s="13"/>
      <c r="B40" s="14"/>
      <c r="C40" s="238"/>
      <c r="D40" s="570"/>
      <c r="E40" s="570"/>
      <c r="F40" s="570"/>
      <c r="G40" s="249"/>
      <c r="H40" s="250"/>
      <c r="I40" s="251"/>
      <c r="J40" s="251"/>
      <c r="K40" s="251"/>
      <c r="L40" s="252"/>
      <c r="M40" s="251"/>
      <c r="N40" s="570"/>
      <c r="O40" s="589"/>
      <c r="P40" s="18"/>
      <c r="Q40" s="18"/>
      <c r="R40" s="18"/>
      <c r="S40" s="18"/>
      <c r="T40" s="18"/>
      <c r="U40" s="18"/>
      <c r="V40" s="18"/>
      <c r="W40" s="18"/>
      <c r="X40" s="67"/>
      <c r="Y40" s="23"/>
    </row>
    <row r="41" spans="1:25" s="3" customFormat="1" ht="46.5" customHeight="1">
      <c r="A41" s="13"/>
      <c r="B41" s="14"/>
      <c r="C41" s="238"/>
      <c r="D41" s="570"/>
      <c r="E41" s="570"/>
      <c r="F41" s="570"/>
      <c r="G41" s="249"/>
      <c r="H41" s="250"/>
      <c r="I41" s="251"/>
      <c r="J41" s="251"/>
      <c r="K41" s="251"/>
      <c r="L41" s="252"/>
      <c r="M41" s="251"/>
      <c r="N41" s="570"/>
      <c r="O41" s="589"/>
      <c r="P41" s="18"/>
      <c r="Q41" s="18"/>
      <c r="R41" s="18"/>
      <c r="S41" s="18"/>
      <c r="T41" s="18"/>
      <c r="U41" s="18"/>
      <c r="V41" s="18"/>
      <c r="W41" s="18"/>
      <c r="X41" s="67"/>
      <c r="Y41" s="23"/>
    </row>
    <row r="42" spans="1:25" s="3" customFormat="1" ht="46.5" customHeight="1">
      <c r="A42" s="13"/>
      <c r="B42" s="14"/>
      <c r="C42" s="238"/>
      <c r="D42" s="570"/>
      <c r="E42" s="570"/>
      <c r="F42" s="570"/>
      <c r="G42" s="249"/>
      <c r="H42" s="250"/>
      <c r="I42" s="251"/>
      <c r="J42" s="251"/>
      <c r="K42" s="251"/>
      <c r="L42" s="252"/>
      <c r="M42" s="251"/>
      <c r="N42" s="570"/>
      <c r="O42" s="589"/>
      <c r="P42" s="18"/>
      <c r="Q42" s="18"/>
      <c r="R42" s="18"/>
      <c r="S42" s="18"/>
      <c r="T42" s="18"/>
      <c r="U42" s="18"/>
      <c r="V42" s="18"/>
      <c r="W42" s="18"/>
      <c r="X42" s="67"/>
      <c r="Y42" s="23"/>
    </row>
    <row r="43" spans="1:25" s="3" customFormat="1" ht="46.5" customHeight="1">
      <c r="A43" s="13"/>
      <c r="B43" s="14"/>
      <c r="C43" s="238"/>
      <c r="D43" s="570"/>
      <c r="E43" s="570"/>
      <c r="F43" s="570"/>
      <c r="G43" s="249"/>
      <c r="H43" s="250"/>
      <c r="I43" s="251"/>
      <c r="J43" s="251"/>
      <c r="K43" s="251"/>
      <c r="L43" s="252"/>
      <c r="M43" s="251"/>
      <c r="N43" s="570"/>
      <c r="O43" s="589"/>
      <c r="P43" s="18"/>
      <c r="Q43" s="18"/>
      <c r="R43" s="18"/>
      <c r="S43" s="18"/>
      <c r="T43" s="18"/>
      <c r="U43" s="18"/>
      <c r="V43" s="18"/>
      <c r="W43" s="18"/>
      <c r="X43" s="67"/>
      <c r="Y43" s="23"/>
    </row>
    <row r="44" spans="1:25" s="3" customFormat="1" ht="46.5" customHeight="1">
      <c r="A44" s="13"/>
      <c r="B44" s="14"/>
      <c r="C44" s="238"/>
      <c r="D44" s="570"/>
      <c r="E44" s="570"/>
      <c r="F44" s="570"/>
      <c r="G44" s="249"/>
      <c r="H44" s="250"/>
      <c r="I44" s="251"/>
      <c r="J44" s="251"/>
      <c r="K44" s="251"/>
      <c r="L44" s="252"/>
      <c r="M44" s="251"/>
      <c r="N44" s="570"/>
      <c r="O44" s="589"/>
      <c r="P44" s="18"/>
      <c r="Q44" s="18"/>
      <c r="R44" s="18"/>
      <c r="S44" s="18"/>
      <c r="T44" s="18"/>
      <c r="U44" s="18"/>
      <c r="V44" s="18"/>
      <c r="W44" s="18"/>
      <c r="X44" s="67"/>
      <c r="Y44" s="23"/>
    </row>
    <row r="45" spans="1:25" s="3" customFormat="1" ht="46.5" customHeight="1">
      <c r="A45" s="13"/>
      <c r="B45" s="14"/>
      <c r="C45" s="238"/>
      <c r="D45" s="570"/>
      <c r="E45" s="570"/>
      <c r="F45" s="570"/>
      <c r="G45" s="249"/>
      <c r="H45" s="250"/>
      <c r="I45" s="251"/>
      <c r="J45" s="251"/>
      <c r="K45" s="251"/>
      <c r="L45" s="252"/>
      <c r="M45" s="251"/>
      <c r="N45" s="570"/>
      <c r="O45" s="589"/>
      <c r="P45" s="18"/>
      <c r="Q45" s="18"/>
      <c r="R45" s="18"/>
      <c r="S45" s="18"/>
      <c r="T45" s="18"/>
      <c r="U45" s="18"/>
      <c r="V45" s="18"/>
      <c r="W45" s="18"/>
      <c r="X45" s="67"/>
      <c r="Y45" s="23"/>
    </row>
    <row r="46" spans="1:25" s="3" customFormat="1" ht="46.5" customHeight="1">
      <c r="A46" s="13"/>
      <c r="B46" s="14"/>
      <c r="C46" s="238"/>
      <c r="D46" s="570"/>
      <c r="E46" s="570"/>
      <c r="F46" s="570"/>
      <c r="G46" s="249"/>
      <c r="H46" s="250"/>
      <c r="I46" s="251"/>
      <c r="J46" s="251"/>
      <c r="K46" s="251"/>
      <c r="L46" s="252"/>
      <c r="M46" s="251"/>
      <c r="N46" s="570"/>
      <c r="O46" s="589"/>
      <c r="P46" s="18"/>
      <c r="Q46" s="18"/>
      <c r="R46" s="18"/>
      <c r="S46" s="18"/>
      <c r="T46" s="18"/>
      <c r="U46" s="18"/>
      <c r="V46" s="18"/>
      <c r="W46" s="18"/>
      <c r="X46" s="67"/>
      <c r="Y46" s="23"/>
    </row>
    <row r="47" spans="1:25" s="3" customFormat="1" ht="46.5" customHeight="1">
      <c r="A47" s="13"/>
      <c r="B47" s="14"/>
      <c r="C47" s="238"/>
      <c r="D47" s="570"/>
      <c r="E47" s="570"/>
      <c r="F47" s="570"/>
      <c r="G47" s="249"/>
      <c r="H47" s="250"/>
      <c r="I47" s="251"/>
      <c r="J47" s="251"/>
      <c r="K47" s="251"/>
      <c r="L47" s="252"/>
      <c r="M47" s="251"/>
      <c r="N47" s="570"/>
      <c r="O47" s="589"/>
      <c r="P47" s="18"/>
      <c r="Q47" s="18"/>
      <c r="R47" s="18"/>
      <c r="S47" s="18"/>
      <c r="T47" s="18"/>
      <c r="U47" s="18"/>
      <c r="V47" s="18"/>
      <c r="W47" s="18"/>
      <c r="X47" s="67"/>
      <c r="Y47" s="23"/>
    </row>
    <row r="48" spans="1:25" s="3" customFormat="1" ht="46.5" customHeight="1">
      <c r="A48" s="13"/>
      <c r="B48" s="14"/>
      <c r="C48" s="238"/>
      <c r="D48" s="570"/>
      <c r="E48" s="570"/>
      <c r="F48" s="570"/>
      <c r="G48" s="249"/>
      <c r="H48" s="250"/>
      <c r="I48" s="251"/>
      <c r="J48" s="251"/>
      <c r="K48" s="251"/>
      <c r="L48" s="252"/>
      <c r="M48" s="251"/>
      <c r="N48" s="570"/>
      <c r="O48" s="589"/>
      <c r="P48" s="18"/>
      <c r="Q48" s="18"/>
      <c r="R48" s="18"/>
      <c r="S48" s="18"/>
      <c r="T48" s="18"/>
      <c r="U48" s="18"/>
      <c r="V48" s="18"/>
      <c r="W48" s="18"/>
      <c r="X48" s="67"/>
      <c r="Y48" s="23"/>
    </row>
    <row r="49" spans="1:25" s="33" customFormat="1" ht="46.5" customHeight="1" thickBot="1">
      <c r="A49" s="32"/>
      <c r="B49" s="14"/>
      <c r="C49" s="241"/>
      <c r="D49" s="571"/>
      <c r="E49" s="571"/>
      <c r="F49" s="571"/>
      <c r="G49" s="254"/>
      <c r="H49" s="255"/>
      <c r="I49" s="256"/>
      <c r="J49" s="256"/>
      <c r="K49" s="256"/>
      <c r="L49" s="257"/>
      <c r="M49" s="256"/>
      <c r="N49" s="571"/>
      <c r="O49" s="602"/>
      <c r="P49" s="18"/>
      <c r="Q49" s="18"/>
      <c r="R49" s="18"/>
      <c r="S49" s="18"/>
      <c r="T49" s="18"/>
      <c r="U49" s="18"/>
      <c r="V49" s="18"/>
      <c r="W49" s="18"/>
      <c r="X49" s="67"/>
      <c r="Y49" s="51"/>
    </row>
    <row r="50" spans="1:25" s="16" customFormat="1" ht="18" customHeight="1">
      <c r="B50" s="14"/>
      <c r="C50" s="5"/>
      <c r="D50" s="5"/>
      <c r="E50" s="5"/>
      <c r="F50" s="5"/>
      <c r="G50" s="5"/>
      <c r="H50" s="5"/>
      <c r="I50" s="5"/>
      <c r="J50" s="5"/>
      <c r="K50" s="5"/>
      <c r="L50" s="5"/>
      <c r="M50" s="5"/>
      <c r="N50" s="5"/>
      <c r="O50" s="5"/>
      <c r="P50" s="5"/>
      <c r="Q50" s="18"/>
      <c r="R50" s="18"/>
      <c r="S50" s="18"/>
      <c r="T50" s="18"/>
      <c r="U50" s="18"/>
      <c r="V50" s="18"/>
      <c r="W50" s="18"/>
      <c r="X50" s="67"/>
    </row>
    <row r="51" spans="1:25" s="25" customFormat="1" ht="18" customHeight="1">
      <c r="A51" s="15"/>
      <c r="B51" s="14"/>
      <c r="C51" s="77" t="s">
        <v>811</v>
      </c>
      <c r="D51" s="12"/>
      <c r="E51" s="12"/>
      <c r="F51" s="12"/>
      <c r="G51" s="12"/>
      <c r="H51" s="12"/>
      <c r="I51" s="12"/>
      <c r="J51" s="5"/>
      <c r="K51" s="11"/>
      <c r="L51" s="12"/>
      <c r="M51" s="5"/>
      <c r="N51" s="5"/>
      <c r="O51" s="5"/>
      <c r="P51" s="5"/>
      <c r="Q51" s="18"/>
      <c r="R51" s="18"/>
      <c r="S51" s="18"/>
      <c r="T51" s="18"/>
      <c r="U51" s="18"/>
      <c r="V51" s="18"/>
      <c r="W51" s="18"/>
      <c r="X51" s="67"/>
      <c r="Y51" s="34"/>
    </row>
    <row r="52" spans="1:25" s="25" customFormat="1" ht="18" customHeight="1" thickBot="1">
      <c r="A52" s="15"/>
      <c r="B52" s="14"/>
      <c r="C52" s="11"/>
      <c r="D52" s="11"/>
      <c r="E52" s="11"/>
      <c r="F52" s="11"/>
      <c r="G52" s="11"/>
      <c r="H52" s="11"/>
      <c r="I52" s="11"/>
      <c r="J52" s="11"/>
      <c r="K52" s="11"/>
      <c r="L52" s="11"/>
      <c r="M52" s="5"/>
      <c r="N52" s="5"/>
      <c r="O52" s="5"/>
      <c r="P52" s="5"/>
      <c r="Q52" s="18"/>
      <c r="R52" s="18"/>
      <c r="S52" s="18"/>
      <c r="T52" s="18"/>
      <c r="U52" s="18"/>
      <c r="V52" s="18"/>
      <c r="W52" s="18"/>
      <c r="X52" s="67"/>
      <c r="Y52" s="34"/>
    </row>
    <row r="53" spans="1:25" s="3" customFormat="1" ht="18" customHeight="1">
      <c r="A53" s="13"/>
      <c r="B53" s="14"/>
      <c r="C53" s="607" t="s">
        <v>812</v>
      </c>
      <c r="D53" s="608"/>
      <c r="E53" s="608"/>
      <c r="F53" s="608"/>
      <c r="G53" s="608"/>
      <c r="H53" s="608"/>
      <c r="I53" s="609"/>
      <c r="J53" s="5"/>
      <c r="K53" s="11"/>
      <c r="L53" s="12"/>
      <c r="M53" s="12"/>
      <c r="N53" s="12"/>
      <c r="O53" s="12"/>
      <c r="P53" s="12"/>
      <c r="Q53" s="18"/>
      <c r="R53" s="18"/>
      <c r="S53" s="18"/>
      <c r="T53" s="18"/>
      <c r="U53" s="18"/>
      <c r="V53" s="18"/>
      <c r="W53" s="18"/>
      <c r="X53" s="67"/>
      <c r="Y53" s="23"/>
    </row>
    <row r="54" spans="1:25" s="3" customFormat="1" ht="18" customHeight="1">
      <c r="A54" s="13"/>
      <c r="B54" s="14"/>
      <c r="C54" s="610"/>
      <c r="D54" s="611"/>
      <c r="E54" s="611"/>
      <c r="F54" s="611"/>
      <c r="G54" s="611"/>
      <c r="H54" s="611"/>
      <c r="I54" s="612"/>
      <c r="J54" s="5"/>
      <c r="K54" s="11"/>
      <c r="L54" s="12"/>
      <c r="M54" s="12"/>
      <c r="N54" s="12"/>
      <c r="O54" s="12"/>
      <c r="P54" s="12"/>
      <c r="Q54" s="18"/>
      <c r="R54" s="18"/>
      <c r="S54" s="18"/>
      <c r="T54" s="18"/>
      <c r="U54" s="18"/>
      <c r="V54" s="18"/>
      <c r="W54" s="18"/>
      <c r="X54" s="67"/>
      <c r="Y54" s="23"/>
    </row>
    <row r="55" spans="1:25" s="3" customFormat="1" ht="18" customHeight="1">
      <c r="A55" s="13"/>
      <c r="B55" s="14"/>
      <c r="C55" s="610"/>
      <c r="D55" s="611"/>
      <c r="E55" s="611"/>
      <c r="F55" s="611"/>
      <c r="G55" s="611"/>
      <c r="H55" s="611"/>
      <c r="I55" s="612"/>
      <c r="J55" s="5"/>
      <c r="K55" s="11"/>
      <c r="L55" s="12"/>
      <c r="M55" s="12"/>
      <c r="N55" s="12"/>
      <c r="O55" s="12"/>
      <c r="P55" s="12"/>
      <c r="Q55" s="18"/>
      <c r="R55" s="18"/>
      <c r="S55" s="18"/>
      <c r="T55" s="18"/>
      <c r="U55" s="18"/>
      <c r="V55" s="18"/>
      <c r="W55" s="18"/>
      <c r="X55" s="67"/>
      <c r="Y55" s="23"/>
    </row>
    <row r="56" spans="1:25" s="3" customFormat="1" ht="18" customHeight="1">
      <c r="A56" s="13"/>
      <c r="B56" s="14"/>
      <c r="C56" s="610"/>
      <c r="D56" s="611"/>
      <c r="E56" s="611"/>
      <c r="F56" s="611"/>
      <c r="G56" s="611"/>
      <c r="H56" s="611"/>
      <c r="I56" s="612"/>
      <c r="J56" s="5"/>
      <c r="K56" s="11"/>
      <c r="L56" s="12"/>
      <c r="M56" s="12"/>
      <c r="N56" s="12"/>
      <c r="O56" s="12"/>
      <c r="P56" s="12"/>
      <c r="Q56" s="18"/>
      <c r="R56" s="18"/>
      <c r="S56" s="18"/>
      <c r="T56" s="18"/>
      <c r="U56" s="18"/>
      <c r="V56" s="18"/>
      <c r="W56" s="18"/>
      <c r="X56" s="67"/>
      <c r="Y56" s="23"/>
    </row>
    <row r="57" spans="1:25" s="3" customFormat="1" ht="18" customHeight="1" thickBot="1">
      <c r="A57" s="13"/>
      <c r="B57" s="14"/>
      <c r="C57" s="613"/>
      <c r="D57" s="614"/>
      <c r="E57" s="614"/>
      <c r="F57" s="614"/>
      <c r="G57" s="614"/>
      <c r="H57" s="614"/>
      <c r="I57" s="615"/>
      <c r="J57" s="5"/>
      <c r="K57" s="11"/>
      <c r="L57" s="12"/>
      <c r="M57" s="12"/>
      <c r="N57" s="12"/>
      <c r="O57" s="12"/>
      <c r="P57" s="12"/>
      <c r="Q57" s="18"/>
      <c r="R57" s="18"/>
      <c r="S57" s="18"/>
      <c r="T57" s="18"/>
      <c r="U57" s="18"/>
      <c r="V57" s="18"/>
      <c r="W57" s="18"/>
      <c r="X57" s="67"/>
      <c r="Y57" s="23"/>
    </row>
    <row r="58" spans="1:25" s="3" customFormat="1" ht="18" customHeight="1">
      <c r="A58" s="13"/>
      <c r="B58" s="14"/>
      <c r="C58" s="19"/>
      <c r="D58" s="12"/>
      <c r="E58" s="12"/>
      <c r="F58" s="12"/>
      <c r="G58" s="12"/>
      <c r="H58" s="12"/>
      <c r="I58" s="5"/>
      <c r="J58" s="5"/>
      <c r="K58" s="11"/>
      <c r="L58" s="12"/>
      <c r="M58" s="12"/>
      <c r="N58" s="12"/>
      <c r="O58" s="12"/>
      <c r="P58" s="12"/>
      <c r="Q58" s="18"/>
      <c r="R58" s="18"/>
      <c r="S58" s="18"/>
      <c r="T58" s="18"/>
      <c r="U58" s="18"/>
      <c r="V58" s="18"/>
      <c r="W58" s="18"/>
      <c r="X58" s="67"/>
      <c r="Y58" s="23"/>
    </row>
    <row r="59" spans="1:25" s="3" customFormat="1" ht="18" customHeight="1">
      <c r="A59" s="13"/>
      <c r="B59" s="14"/>
      <c r="C59" s="20" t="s">
        <v>813</v>
      </c>
      <c r="D59" s="12"/>
      <c r="E59" s="12"/>
      <c r="F59" s="12"/>
      <c r="G59" s="12"/>
      <c r="H59" s="12"/>
      <c r="I59" s="5"/>
      <c r="J59" s="5"/>
      <c r="K59" s="11"/>
      <c r="L59" s="12"/>
      <c r="M59" s="12"/>
      <c r="N59" s="12"/>
      <c r="O59" s="12"/>
      <c r="P59" s="12"/>
      <c r="Q59" s="18"/>
      <c r="R59" s="18"/>
      <c r="S59" s="18"/>
      <c r="T59" s="18"/>
      <c r="U59" s="18"/>
      <c r="V59" s="18"/>
      <c r="W59" s="18"/>
      <c r="X59" s="67"/>
      <c r="Y59" s="23"/>
    </row>
    <row r="60" spans="1:25" s="3" customFormat="1" ht="18" customHeight="1">
      <c r="A60" s="13"/>
      <c r="B60" s="14"/>
      <c r="C60" s="20" t="s">
        <v>814</v>
      </c>
      <c r="D60" s="12"/>
      <c r="E60" s="12"/>
      <c r="F60" s="12"/>
      <c r="G60" s="12"/>
      <c r="H60" s="12"/>
      <c r="I60" s="5"/>
      <c r="J60" s="5"/>
      <c r="K60" s="11"/>
      <c r="L60" s="12"/>
      <c r="M60" s="12"/>
      <c r="N60" s="12"/>
      <c r="O60" s="12"/>
      <c r="P60" s="12"/>
      <c r="Q60" s="18"/>
      <c r="R60" s="18"/>
      <c r="S60" s="18"/>
      <c r="T60" s="18"/>
      <c r="U60" s="18"/>
      <c r="V60" s="18"/>
      <c r="W60" s="18"/>
      <c r="X60" s="67"/>
      <c r="Y60" s="23"/>
    </row>
    <row r="61" spans="1:25" s="3" customFormat="1" ht="33" customHeight="1" thickBot="1">
      <c r="A61" s="13"/>
      <c r="B61" s="14"/>
      <c r="C61" s="78"/>
      <c r="D61" s="12"/>
      <c r="E61" s="12"/>
      <c r="F61" s="12"/>
      <c r="G61" s="12"/>
      <c r="H61" s="12"/>
      <c r="I61" s="5"/>
      <c r="J61" s="5"/>
      <c r="K61" s="11"/>
      <c r="L61" s="12"/>
      <c r="M61" s="12"/>
      <c r="N61" s="12"/>
      <c r="O61" s="12"/>
      <c r="P61" s="12"/>
      <c r="Q61" s="18"/>
      <c r="R61" s="18"/>
      <c r="S61" s="18"/>
      <c r="T61" s="18"/>
      <c r="U61" s="18"/>
      <c r="V61" s="18"/>
      <c r="W61" s="18"/>
      <c r="X61" s="67"/>
      <c r="Y61" s="23"/>
    </row>
    <row r="62" spans="1:25" s="3" customFormat="1" ht="126.6" customHeight="1" thickBot="1">
      <c r="A62" s="13"/>
      <c r="B62" s="14"/>
      <c r="C62" s="48" t="s">
        <v>791</v>
      </c>
      <c r="D62" s="326" t="s">
        <v>815</v>
      </c>
      <c r="E62" s="326" t="s">
        <v>816</v>
      </c>
      <c r="F62" s="326" t="s">
        <v>817</v>
      </c>
      <c r="G62" s="326" t="s">
        <v>818</v>
      </c>
      <c r="H62" s="326" t="s">
        <v>819</v>
      </c>
      <c r="I62" s="547" t="s">
        <v>820</v>
      </c>
      <c r="J62" s="601"/>
      <c r="K62" s="603" t="s">
        <v>821</v>
      </c>
      <c r="L62" s="604"/>
      <c r="M62" s="326" t="s">
        <v>822</v>
      </c>
      <c r="N62" s="326" t="s">
        <v>919</v>
      </c>
      <c r="O62" s="326" t="s">
        <v>823</v>
      </c>
      <c r="P62" s="326" t="s">
        <v>824</v>
      </c>
      <c r="Q62" s="326" t="s">
        <v>825</v>
      </c>
      <c r="R62" s="326" t="s">
        <v>826</v>
      </c>
      <c r="S62" s="547" t="s">
        <v>19</v>
      </c>
      <c r="T62" s="548"/>
      <c r="U62" s="345"/>
      <c r="V62" s="345"/>
      <c r="W62" s="345"/>
      <c r="X62" s="29"/>
      <c r="Y62" s="23"/>
    </row>
    <row r="63" spans="1:25" s="3" customFormat="1" ht="47.25" customHeight="1">
      <c r="A63" s="13"/>
      <c r="B63" s="14"/>
      <c r="C63" s="248"/>
      <c r="D63" s="325"/>
      <c r="E63" s="325"/>
      <c r="F63" s="235"/>
      <c r="G63" s="325"/>
      <c r="H63" s="235"/>
      <c r="I63" s="549"/>
      <c r="J63" s="600"/>
      <c r="K63" s="605"/>
      <c r="L63" s="606"/>
      <c r="M63" s="325"/>
      <c r="N63" s="325"/>
      <c r="O63" s="325"/>
      <c r="P63" s="236"/>
      <c r="Q63" s="236"/>
      <c r="R63" s="325"/>
      <c r="S63" s="549"/>
      <c r="T63" s="550"/>
      <c r="U63" s="346"/>
      <c r="V63" s="346"/>
      <c r="W63" s="346"/>
      <c r="X63" s="29"/>
      <c r="Y63" s="23"/>
    </row>
    <row r="64" spans="1:25" s="3" customFormat="1" ht="47.25" customHeight="1">
      <c r="A64" s="13"/>
      <c r="B64" s="14"/>
      <c r="C64" s="248"/>
      <c r="D64" s="323"/>
      <c r="E64" s="323"/>
      <c r="F64" s="239"/>
      <c r="G64" s="323"/>
      <c r="H64" s="239"/>
      <c r="I64" s="591"/>
      <c r="J64" s="538"/>
      <c r="K64" s="545"/>
      <c r="L64" s="545"/>
      <c r="M64" s="323"/>
      <c r="N64" s="323"/>
      <c r="O64" s="323"/>
      <c r="P64" s="240"/>
      <c r="Q64" s="240"/>
      <c r="R64" s="323"/>
      <c r="S64" s="541"/>
      <c r="T64" s="542"/>
      <c r="U64" s="347"/>
      <c r="V64" s="347"/>
      <c r="W64" s="347"/>
      <c r="X64" s="29"/>
      <c r="Y64" s="23"/>
    </row>
    <row r="65" spans="1:25" s="3" customFormat="1" ht="47.25" customHeight="1">
      <c r="A65" s="13"/>
      <c r="B65" s="14"/>
      <c r="C65" s="248"/>
      <c r="D65" s="323"/>
      <c r="E65" s="323"/>
      <c r="F65" s="239"/>
      <c r="G65" s="323"/>
      <c r="H65" s="239"/>
      <c r="I65" s="591"/>
      <c r="J65" s="538"/>
      <c r="K65" s="545"/>
      <c r="L65" s="545"/>
      <c r="M65" s="323"/>
      <c r="N65" s="323"/>
      <c r="O65" s="323"/>
      <c r="P65" s="240"/>
      <c r="Q65" s="240"/>
      <c r="R65" s="323"/>
      <c r="S65" s="541"/>
      <c r="T65" s="542"/>
      <c r="U65" s="347"/>
      <c r="V65" s="347"/>
      <c r="W65" s="347"/>
      <c r="X65" s="29"/>
      <c r="Y65" s="23"/>
    </row>
    <row r="66" spans="1:25" s="3" customFormat="1" ht="47.25" customHeight="1">
      <c r="A66" s="13"/>
      <c r="B66" s="14"/>
      <c r="C66" s="248"/>
      <c r="D66" s="323"/>
      <c r="E66" s="323"/>
      <c r="F66" s="239"/>
      <c r="G66" s="323"/>
      <c r="H66" s="239"/>
      <c r="I66" s="591"/>
      <c r="J66" s="538"/>
      <c r="K66" s="545"/>
      <c r="L66" s="545"/>
      <c r="M66" s="323"/>
      <c r="N66" s="323"/>
      <c r="O66" s="323"/>
      <c r="P66" s="240"/>
      <c r="Q66" s="240"/>
      <c r="R66" s="323"/>
      <c r="S66" s="541"/>
      <c r="T66" s="542"/>
      <c r="U66" s="347"/>
      <c r="V66" s="347"/>
      <c r="W66" s="347"/>
      <c r="X66" s="29"/>
      <c r="Y66" s="23"/>
    </row>
    <row r="67" spans="1:25" s="3" customFormat="1" ht="47.25" customHeight="1">
      <c r="A67" s="13"/>
      <c r="B67" s="14"/>
      <c r="C67" s="248"/>
      <c r="D67" s="323"/>
      <c r="E67" s="323"/>
      <c r="F67" s="239"/>
      <c r="G67" s="323"/>
      <c r="H67" s="239"/>
      <c r="I67" s="591"/>
      <c r="J67" s="538"/>
      <c r="K67" s="545"/>
      <c r="L67" s="545"/>
      <c r="M67" s="323"/>
      <c r="N67" s="323"/>
      <c r="O67" s="323"/>
      <c r="P67" s="240"/>
      <c r="Q67" s="240"/>
      <c r="R67" s="323"/>
      <c r="S67" s="541"/>
      <c r="T67" s="542"/>
      <c r="U67" s="347"/>
      <c r="V67" s="347"/>
      <c r="W67" s="347"/>
      <c r="X67" s="29"/>
      <c r="Y67" s="23"/>
    </row>
    <row r="68" spans="1:25" s="3" customFormat="1" ht="47.25" customHeight="1">
      <c r="A68" s="13"/>
      <c r="B68" s="14"/>
      <c r="C68" s="248"/>
      <c r="D68" s="323"/>
      <c r="E68" s="323"/>
      <c r="F68" s="239"/>
      <c r="G68" s="323"/>
      <c r="H68" s="239"/>
      <c r="I68" s="591"/>
      <c r="J68" s="538"/>
      <c r="K68" s="545"/>
      <c r="L68" s="545"/>
      <c r="M68" s="323"/>
      <c r="N68" s="323"/>
      <c r="O68" s="323"/>
      <c r="P68" s="240"/>
      <c r="Q68" s="240"/>
      <c r="R68" s="323"/>
      <c r="S68" s="541"/>
      <c r="T68" s="542"/>
      <c r="U68" s="347"/>
      <c r="V68" s="347"/>
      <c r="W68" s="347"/>
      <c r="X68" s="29"/>
      <c r="Y68" s="23"/>
    </row>
    <row r="69" spans="1:25" s="3" customFormat="1" ht="47.25" customHeight="1">
      <c r="A69" s="13"/>
      <c r="B69" s="14"/>
      <c r="C69" s="248"/>
      <c r="D69" s="323"/>
      <c r="E69" s="323"/>
      <c r="F69" s="239"/>
      <c r="G69" s="323"/>
      <c r="H69" s="239"/>
      <c r="I69" s="591"/>
      <c r="J69" s="538"/>
      <c r="K69" s="545"/>
      <c r="L69" s="545"/>
      <c r="M69" s="323"/>
      <c r="N69" s="323"/>
      <c r="O69" s="323"/>
      <c r="P69" s="240"/>
      <c r="Q69" s="240"/>
      <c r="R69" s="323"/>
      <c r="S69" s="541"/>
      <c r="T69" s="542"/>
      <c r="U69" s="347"/>
      <c r="V69" s="347"/>
      <c r="W69" s="347"/>
      <c r="X69" s="29"/>
      <c r="Y69" s="23"/>
    </row>
    <row r="70" spans="1:25" s="3" customFormat="1" ht="47.25" customHeight="1">
      <c r="A70" s="13"/>
      <c r="B70" s="14"/>
      <c r="C70" s="248"/>
      <c r="D70" s="323"/>
      <c r="E70" s="323"/>
      <c r="F70" s="239"/>
      <c r="G70" s="323"/>
      <c r="H70" s="239"/>
      <c r="I70" s="591"/>
      <c r="J70" s="538"/>
      <c r="K70" s="545"/>
      <c r="L70" s="545"/>
      <c r="M70" s="323"/>
      <c r="N70" s="323"/>
      <c r="O70" s="323"/>
      <c r="P70" s="240"/>
      <c r="Q70" s="240"/>
      <c r="R70" s="323"/>
      <c r="S70" s="541"/>
      <c r="T70" s="542"/>
      <c r="U70" s="347"/>
      <c r="V70" s="347"/>
      <c r="W70" s="347"/>
      <c r="X70" s="29"/>
      <c r="Y70" s="23"/>
    </row>
    <row r="71" spans="1:25" s="3" customFormat="1" ht="47.25" customHeight="1">
      <c r="A71" s="13"/>
      <c r="B71" s="14"/>
      <c r="C71" s="248"/>
      <c r="D71" s="323"/>
      <c r="E71" s="323"/>
      <c r="F71" s="239"/>
      <c r="G71" s="323"/>
      <c r="H71" s="239"/>
      <c r="I71" s="591"/>
      <c r="J71" s="538"/>
      <c r="K71" s="545"/>
      <c r="L71" s="545"/>
      <c r="M71" s="323"/>
      <c r="N71" s="323"/>
      <c r="O71" s="323"/>
      <c r="P71" s="240"/>
      <c r="Q71" s="240"/>
      <c r="R71" s="323"/>
      <c r="S71" s="541"/>
      <c r="T71" s="542"/>
      <c r="U71" s="347"/>
      <c r="V71" s="347"/>
      <c r="W71" s="347"/>
      <c r="X71" s="29"/>
      <c r="Y71" s="23"/>
    </row>
    <row r="72" spans="1:25" s="3" customFormat="1" ht="47.25" customHeight="1">
      <c r="A72" s="13"/>
      <c r="B72" s="14"/>
      <c r="C72" s="248"/>
      <c r="D72" s="323"/>
      <c r="E72" s="323"/>
      <c r="F72" s="239"/>
      <c r="G72" s="323"/>
      <c r="H72" s="239"/>
      <c r="I72" s="591"/>
      <c r="J72" s="538"/>
      <c r="K72" s="545"/>
      <c r="L72" s="545"/>
      <c r="M72" s="323"/>
      <c r="N72" s="323"/>
      <c r="O72" s="323"/>
      <c r="P72" s="240"/>
      <c r="Q72" s="240"/>
      <c r="R72" s="323"/>
      <c r="S72" s="541"/>
      <c r="T72" s="542"/>
      <c r="U72" s="347"/>
      <c r="V72" s="347"/>
      <c r="W72" s="347"/>
      <c r="X72" s="29"/>
      <c r="Y72" s="23"/>
    </row>
    <row r="73" spans="1:25" s="3" customFormat="1" ht="47.25" customHeight="1">
      <c r="A73" s="13"/>
      <c r="B73" s="14"/>
      <c r="C73" s="248"/>
      <c r="D73" s="323"/>
      <c r="E73" s="323"/>
      <c r="F73" s="239"/>
      <c r="G73" s="323"/>
      <c r="H73" s="239"/>
      <c r="I73" s="591"/>
      <c r="J73" s="538"/>
      <c r="K73" s="545"/>
      <c r="L73" s="545"/>
      <c r="M73" s="323"/>
      <c r="N73" s="323"/>
      <c r="O73" s="323"/>
      <c r="P73" s="240"/>
      <c r="Q73" s="240"/>
      <c r="R73" s="323"/>
      <c r="S73" s="541"/>
      <c r="T73" s="542"/>
      <c r="U73" s="347"/>
      <c r="V73" s="347"/>
      <c r="W73" s="347"/>
      <c r="X73" s="29"/>
      <c r="Y73" s="23"/>
    </row>
    <row r="74" spans="1:25" s="3" customFormat="1" ht="45.95" customHeight="1">
      <c r="A74" s="13"/>
      <c r="B74" s="14"/>
      <c r="C74" s="248"/>
      <c r="D74" s="323"/>
      <c r="E74" s="323"/>
      <c r="F74" s="239"/>
      <c r="G74" s="323"/>
      <c r="H74" s="239"/>
      <c r="I74" s="591"/>
      <c r="J74" s="538"/>
      <c r="K74" s="545"/>
      <c r="L74" s="545"/>
      <c r="M74" s="323"/>
      <c r="N74" s="323"/>
      <c r="O74" s="323"/>
      <c r="P74" s="240"/>
      <c r="Q74" s="240"/>
      <c r="R74" s="323"/>
      <c r="S74" s="541"/>
      <c r="T74" s="542"/>
      <c r="U74" s="347"/>
      <c r="V74" s="347"/>
      <c r="W74" s="347"/>
      <c r="X74" s="29"/>
      <c r="Y74" s="23"/>
    </row>
    <row r="75" spans="1:25" s="3" customFormat="1" ht="51.75" customHeight="1">
      <c r="A75" s="13"/>
      <c r="B75" s="14"/>
      <c r="C75" s="248"/>
      <c r="D75" s="323"/>
      <c r="E75" s="323"/>
      <c r="F75" s="239"/>
      <c r="G75" s="323"/>
      <c r="H75" s="239"/>
      <c r="I75" s="591"/>
      <c r="J75" s="538"/>
      <c r="K75" s="545"/>
      <c r="L75" s="545"/>
      <c r="M75" s="323"/>
      <c r="N75" s="323"/>
      <c r="O75" s="323"/>
      <c r="P75" s="240"/>
      <c r="Q75" s="240"/>
      <c r="R75" s="323"/>
      <c r="S75" s="541"/>
      <c r="T75" s="542"/>
      <c r="U75" s="347"/>
      <c r="V75" s="347"/>
      <c r="W75" s="347"/>
      <c r="X75" s="29"/>
      <c r="Y75" s="23"/>
    </row>
    <row r="76" spans="1:25" s="3" customFormat="1" ht="51.75" customHeight="1">
      <c r="A76" s="13"/>
      <c r="B76" s="14"/>
      <c r="C76" s="248"/>
      <c r="D76" s="323"/>
      <c r="E76" s="323"/>
      <c r="F76" s="239"/>
      <c r="G76" s="323"/>
      <c r="H76" s="239"/>
      <c r="I76" s="591"/>
      <c r="J76" s="538"/>
      <c r="K76" s="545"/>
      <c r="L76" s="545"/>
      <c r="M76" s="323"/>
      <c r="N76" s="323"/>
      <c r="O76" s="323"/>
      <c r="P76" s="240"/>
      <c r="Q76" s="240"/>
      <c r="R76" s="323"/>
      <c r="S76" s="541"/>
      <c r="T76" s="542"/>
      <c r="U76" s="347"/>
      <c r="V76" s="347"/>
      <c r="W76" s="347"/>
      <c r="X76" s="29"/>
      <c r="Y76" s="23"/>
    </row>
    <row r="77" spans="1:25" s="3" customFormat="1" ht="51.75" customHeight="1">
      <c r="A77" s="13"/>
      <c r="B77" s="14"/>
      <c r="C77" s="248"/>
      <c r="D77" s="323"/>
      <c r="E77" s="323"/>
      <c r="F77" s="239"/>
      <c r="G77" s="323"/>
      <c r="H77" s="239"/>
      <c r="I77" s="591"/>
      <c r="J77" s="538"/>
      <c r="K77" s="545"/>
      <c r="L77" s="545"/>
      <c r="M77" s="323"/>
      <c r="N77" s="323"/>
      <c r="O77" s="323"/>
      <c r="P77" s="240"/>
      <c r="Q77" s="240"/>
      <c r="R77" s="323"/>
      <c r="S77" s="541"/>
      <c r="T77" s="542"/>
      <c r="U77" s="347"/>
      <c r="V77" s="347"/>
      <c r="W77" s="347"/>
      <c r="X77" s="29"/>
      <c r="Y77" s="23"/>
    </row>
    <row r="78" spans="1:25" s="3" customFormat="1" ht="51.75" customHeight="1">
      <c r="A78" s="13"/>
      <c r="B78" s="14"/>
      <c r="C78" s="248"/>
      <c r="D78" s="323"/>
      <c r="E78" s="323"/>
      <c r="F78" s="239"/>
      <c r="G78" s="323"/>
      <c r="H78" s="239"/>
      <c r="I78" s="591"/>
      <c r="J78" s="538"/>
      <c r="K78" s="545"/>
      <c r="L78" s="545"/>
      <c r="M78" s="323"/>
      <c r="N78" s="323"/>
      <c r="O78" s="323"/>
      <c r="P78" s="240"/>
      <c r="Q78" s="240"/>
      <c r="R78" s="323"/>
      <c r="S78" s="541"/>
      <c r="T78" s="542"/>
      <c r="U78" s="347"/>
      <c r="V78" s="347"/>
      <c r="W78" s="347"/>
      <c r="X78" s="29"/>
      <c r="Y78" s="23"/>
    </row>
    <row r="79" spans="1:25" s="3" customFormat="1" ht="51.75" customHeight="1">
      <c r="A79" s="13"/>
      <c r="B79" s="14"/>
      <c r="C79" s="248"/>
      <c r="D79" s="323"/>
      <c r="E79" s="323"/>
      <c r="F79" s="239"/>
      <c r="G79" s="323"/>
      <c r="H79" s="239"/>
      <c r="I79" s="591"/>
      <c r="J79" s="538"/>
      <c r="K79" s="545"/>
      <c r="L79" s="545"/>
      <c r="M79" s="323"/>
      <c r="N79" s="323"/>
      <c r="O79" s="323"/>
      <c r="P79" s="240"/>
      <c r="Q79" s="240"/>
      <c r="R79" s="323"/>
      <c r="S79" s="541"/>
      <c r="T79" s="542"/>
      <c r="U79" s="347"/>
      <c r="V79" s="347"/>
      <c r="W79" s="347"/>
      <c r="X79" s="29"/>
      <c r="Y79" s="23"/>
    </row>
    <row r="80" spans="1:25" s="3" customFormat="1" ht="47.25" customHeight="1">
      <c r="A80" s="13"/>
      <c r="B80" s="14"/>
      <c r="C80" s="248"/>
      <c r="D80" s="323"/>
      <c r="E80" s="323"/>
      <c r="F80" s="239"/>
      <c r="G80" s="323"/>
      <c r="H80" s="239"/>
      <c r="I80" s="591"/>
      <c r="J80" s="538"/>
      <c r="K80" s="545"/>
      <c r="L80" s="545"/>
      <c r="M80" s="323"/>
      <c r="N80" s="323"/>
      <c r="O80" s="323"/>
      <c r="P80" s="240"/>
      <c r="Q80" s="240"/>
      <c r="R80" s="323"/>
      <c r="S80" s="541"/>
      <c r="T80" s="542"/>
      <c r="U80" s="347"/>
      <c r="V80" s="347"/>
      <c r="W80" s="347"/>
      <c r="X80" s="29"/>
      <c r="Y80" s="23"/>
    </row>
    <row r="81" spans="1:25" s="3" customFormat="1" ht="47.25" customHeight="1">
      <c r="A81" s="13"/>
      <c r="B81" s="14"/>
      <c r="C81" s="248"/>
      <c r="D81" s="323"/>
      <c r="E81" s="323"/>
      <c r="F81" s="239"/>
      <c r="G81" s="323"/>
      <c r="H81" s="239"/>
      <c r="I81" s="591"/>
      <c r="J81" s="538"/>
      <c r="K81" s="545"/>
      <c r="L81" s="545"/>
      <c r="M81" s="323"/>
      <c r="N81" s="323"/>
      <c r="O81" s="323"/>
      <c r="P81" s="240"/>
      <c r="Q81" s="240"/>
      <c r="R81" s="323"/>
      <c r="S81" s="541"/>
      <c r="T81" s="542"/>
      <c r="U81" s="347"/>
      <c r="V81" s="347"/>
      <c r="W81" s="347"/>
      <c r="X81" s="29"/>
      <c r="Y81" s="23"/>
    </row>
    <row r="82" spans="1:25" s="3" customFormat="1" ht="47.25" customHeight="1">
      <c r="A82" s="13"/>
      <c r="B82" s="14"/>
      <c r="C82" s="248"/>
      <c r="D82" s="323"/>
      <c r="E82" s="323"/>
      <c r="F82" s="239"/>
      <c r="G82" s="323"/>
      <c r="H82" s="239"/>
      <c r="I82" s="591"/>
      <c r="J82" s="538"/>
      <c r="K82" s="545"/>
      <c r="L82" s="545"/>
      <c r="M82" s="323"/>
      <c r="N82" s="323"/>
      <c r="O82" s="323"/>
      <c r="P82" s="240"/>
      <c r="Q82" s="240"/>
      <c r="R82" s="323"/>
      <c r="S82" s="541"/>
      <c r="T82" s="542"/>
      <c r="U82" s="347"/>
      <c r="V82" s="347"/>
      <c r="W82" s="347"/>
      <c r="X82" s="29"/>
      <c r="Y82" s="23"/>
    </row>
    <row r="83" spans="1:25" s="3" customFormat="1" ht="47.25" customHeight="1">
      <c r="A83" s="13"/>
      <c r="B83" s="14"/>
      <c r="C83" s="248"/>
      <c r="D83" s="323"/>
      <c r="E83" s="323"/>
      <c r="F83" s="239"/>
      <c r="G83" s="323"/>
      <c r="H83" s="239"/>
      <c r="I83" s="591"/>
      <c r="J83" s="538"/>
      <c r="K83" s="545"/>
      <c r="L83" s="545"/>
      <c r="M83" s="323"/>
      <c r="N83" s="323"/>
      <c r="O83" s="323"/>
      <c r="P83" s="240"/>
      <c r="Q83" s="240"/>
      <c r="R83" s="323"/>
      <c r="S83" s="541"/>
      <c r="T83" s="542"/>
      <c r="U83" s="347"/>
      <c r="V83" s="347"/>
      <c r="W83" s="347"/>
      <c r="X83" s="29"/>
      <c r="Y83" s="23"/>
    </row>
    <row r="84" spans="1:25" s="3" customFormat="1" ht="47.25" customHeight="1">
      <c r="A84" s="13"/>
      <c r="B84" s="14"/>
      <c r="C84" s="248"/>
      <c r="D84" s="323"/>
      <c r="E84" s="323"/>
      <c r="F84" s="239"/>
      <c r="G84" s="323"/>
      <c r="H84" s="239"/>
      <c r="I84" s="591"/>
      <c r="J84" s="538"/>
      <c r="K84" s="545"/>
      <c r="L84" s="545"/>
      <c r="M84" s="323"/>
      <c r="N84" s="323"/>
      <c r="O84" s="323"/>
      <c r="P84" s="240"/>
      <c r="Q84" s="240"/>
      <c r="R84" s="323"/>
      <c r="S84" s="541"/>
      <c r="T84" s="542"/>
      <c r="U84" s="347"/>
      <c r="V84" s="347"/>
      <c r="W84" s="347"/>
      <c r="X84" s="29"/>
      <c r="Y84" s="23"/>
    </row>
    <row r="85" spans="1:25" s="3" customFormat="1" ht="47.25" customHeight="1">
      <c r="A85" s="13"/>
      <c r="B85" s="14"/>
      <c r="C85" s="248"/>
      <c r="D85" s="323"/>
      <c r="E85" s="323"/>
      <c r="F85" s="239"/>
      <c r="G85" s="323"/>
      <c r="H85" s="239"/>
      <c r="I85" s="591"/>
      <c r="J85" s="538"/>
      <c r="K85" s="545"/>
      <c r="L85" s="545"/>
      <c r="M85" s="323"/>
      <c r="N85" s="323"/>
      <c r="O85" s="323"/>
      <c r="P85" s="240"/>
      <c r="Q85" s="240"/>
      <c r="R85" s="323"/>
      <c r="S85" s="541"/>
      <c r="T85" s="542"/>
      <c r="U85" s="347"/>
      <c r="V85" s="347"/>
      <c r="W85" s="347"/>
      <c r="X85" s="29"/>
      <c r="Y85" s="23"/>
    </row>
    <row r="86" spans="1:25" s="3" customFormat="1" ht="47.25" customHeight="1">
      <c r="A86" s="13"/>
      <c r="B86" s="14"/>
      <c r="C86" s="248"/>
      <c r="D86" s="323"/>
      <c r="E86" s="323"/>
      <c r="F86" s="239"/>
      <c r="G86" s="323"/>
      <c r="H86" s="239"/>
      <c r="I86" s="591"/>
      <c r="J86" s="538"/>
      <c r="K86" s="545"/>
      <c r="L86" s="545"/>
      <c r="M86" s="323"/>
      <c r="N86" s="323"/>
      <c r="O86" s="323"/>
      <c r="P86" s="240"/>
      <c r="Q86" s="240"/>
      <c r="R86" s="323"/>
      <c r="S86" s="541"/>
      <c r="T86" s="542"/>
      <c r="U86" s="347"/>
      <c r="V86" s="347"/>
      <c r="W86" s="347"/>
      <c r="X86" s="29"/>
      <c r="Y86" s="23"/>
    </row>
    <row r="87" spans="1:25" s="3" customFormat="1" ht="51.75" customHeight="1">
      <c r="A87" s="13"/>
      <c r="B87" s="14"/>
      <c r="C87" s="248"/>
      <c r="D87" s="323"/>
      <c r="E87" s="323"/>
      <c r="F87" s="239"/>
      <c r="G87" s="323"/>
      <c r="H87" s="239"/>
      <c r="I87" s="591"/>
      <c r="J87" s="538"/>
      <c r="K87" s="545"/>
      <c r="L87" s="545"/>
      <c r="M87" s="323"/>
      <c r="N87" s="323"/>
      <c r="O87" s="323"/>
      <c r="P87" s="240"/>
      <c r="Q87" s="240"/>
      <c r="R87" s="323"/>
      <c r="S87" s="541"/>
      <c r="T87" s="542"/>
      <c r="U87" s="347"/>
      <c r="V87" s="347"/>
      <c r="W87" s="347"/>
      <c r="X87" s="29"/>
      <c r="Y87" s="23"/>
    </row>
    <row r="88" spans="1:25" s="3" customFormat="1" ht="51.75" customHeight="1">
      <c r="A88" s="13"/>
      <c r="B88" s="14"/>
      <c r="C88" s="248"/>
      <c r="D88" s="323"/>
      <c r="E88" s="323"/>
      <c r="F88" s="239"/>
      <c r="G88" s="323"/>
      <c r="H88" s="239"/>
      <c r="I88" s="591"/>
      <c r="J88" s="538"/>
      <c r="K88" s="545"/>
      <c r="L88" s="545"/>
      <c r="M88" s="323"/>
      <c r="N88" s="323"/>
      <c r="O88" s="323"/>
      <c r="P88" s="240"/>
      <c r="Q88" s="240"/>
      <c r="R88" s="323"/>
      <c r="S88" s="541"/>
      <c r="T88" s="542"/>
      <c r="U88" s="347"/>
      <c r="V88" s="347"/>
      <c r="W88" s="347"/>
      <c r="X88" s="29"/>
      <c r="Y88" s="23"/>
    </row>
    <row r="89" spans="1:25" s="3" customFormat="1" ht="47.25" customHeight="1">
      <c r="A89" s="13"/>
      <c r="B89" s="14"/>
      <c r="C89" s="248"/>
      <c r="D89" s="323"/>
      <c r="E89" s="323"/>
      <c r="F89" s="239"/>
      <c r="G89" s="323"/>
      <c r="H89" s="239"/>
      <c r="I89" s="591"/>
      <c r="J89" s="538"/>
      <c r="K89" s="545"/>
      <c r="L89" s="545"/>
      <c r="M89" s="323"/>
      <c r="N89" s="323"/>
      <c r="O89" s="323"/>
      <c r="P89" s="240"/>
      <c r="Q89" s="240"/>
      <c r="R89" s="323"/>
      <c r="S89" s="541"/>
      <c r="T89" s="542"/>
      <c r="U89" s="347"/>
      <c r="V89" s="347"/>
      <c r="W89" s="347"/>
      <c r="X89" s="29"/>
      <c r="Y89" s="23"/>
    </row>
    <row r="90" spans="1:25" s="3" customFormat="1" ht="51.75" customHeight="1">
      <c r="A90" s="13"/>
      <c r="B90" s="14"/>
      <c r="C90" s="248"/>
      <c r="D90" s="323"/>
      <c r="E90" s="323"/>
      <c r="F90" s="239"/>
      <c r="G90" s="323"/>
      <c r="H90" s="239"/>
      <c r="I90" s="591"/>
      <c r="J90" s="538"/>
      <c r="K90" s="545"/>
      <c r="L90" s="545"/>
      <c r="M90" s="323"/>
      <c r="N90" s="323"/>
      <c r="O90" s="323"/>
      <c r="P90" s="240"/>
      <c r="Q90" s="240"/>
      <c r="R90" s="323"/>
      <c r="S90" s="541"/>
      <c r="T90" s="542"/>
      <c r="U90" s="347"/>
      <c r="V90" s="347"/>
      <c r="W90" s="347"/>
      <c r="X90" s="29"/>
      <c r="Y90" s="23"/>
    </row>
    <row r="91" spans="1:25" s="3" customFormat="1" ht="47.25" customHeight="1">
      <c r="A91" s="13"/>
      <c r="B91" s="14"/>
      <c r="C91" s="248"/>
      <c r="D91" s="323"/>
      <c r="E91" s="323"/>
      <c r="F91" s="239"/>
      <c r="G91" s="323"/>
      <c r="H91" s="239"/>
      <c r="I91" s="591"/>
      <c r="J91" s="538"/>
      <c r="K91" s="545"/>
      <c r="L91" s="545"/>
      <c r="M91" s="323"/>
      <c r="N91" s="323"/>
      <c r="O91" s="323"/>
      <c r="P91" s="240"/>
      <c r="Q91" s="240"/>
      <c r="R91" s="323"/>
      <c r="S91" s="541"/>
      <c r="T91" s="542"/>
      <c r="U91" s="347"/>
      <c r="V91" s="347"/>
      <c r="W91" s="347"/>
      <c r="X91" s="29"/>
      <c r="Y91" s="23"/>
    </row>
    <row r="92" spans="1:25" s="3" customFormat="1" ht="47.25" customHeight="1">
      <c r="A92" s="13"/>
      <c r="B92" s="14"/>
      <c r="C92" s="248"/>
      <c r="D92" s="323"/>
      <c r="E92" s="323"/>
      <c r="F92" s="239"/>
      <c r="G92" s="323"/>
      <c r="H92" s="239"/>
      <c r="I92" s="591"/>
      <c r="J92" s="538"/>
      <c r="K92" s="545"/>
      <c r="L92" s="545"/>
      <c r="M92" s="323"/>
      <c r="N92" s="323"/>
      <c r="O92" s="323"/>
      <c r="P92" s="240"/>
      <c r="Q92" s="240"/>
      <c r="R92" s="323"/>
      <c r="S92" s="541"/>
      <c r="T92" s="542"/>
      <c r="U92" s="347"/>
      <c r="V92" s="347"/>
      <c r="W92" s="347"/>
      <c r="X92" s="29"/>
      <c r="Y92" s="23"/>
    </row>
    <row r="93" spans="1:25" s="3" customFormat="1" ht="51.75" customHeight="1">
      <c r="A93" s="13"/>
      <c r="B93" s="14"/>
      <c r="C93" s="248"/>
      <c r="D93" s="323"/>
      <c r="E93" s="323"/>
      <c r="F93" s="239"/>
      <c r="G93" s="323"/>
      <c r="H93" s="239"/>
      <c r="I93" s="591"/>
      <c r="J93" s="538"/>
      <c r="K93" s="545"/>
      <c r="L93" s="545"/>
      <c r="M93" s="323"/>
      <c r="N93" s="323"/>
      <c r="O93" s="323"/>
      <c r="P93" s="240"/>
      <c r="Q93" s="240"/>
      <c r="R93" s="323"/>
      <c r="S93" s="541"/>
      <c r="T93" s="542"/>
      <c r="U93" s="347"/>
      <c r="V93" s="347"/>
      <c r="W93" s="347"/>
      <c r="X93" s="29"/>
      <c r="Y93" s="23"/>
    </row>
    <row r="94" spans="1:25" s="3" customFormat="1" ht="47.25" customHeight="1">
      <c r="A94" s="13"/>
      <c r="B94" s="14"/>
      <c r="C94" s="248"/>
      <c r="D94" s="323"/>
      <c r="E94" s="323"/>
      <c r="F94" s="239"/>
      <c r="G94" s="323"/>
      <c r="H94" s="239"/>
      <c r="I94" s="591"/>
      <c r="J94" s="538"/>
      <c r="K94" s="545"/>
      <c r="L94" s="545"/>
      <c r="M94" s="323"/>
      <c r="N94" s="323"/>
      <c r="O94" s="323"/>
      <c r="P94" s="240"/>
      <c r="Q94" s="240"/>
      <c r="R94" s="323"/>
      <c r="S94" s="541"/>
      <c r="T94" s="542"/>
      <c r="U94" s="347"/>
      <c r="V94" s="347"/>
      <c r="W94" s="347"/>
      <c r="X94" s="29"/>
      <c r="Y94" s="23"/>
    </row>
    <row r="95" spans="1:25" s="3" customFormat="1" ht="47.25" customHeight="1">
      <c r="A95" s="13"/>
      <c r="B95" s="14"/>
      <c r="C95" s="248"/>
      <c r="D95" s="323"/>
      <c r="E95" s="323"/>
      <c r="F95" s="239"/>
      <c r="G95" s="323"/>
      <c r="H95" s="239"/>
      <c r="I95" s="591"/>
      <c r="J95" s="538"/>
      <c r="K95" s="545"/>
      <c r="L95" s="545"/>
      <c r="M95" s="323"/>
      <c r="N95" s="323"/>
      <c r="O95" s="323"/>
      <c r="P95" s="240"/>
      <c r="Q95" s="240"/>
      <c r="R95" s="323"/>
      <c r="S95" s="541"/>
      <c r="T95" s="542"/>
      <c r="U95" s="347"/>
      <c r="V95" s="347"/>
      <c r="W95" s="347"/>
      <c r="X95" s="29"/>
      <c r="Y95" s="23"/>
    </row>
    <row r="96" spans="1:25" s="3" customFormat="1" ht="47.25" customHeight="1">
      <c r="A96" s="13"/>
      <c r="B96" s="14"/>
      <c r="C96" s="248"/>
      <c r="D96" s="323"/>
      <c r="E96" s="323"/>
      <c r="F96" s="239"/>
      <c r="G96" s="323"/>
      <c r="H96" s="239"/>
      <c r="I96" s="591"/>
      <c r="J96" s="538"/>
      <c r="K96" s="545"/>
      <c r="L96" s="545"/>
      <c r="M96" s="323"/>
      <c r="N96" s="323"/>
      <c r="O96" s="323"/>
      <c r="P96" s="240"/>
      <c r="Q96" s="240"/>
      <c r="R96" s="323"/>
      <c r="S96" s="541"/>
      <c r="T96" s="542"/>
      <c r="U96" s="347"/>
      <c r="V96" s="347"/>
      <c r="W96" s="347"/>
      <c r="X96" s="29"/>
      <c r="Y96" s="23"/>
    </row>
    <row r="97" spans="1:25" s="3" customFormat="1" ht="47.25" customHeight="1">
      <c r="A97" s="13"/>
      <c r="B97" s="14"/>
      <c r="C97" s="248"/>
      <c r="D97" s="323"/>
      <c r="E97" s="323"/>
      <c r="F97" s="239"/>
      <c r="G97" s="323"/>
      <c r="H97" s="239"/>
      <c r="I97" s="591"/>
      <c r="J97" s="538"/>
      <c r="K97" s="545"/>
      <c r="L97" s="545"/>
      <c r="M97" s="323"/>
      <c r="N97" s="323"/>
      <c r="O97" s="323"/>
      <c r="P97" s="240"/>
      <c r="Q97" s="240"/>
      <c r="R97" s="323"/>
      <c r="S97" s="541"/>
      <c r="T97" s="542"/>
      <c r="U97" s="347"/>
      <c r="V97" s="347"/>
      <c r="W97" s="347"/>
      <c r="X97" s="29"/>
      <c r="Y97" s="23"/>
    </row>
    <row r="98" spans="1:25" s="3" customFormat="1" ht="47.25" customHeight="1">
      <c r="A98" s="13"/>
      <c r="B98" s="14"/>
      <c r="C98" s="248"/>
      <c r="D98" s="323"/>
      <c r="E98" s="323"/>
      <c r="F98" s="239"/>
      <c r="G98" s="323"/>
      <c r="H98" s="239"/>
      <c r="I98" s="591"/>
      <c r="J98" s="538"/>
      <c r="K98" s="545"/>
      <c r="L98" s="545"/>
      <c r="M98" s="323"/>
      <c r="N98" s="323"/>
      <c r="O98" s="323"/>
      <c r="P98" s="240"/>
      <c r="Q98" s="240"/>
      <c r="R98" s="323"/>
      <c r="S98" s="541"/>
      <c r="T98" s="542"/>
      <c r="U98" s="347"/>
      <c r="V98" s="347"/>
      <c r="W98" s="347"/>
      <c r="X98" s="29"/>
      <c r="Y98" s="23"/>
    </row>
    <row r="99" spans="1:25" s="3" customFormat="1" ht="47.25" customHeight="1">
      <c r="A99" s="13"/>
      <c r="B99" s="14"/>
      <c r="C99" s="248"/>
      <c r="D99" s="323"/>
      <c r="E99" s="323"/>
      <c r="F99" s="239"/>
      <c r="G99" s="323"/>
      <c r="H99" s="239"/>
      <c r="I99" s="591"/>
      <c r="J99" s="538"/>
      <c r="K99" s="545"/>
      <c r="L99" s="545"/>
      <c r="M99" s="323"/>
      <c r="N99" s="323"/>
      <c r="O99" s="323"/>
      <c r="P99" s="240"/>
      <c r="Q99" s="240"/>
      <c r="R99" s="323"/>
      <c r="S99" s="541"/>
      <c r="T99" s="542"/>
      <c r="U99" s="347"/>
      <c r="V99" s="347"/>
      <c r="W99" s="347"/>
      <c r="X99" s="29"/>
      <c r="Y99" s="23"/>
    </row>
    <row r="100" spans="1:25" s="3" customFormat="1" ht="47.25" customHeight="1">
      <c r="A100" s="13"/>
      <c r="B100" s="14"/>
      <c r="C100" s="248"/>
      <c r="D100" s="323"/>
      <c r="E100" s="323"/>
      <c r="F100" s="239"/>
      <c r="G100" s="323"/>
      <c r="H100" s="239"/>
      <c r="I100" s="591"/>
      <c r="J100" s="538"/>
      <c r="K100" s="545"/>
      <c r="L100" s="545"/>
      <c r="M100" s="323"/>
      <c r="N100" s="323"/>
      <c r="O100" s="323"/>
      <c r="P100" s="240"/>
      <c r="Q100" s="240"/>
      <c r="R100" s="323"/>
      <c r="S100" s="541"/>
      <c r="T100" s="542"/>
      <c r="U100" s="347"/>
      <c r="V100" s="347"/>
      <c r="W100" s="347"/>
      <c r="X100" s="29"/>
      <c r="Y100" s="23"/>
    </row>
    <row r="101" spans="1:25" s="3" customFormat="1" ht="47.25" customHeight="1">
      <c r="A101" s="13"/>
      <c r="B101" s="14"/>
      <c r="C101" s="248"/>
      <c r="D101" s="323"/>
      <c r="E101" s="323"/>
      <c r="F101" s="239"/>
      <c r="G101" s="323"/>
      <c r="H101" s="239"/>
      <c r="I101" s="591"/>
      <c r="J101" s="538"/>
      <c r="K101" s="545"/>
      <c r="L101" s="545"/>
      <c r="M101" s="323"/>
      <c r="N101" s="323"/>
      <c r="O101" s="323"/>
      <c r="P101" s="240"/>
      <c r="Q101" s="240"/>
      <c r="R101" s="323"/>
      <c r="S101" s="541"/>
      <c r="T101" s="542"/>
      <c r="U101" s="347"/>
      <c r="V101" s="347"/>
      <c r="W101" s="347"/>
      <c r="X101" s="29"/>
      <c r="Y101" s="23"/>
    </row>
    <row r="102" spans="1:25" s="3" customFormat="1" ht="47.25" customHeight="1" thickBot="1">
      <c r="A102" s="13"/>
      <c r="B102" s="14"/>
      <c r="C102" s="253"/>
      <c r="D102" s="324"/>
      <c r="E102" s="324"/>
      <c r="F102" s="242"/>
      <c r="G102" s="324"/>
      <c r="H102" s="242"/>
      <c r="I102" s="616"/>
      <c r="J102" s="617"/>
      <c r="K102" s="546"/>
      <c r="L102" s="546"/>
      <c r="M102" s="324"/>
      <c r="N102" s="324"/>
      <c r="O102" s="324"/>
      <c r="P102" s="243"/>
      <c r="Q102" s="243"/>
      <c r="R102" s="324"/>
      <c r="S102" s="541"/>
      <c r="T102" s="542"/>
      <c r="U102" s="347"/>
      <c r="V102" s="347"/>
      <c r="W102" s="347"/>
      <c r="X102" s="29"/>
      <c r="Y102" s="23"/>
    </row>
    <row r="103" spans="1:25" s="3" customFormat="1" ht="18" customHeight="1">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c r="B104" s="14"/>
      <c r="C104" s="77" t="s">
        <v>827</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thickBot="1">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c r="B106" s="14"/>
      <c r="C106" s="607"/>
      <c r="D106" s="608"/>
      <c r="E106" s="608"/>
      <c r="F106" s="608"/>
      <c r="G106" s="608"/>
      <c r="H106" s="608"/>
      <c r="I106" s="609"/>
      <c r="J106" s="18"/>
      <c r="K106" s="18"/>
      <c r="L106" s="18"/>
      <c r="M106" s="18"/>
      <c r="N106" s="18"/>
      <c r="O106" s="18"/>
      <c r="P106" s="18"/>
      <c r="Q106" s="18"/>
      <c r="R106" s="18"/>
      <c r="S106" s="18"/>
      <c r="T106" s="18"/>
      <c r="U106" s="18"/>
      <c r="V106" s="18"/>
      <c r="W106" s="18"/>
      <c r="X106" s="29"/>
    </row>
    <row r="107" spans="1:25" s="16" customFormat="1" ht="18" customHeight="1">
      <c r="B107" s="14"/>
      <c r="C107" s="610"/>
      <c r="D107" s="611"/>
      <c r="E107" s="611"/>
      <c r="F107" s="611"/>
      <c r="G107" s="611"/>
      <c r="H107" s="611"/>
      <c r="I107" s="612"/>
      <c r="J107" s="18"/>
      <c r="K107" s="18"/>
      <c r="L107" s="18"/>
      <c r="M107" s="18"/>
      <c r="N107" s="18"/>
      <c r="O107" s="18"/>
      <c r="P107" s="18"/>
      <c r="Q107" s="18"/>
      <c r="R107" s="18"/>
      <c r="S107" s="18"/>
      <c r="T107" s="18"/>
      <c r="U107" s="18"/>
      <c r="V107" s="18"/>
      <c r="W107" s="18"/>
      <c r="X107" s="29"/>
    </row>
    <row r="108" spans="1:25" s="16" customFormat="1" ht="18" customHeight="1">
      <c r="B108" s="14"/>
      <c r="C108" s="610"/>
      <c r="D108" s="611"/>
      <c r="E108" s="611"/>
      <c r="F108" s="611"/>
      <c r="G108" s="611"/>
      <c r="H108" s="611"/>
      <c r="I108" s="612"/>
      <c r="J108" s="18"/>
      <c r="K108" s="18"/>
      <c r="L108" s="18"/>
      <c r="M108" s="18"/>
      <c r="N108" s="18"/>
      <c r="O108" s="18"/>
      <c r="P108" s="18"/>
      <c r="Q108" s="18"/>
      <c r="R108" s="18"/>
      <c r="S108" s="18"/>
      <c r="T108" s="18"/>
      <c r="U108" s="18"/>
      <c r="V108" s="18"/>
      <c r="W108" s="18"/>
      <c r="X108" s="29"/>
    </row>
    <row r="109" spans="1:25" s="16" customFormat="1" ht="18" customHeight="1">
      <c r="B109" s="14"/>
      <c r="C109" s="610"/>
      <c r="D109" s="611"/>
      <c r="E109" s="611"/>
      <c r="F109" s="611"/>
      <c r="G109" s="611"/>
      <c r="H109" s="611"/>
      <c r="I109" s="612"/>
      <c r="J109" s="18"/>
      <c r="K109" s="18"/>
      <c r="L109" s="18"/>
      <c r="M109" s="18"/>
      <c r="N109" s="18"/>
      <c r="O109" s="18"/>
      <c r="P109" s="18"/>
      <c r="Q109" s="18"/>
      <c r="R109" s="18"/>
      <c r="S109" s="18"/>
      <c r="T109" s="18"/>
      <c r="U109" s="18"/>
      <c r="V109" s="18"/>
      <c r="W109" s="18"/>
      <c r="X109" s="29"/>
    </row>
    <row r="110" spans="1:25" ht="19.5" thickBot="1">
      <c r="A110" s="1"/>
      <c r="B110" s="30"/>
      <c r="C110" s="613"/>
      <c r="D110" s="614"/>
      <c r="E110" s="614"/>
      <c r="F110" s="614"/>
      <c r="G110" s="614"/>
      <c r="H110" s="614"/>
      <c r="I110" s="615"/>
      <c r="J110" s="18"/>
      <c r="K110" s="18"/>
      <c r="L110" s="18"/>
      <c r="M110" s="18"/>
      <c r="N110" s="18"/>
      <c r="O110" s="18"/>
      <c r="P110" s="18"/>
      <c r="Q110" s="18"/>
      <c r="R110" s="18"/>
      <c r="S110" s="18"/>
      <c r="T110" s="18"/>
      <c r="U110" s="18"/>
      <c r="V110" s="18"/>
      <c r="W110" s="18"/>
      <c r="X110" s="29"/>
    </row>
    <row r="111" spans="1:25" ht="18.75">
      <c r="A111" s="1"/>
      <c r="B111" s="30"/>
      <c r="C111" s="66"/>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c r="A112" s="1"/>
      <c r="B112" s="31"/>
      <c r="C112" s="20" t="s">
        <v>828</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c r="A113" s="1"/>
      <c r="B113" s="31"/>
      <c r="C113" s="20" t="s">
        <v>829</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c r="A114" s="1"/>
      <c r="B114" s="31"/>
      <c r="C114" s="20"/>
      <c r="D114" s="18"/>
      <c r="E114" s="18"/>
      <c r="F114" s="18"/>
      <c r="G114" s="18"/>
      <c r="H114" s="18"/>
      <c r="I114" s="18"/>
      <c r="J114" s="18"/>
      <c r="K114" s="18"/>
      <c r="L114" s="18"/>
      <c r="M114" s="18"/>
      <c r="N114" s="18"/>
      <c r="O114" s="18"/>
      <c r="P114" s="18"/>
      <c r="Q114" s="18"/>
      <c r="R114" s="18"/>
      <c r="S114" s="18"/>
      <c r="T114" s="18"/>
      <c r="U114" s="18"/>
      <c r="V114" s="18"/>
      <c r="W114" s="18"/>
      <c r="X114" s="29"/>
    </row>
    <row r="115" spans="1:24" ht="78.95" customHeight="1" thickBot="1">
      <c r="A115" s="1"/>
      <c r="B115" s="30"/>
      <c r="C115" s="543" t="s">
        <v>830</v>
      </c>
      <c r="D115" s="544"/>
      <c r="E115" s="543" t="s">
        <v>831</v>
      </c>
      <c r="F115" s="554"/>
      <c r="G115" s="554"/>
      <c r="H115" s="544"/>
      <c r="I115" s="431" t="s">
        <v>832</v>
      </c>
      <c r="J115" s="326" t="s">
        <v>833</v>
      </c>
      <c r="K115" s="326" t="s">
        <v>834</v>
      </c>
      <c r="L115" s="326" t="s">
        <v>835</v>
      </c>
      <c r="M115" s="326" t="s">
        <v>836</v>
      </c>
      <c r="N115" s="326" t="s">
        <v>837</v>
      </c>
      <c r="O115" s="54" t="s">
        <v>19</v>
      </c>
      <c r="P115" s="18"/>
      <c r="Q115" s="18"/>
      <c r="R115" s="18"/>
      <c r="S115" s="18"/>
      <c r="T115" s="18"/>
      <c r="U115" s="18"/>
      <c r="V115" s="18"/>
      <c r="W115" s="18"/>
      <c r="X115" s="29"/>
    </row>
    <row r="116" spans="1:24" ht="47.25" customHeight="1">
      <c r="A116" s="1"/>
      <c r="B116" s="30"/>
      <c r="C116" s="539" t="s">
        <v>920</v>
      </c>
      <c r="D116" s="540"/>
      <c r="E116" s="555" t="s">
        <v>921</v>
      </c>
      <c r="F116" s="555"/>
      <c r="G116" s="555"/>
      <c r="H116" s="555"/>
      <c r="I116" s="323" t="s">
        <v>879</v>
      </c>
      <c r="J116" s="323" t="s">
        <v>880</v>
      </c>
      <c r="K116" s="325"/>
      <c r="L116" s="325"/>
      <c r="M116" s="325"/>
      <c r="N116" s="325" t="s">
        <v>881</v>
      </c>
      <c r="O116" s="237" t="s">
        <v>882</v>
      </c>
      <c r="P116" s="18"/>
      <c r="Q116" s="18"/>
      <c r="R116" s="18"/>
      <c r="S116" s="18"/>
      <c r="T116" s="18"/>
      <c r="U116" s="18"/>
      <c r="V116" s="18"/>
      <c r="W116" s="18"/>
      <c r="X116" s="29"/>
    </row>
    <row r="117" spans="1:24" ht="47.25" customHeight="1">
      <c r="A117" s="1"/>
      <c r="B117" s="30"/>
      <c r="C117" s="539" t="s">
        <v>900</v>
      </c>
      <c r="D117" s="540"/>
      <c r="E117" s="555" t="s">
        <v>901</v>
      </c>
      <c r="F117" s="555"/>
      <c r="G117" s="555"/>
      <c r="H117" s="555"/>
      <c r="I117" s="323" t="s">
        <v>879</v>
      </c>
      <c r="J117" s="323" t="s">
        <v>908</v>
      </c>
      <c r="K117" s="323" t="s">
        <v>911</v>
      </c>
      <c r="L117" s="323" t="s">
        <v>910</v>
      </c>
      <c r="M117" s="323" t="s">
        <v>910</v>
      </c>
      <c r="N117" s="323" t="s">
        <v>913</v>
      </c>
      <c r="O117" s="318"/>
      <c r="P117" s="18"/>
      <c r="Q117" s="18"/>
      <c r="R117" s="18"/>
      <c r="S117" s="18"/>
      <c r="T117" s="18"/>
      <c r="U117" s="18"/>
      <c r="V117" s="18"/>
      <c r="W117" s="18"/>
      <c r="X117" s="29"/>
    </row>
    <row r="118" spans="1:24" ht="47.25" customHeight="1">
      <c r="A118" s="1"/>
      <c r="B118" s="30"/>
      <c r="C118" s="539" t="s">
        <v>900</v>
      </c>
      <c r="D118" s="540"/>
      <c r="E118" s="555" t="s">
        <v>902</v>
      </c>
      <c r="F118" s="555"/>
      <c r="G118" s="555"/>
      <c r="H118" s="555"/>
      <c r="I118" s="323" t="s">
        <v>879</v>
      </c>
      <c r="J118" s="323" t="s">
        <v>907</v>
      </c>
      <c r="K118" s="323" t="s">
        <v>922</v>
      </c>
      <c r="L118" s="323" t="s">
        <v>909</v>
      </c>
      <c r="M118" s="323" t="s">
        <v>910</v>
      </c>
      <c r="N118" s="323" t="s">
        <v>914</v>
      </c>
      <c r="O118" s="318"/>
      <c r="P118" s="18"/>
      <c r="Q118" s="18"/>
      <c r="R118" s="18"/>
      <c r="S118" s="18"/>
      <c r="T118" s="18"/>
      <c r="U118" s="18"/>
      <c r="V118" s="18"/>
      <c r="W118" s="18"/>
      <c r="X118" s="29"/>
    </row>
    <row r="119" spans="1:24" ht="47.25" customHeight="1">
      <c r="A119" s="1"/>
      <c r="B119" s="30"/>
      <c r="C119" s="539" t="s">
        <v>900</v>
      </c>
      <c r="D119" s="540"/>
      <c r="E119" s="555" t="s">
        <v>903</v>
      </c>
      <c r="F119" s="555"/>
      <c r="G119" s="555"/>
      <c r="H119" s="555"/>
      <c r="I119" s="323" t="s">
        <v>885</v>
      </c>
      <c r="J119" s="323"/>
      <c r="K119" s="323"/>
      <c r="L119" s="323"/>
      <c r="M119" s="323" t="s">
        <v>912</v>
      </c>
      <c r="N119" s="323" t="s">
        <v>915</v>
      </c>
      <c r="O119" s="318"/>
      <c r="P119" s="18"/>
      <c r="Q119" s="18"/>
      <c r="R119" s="18"/>
      <c r="S119" s="18"/>
      <c r="T119" s="18"/>
      <c r="U119" s="18"/>
      <c r="V119" s="18"/>
      <c r="W119" s="18"/>
      <c r="X119" s="29"/>
    </row>
    <row r="120" spans="1:24" ht="47.25" customHeight="1">
      <c r="A120" s="1"/>
      <c r="B120" s="30"/>
      <c r="C120" s="539" t="s">
        <v>900</v>
      </c>
      <c r="D120" s="540"/>
      <c r="E120" s="555" t="s">
        <v>904</v>
      </c>
      <c r="F120" s="555"/>
      <c r="G120" s="555"/>
      <c r="H120" s="555"/>
      <c r="I120" s="323" t="s">
        <v>879</v>
      </c>
      <c r="J120" s="323" t="s">
        <v>906</v>
      </c>
      <c r="K120" s="323"/>
      <c r="L120" s="323"/>
      <c r="M120" s="323"/>
      <c r="N120" s="323" t="s">
        <v>916</v>
      </c>
      <c r="O120" s="318"/>
      <c r="P120" s="18"/>
      <c r="Q120" s="18"/>
      <c r="R120" s="18"/>
      <c r="S120" s="18"/>
      <c r="T120" s="18"/>
      <c r="U120" s="18"/>
      <c r="V120" s="18"/>
      <c r="W120" s="18"/>
      <c r="X120" s="29"/>
    </row>
    <row r="121" spans="1:24" ht="47.25" customHeight="1">
      <c r="A121" s="1"/>
      <c r="B121" s="30"/>
      <c r="C121" s="539" t="s">
        <v>900</v>
      </c>
      <c r="D121" s="540"/>
      <c r="E121" s="555" t="s">
        <v>904</v>
      </c>
      <c r="F121" s="555"/>
      <c r="G121" s="555"/>
      <c r="H121" s="555"/>
      <c r="I121" s="323" t="s">
        <v>879</v>
      </c>
      <c r="J121" s="323" t="s">
        <v>905</v>
      </c>
      <c r="K121" s="323"/>
      <c r="L121" s="323"/>
      <c r="M121" s="323"/>
      <c r="N121" s="323" t="s">
        <v>917</v>
      </c>
      <c r="O121" s="318" t="s">
        <v>918</v>
      </c>
      <c r="P121" s="18"/>
      <c r="Q121" s="18"/>
      <c r="R121" s="18"/>
      <c r="S121" s="18"/>
      <c r="T121" s="18"/>
      <c r="U121" s="18"/>
      <c r="V121" s="18"/>
      <c r="W121" s="18"/>
      <c r="X121" s="29"/>
    </row>
    <row r="122" spans="1:24" ht="47.25" customHeight="1">
      <c r="A122" s="1"/>
      <c r="B122" s="30"/>
      <c r="C122" s="539"/>
      <c r="D122" s="540"/>
      <c r="E122" s="555"/>
      <c r="F122" s="555"/>
      <c r="G122" s="555"/>
      <c r="H122" s="555"/>
      <c r="I122" s="323"/>
      <c r="J122" s="323"/>
      <c r="K122" s="323"/>
      <c r="L122" s="323"/>
      <c r="M122" s="323"/>
      <c r="N122" s="323"/>
      <c r="O122" s="318"/>
      <c r="P122" s="18"/>
      <c r="Q122" s="18"/>
      <c r="R122" s="18"/>
      <c r="S122" s="18"/>
      <c r="T122" s="18"/>
      <c r="U122" s="18"/>
      <c r="V122" s="18"/>
      <c r="W122" s="18"/>
      <c r="X122" s="29"/>
    </row>
    <row r="123" spans="1:24" ht="47.25" customHeight="1">
      <c r="A123" s="1"/>
      <c r="B123" s="30"/>
      <c r="C123" s="536"/>
      <c r="D123" s="536"/>
      <c r="E123" s="555"/>
      <c r="F123" s="555"/>
      <c r="G123" s="555"/>
      <c r="H123" s="555"/>
      <c r="I123" s="323"/>
      <c r="J123" s="323"/>
      <c r="K123" s="323"/>
      <c r="L123" s="323"/>
      <c r="M123" s="323"/>
      <c r="N123" s="323"/>
      <c r="O123" s="318"/>
      <c r="P123" s="18"/>
      <c r="Q123" s="18"/>
      <c r="R123" s="18"/>
      <c r="S123" s="18"/>
      <c r="T123" s="18"/>
      <c r="U123" s="18"/>
      <c r="V123" s="18"/>
      <c r="W123" s="18"/>
      <c r="X123" s="29"/>
    </row>
    <row r="124" spans="1:24" ht="47.25" customHeight="1">
      <c r="B124" s="30"/>
      <c r="C124" s="536"/>
      <c r="D124" s="536"/>
      <c r="E124" s="555"/>
      <c r="F124" s="555"/>
      <c r="G124" s="555"/>
      <c r="H124" s="555"/>
      <c r="I124" s="323"/>
      <c r="J124" s="323"/>
      <c r="K124" s="323"/>
      <c r="L124" s="323"/>
      <c r="M124" s="323"/>
      <c r="N124" s="323"/>
      <c r="O124" s="318"/>
      <c r="P124" s="18"/>
      <c r="Q124" s="18"/>
      <c r="R124" s="18"/>
      <c r="S124" s="18"/>
      <c r="T124" s="18"/>
      <c r="U124" s="18"/>
      <c r="V124" s="18"/>
      <c r="W124" s="18"/>
      <c r="X124" s="29"/>
    </row>
    <row r="125" spans="1:24" ht="47.25" customHeight="1">
      <c r="B125" s="30"/>
      <c r="C125" s="536"/>
      <c r="D125" s="536"/>
      <c r="E125" s="555"/>
      <c r="F125" s="555"/>
      <c r="G125" s="555"/>
      <c r="H125" s="555"/>
      <c r="I125" s="323"/>
      <c r="J125" s="323"/>
      <c r="K125" s="323"/>
      <c r="L125" s="323"/>
      <c r="M125" s="323"/>
      <c r="N125" s="323"/>
      <c r="O125" s="318"/>
      <c r="P125" s="18"/>
      <c r="Q125" s="18"/>
      <c r="R125" s="18"/>
      <c r="S125" s="18"/>
      <c r="T125" s="18"/>
      <c r="U125" s="18"/>
      <c r="V125" s="18"/>
      <c r="W125" s="18"/>
      <c r="X125" s="29"/>
    </row>
    <row r="126" spans="1:24" ht="47.25" customHeight="1">
      <c r="B126" s="30"/>
      <c r="C126" s="537"/>
      <c r="D126" s="538"/>
      <c r="E126" s="555"/>
      <c r="F126" s="555"/>
      <c r="G126" s="555"/>
      <c r="H126" s="555"/>
      <c r="I126" s="323"/>
      <c r="J126" s="323"/>
      <c r="K126" s="323"/>
      <c r="L126" s="323"/>
      <c r="M126" s="323"/>
      <c r="N126" s="323"/>
      <c r="O126" s="318"/>
      <c r="P126" s="18"/>
      <c r="Q126" s="18"/>
      <c r="R126" s="18"/>
      <c r="S126" s="18"/>
      <c r="T126" s="18"/>
      <c r="U126" s="18"/>
      <c r="V126" s="18"/>
      <c r="W126" s="18"/>
      <c r="X126" s="29"/>
    </row>
    <row r="127" spans="1:24" ht="47.25" customHeight="1">
      <c r="B127" s="30"/>
      <c r="C127" s="537"/>
      <c r="D127" s="538"/>
      <c r="E127" s="551"/>
      <c r="F127" s="552"/>
      <c r="G127" s="552"/>
      <c r="H127" s="553"/>
      <c r="I127" s="323"/>
      <c r="J127" s="323"/>
      <c r="K127" s="323"/>
      <c r="L127" s="323"/>
      <c r="M127" s="323"/>
      <c r="N127" s="323"/>
      <c r="O127" s="318"/>
      <c r="P127" s="18"/>
      <c r="Q127" s="18"/>
      <c r="R127" s="18"/>
      <c r="S127" s="18"/>
      <c r="T127" s="18"/>
      <c r="U127" s="18"/>
      <c r="V127" s="18"/>
      <c r="W127" s="18"/>
      <c r="X127" s="29"/>
    </row>
    <row r="128" spans="1:24" ht="47.25" customHeight="1">
      <c r="B128" s="30"/>
      <c r="C128" s="537"/>
      <c r="D128" s="538"/>
      <c r="E128" s="551"/>
      <c r="F128" s="552"/>
      <c r="G128" s="552"/>
      <c r="H128" s="553"/>
      <c r="I128" s="323"/>
      <c r="J128" s="323"/>
      <c r="K128" s="323"/>
      <c r="L128" s="323"/>
      <c r="M128" s="323"/>
      <c r="N128" s="323"/>
      <c r="O128" s="318"/>
      <c r="P128" s="18"/>
      <c r="Q128" s="18"/>
      <c r="R128" s="18"/>
      <c r="S128" s="18"/>
      <c r="T128" s="18"/>
      <c r="U128" s="18"/>
      <c r="V128" s="18"/>
      <c r="W128" s="18"/>
      <c r="X128" s="29"/>
    </row>
    <row r="129" spans="2:24" ht="47.25" customHeight="1">
      <c r="B129" s="30"/>
      <c r="C129" s="537"/>
      <c r="D129" s="538"/>
      <c r="E129" s="551"/>
      <c r="F129" s="552"/>
      <c r="G129" s="552"/>
      <c r="H129" s="553"/>
      <c r="I129" s="323"/>
      <c r="J129" s="323"/>
      <c r="K129" s="323"/>
      <c r="L129" s="323"/>
      <c r="M129" s="323"/>
      <c r="N129" s="323"/>
      <c r="O129" s="318"/>
      <c r="P129" s="18"/>
      <c r="Q129" s="18"/>
      <c r="R129" s="18"/>
      <c r="S129" s="18"/>
      <c r="T129" s="18"/>
      <c r="U129" s="18"/>
      <c r="V129" s="18"/>
      <c r="W129" s="18"/>
      <c r="X129" s="29"/>
    </row>
    <row r="130" spans="2:24" ht="47.25" customHeight="1">
      <c r="B130" s="30"/>
      <c r="C130" s="537"/>
      <c r="D130" s="538"/>
      <c r="E130" s="551"/>
      <c r="F130" s="552"/>
      <c r="G130" s="552"/>
      <c r="H130" s="553"/>
      <c r="I130" s="323"/>
      <c r="J130" s="323"/>
      <c r="K130" s="323"/>
      <c r="L130" s="323"/>
      <c r="M130" s="323"/>
      <c r="N130" s="323"/>
      <c r="O130" s="318"/>
      <c r="P130" s="18"/>
      <c r="Q130" s="18"/>
      <c r="R130" s="18"/>
      <c r="S130" s="18"/>
      <c r="T130" s="18"/>
      <c r="U130" s="18"/>
      <c r="V130" s="18"/>
      <c r="W130" s="18"/>
      <c r="X130" s="29"/>
    </row>
    <row r="131" spans="2:24" ht="47.25" customHeight="1">
      <c r="B131" s="30"/>
      <c r="C131" s="537"/>
      <c r="D131" s="538"/>
      <c r="E131" s="551"/>
      <c r="F131" s="552"/>
      <c r="G131" s="552"/>
      <c r="H131" s="553"/>
      <c r="I131" s="323"/>
      <c r="J131" s="323"/>
      <c r="K131" s="323"/>
      <c r="L131" s="323"/>
      <c r="M131" s="323"/>
      <c r="N131" s="323"/>
      <c r="O131" s="318"/>
      <c r="P131" s="18"/>
      <c r="Q131" s="18"/>
      <c r="R131" s="18"/>
      <c r="S131" s="18"/>
      <c r="T131" s="18"/>
      <c r="U131" s="18"/>
      <c r="V131" s="18"/>
      <c r="W131" s="18"/>
      <c r="X131" s="29"/>
    </row>
    <row r="132" spans="2:24" ht="47.25" customHeight="1">
      <c r="B132" s="30"/>
      <c r="C132" s="537"/>
      <c r="D132" s="538"/>
      <c r="E132" s="551"/>
      <c r="F132" s="552"/>
      <c r="G132" s="552"/>
      <c r="H132" s="553"/>
      <c r="I132" s="323"/>
      <c r="J132" s="323"/>
      <c r="K132" s="323"/>
      <c r="L132" s="323"/>
      <c r="M132" s="323"/>
      <c r="N132" s="323"/>
      <c r="O132" s="318"/>
      <c r="P132" s="18"/>
      <c r="Q132" s="18"/>
      <c r="R132" s="18"/>
      <c r="S132" s="18"/>
      <c r="T132" s="18"/>
      <c r="U132" s="18"/>
      <c r="V132" s="18"/>
      <c r="W132" s="18"/>
      <c r="X132" s="29"/>
    </row>
    <row r="133" spans="2:24" ht="47.25" customHeight="1" thickBot="1">
      <c r="B133" s="30"/>
      <c r="C133" s="537"/>
      <c r="D133" s="538"/>
      <c r="E133" s="592"/>
      <c r="F133" s="593"/>
      <c r="G133" s="593"/>
      <c r="H133" s="594"/>
      <c r="I133" s="324"/>
      <c r="J133" s="324"/>
      <c r="K133" s="324"/>
      <c r="L133" s="324"/>
      <c r="M133" s="324"/>
      <c r="N133" s="324"/>
      <c r="O133" s="319"/>
      <c r="P133" s="18"/>
      <c r="Q133" s="18"/>
      <c r="R133" s="18"/>
      <c r="S133" s="18"/>
      <c r="T133" s="18"/>
      <c r="U133" s="18"/>
      <c r="V133" s="18"/>
      <c r="W133" s="18"/>
      <c r="X133" s="29"/>
    </row>
    <row r="134" spans="2:24" ht="18.75">
      <c r="B134" s="36"/>
      <c r="C134" s="353"/>
      <c r="D134" s="353"/>
      <c r="E134" s="353"/>
      <c r="F134" s="353"/>
      <c r="G134" s="353"/>
      <c r="H134" s="353"/>
      <c r="I134" s="353"/>
      <c r="J134" s="353"/>
      <c r="K134" s="353"/>
      <c r="L134" s="353"/>
      <c r="M134" s="353"/>
      <c r="N134" s="353"/>
      <c r="O134" s="353"/>
      <c r="P134" s="35"/>
      <c r="Q134" s="35"/>
      <c r="R134" s="35"/>
      <c r="S134" s="35"/>
      <c r="T134" s="35"/>
      <c r="U134" s="35"/>
      <c r="V134" s="35"/>
      <c r="W134" s="35"/>
      <c r="X134" s="52"/>
    </row>
    <row r="135" spans="2:24">
      <c r="C135" s="354"/>
      <c r="D135" s="354"/>
      <c r="E135" s="354"/>
      <c r="F135" s="354"/>
      <c r="G135" s="354"/>
      <c r="H135" s="354"/>
      <c r="I135" s="354"/>
      <c r="J135" s="354"/>
      <c r="K135" s="355"/>
      <c r="L135" s="355"/>
      <c r="M135" s="355"/>
      <c r="N135" s="355"/>
      <c r="O135" s="355"/>
    </row>
    <row r="136" spans="2:24" ht="15.75" thickBot="1">
      <c r="C136" s="354"/>
      <c r="D136" s="354"/>
      <c r="E136" s="354"/>
      <c r="F136" s="354"/>
      <c r="G136" s="354"/>
      <c r="H136" s="354"/>
      <c r="I136" s="354"/>
      <c r="J136" s="354"/>
      <c r="K136" s="355"/>
      <c r="L136" s="355"/>
      <c r="M136" s="355"/>
      <c r="N136" s="355"/>
      <c r="O136" s="355"/>
    </row>
    <row r="137" spans="2:24" ht="15.75" thickBot="1">
      <c r="B137" s="68"/>
      <c r="C137" s="590" t="s">
        <v>838</v>
      </c>
      <c r="D137" s="590"/>
      <c r="E137" s="590"/>
      <c r="F137" s="590"/>
      <c r="G137" s="590"/>
      <c r="H137" s="433"/>
      <c r="I137" s="433"/>
      <c r="J137" s="590"/>
      <c r="K137" s="590"/>
      <c r="L137" s="590"/>
      <c r="M137" s="590"/>
      <c r="N137" s="590"/>
      <c r="O137" s="433"/>
      <c r="P137" s="433"/>
      <c r="Q137" s="590"/>
      <c r="R137" s="590"/>
      <c r="S137" s="590"/>
      <c r="T137" s="590"/>
      <c r="U137" s="433"/>
      <c r="V137" s="433"/>
      <c r="W137" s="433"/>
      <c r="X137" s="76"/>
    </row>
    <row r="138" spans="2:24">
      <c r="B138" s="69"/>
      <c r="C138" s="356"/>
      <c r="D138" s="357"/>
      <c r="E138" s="357"/>
      <c r="F138" s="357"/>
      <c r="G138" s="357"/>
      <c r="H138" s="357"/>
      <c r="I138" s="357"/>
      <c r="J138" s="357"/>
      <c r="K138" s="357"/>
      <c r="L138" s="357"/>
      <c r="M138" s="357"/>
      <c r="N138" s="357"/>
      <c r="O138" s="357"/>
      <c r="P138" s="70"/>
      <c r="Q138" s="70"/>
      <c r="R138" s="70"/>
      <c r="S138" s="70"/>
      <c r="T138" s="70"/>
      <c r="U138" s="70"/>
      <c r="V138" s="70"/>
      <c r="W138" s="70"/>
      <c r="X138" s="71"/>
    </row>
    <row r="139" spans="2:24" ht="60">
      <c r="B139" s="69"/>
      <c r="C139" s="356" t="s">
        <v>839</v>
      </c>
      <c r="D139" s="356"/>
      <c r="E139" s="356"/>
      <c r="F139" s="357"/>
      <c r="G139" s="357"/>
      <c r="H139" s="357"/>
      <c r="I139" s="357"/>
      <c r="J139" s="357"/>
      <c r="K139" s="357"/>
      <c r="L139" s="357"/>
      <c r="M139" s="357"/>
      <c r="N139" s="357"/>
      <c r="O139" s="357"/>
      <c r="P139" s="70"/>
      <c r="Q139" s="70"/>
      <c r="R139" s="70"/>
      <c r="S139" s="70"/>
      <c r="T139" s="70"/>
      <c r="U139" s="70"/>
      <c r="V139" s="70"/>
      <c r="W139" s="70"/>
      <c r="X139" s="71"/>
    </row>
    <row r="140" spans="2:24" ht="23.25" customHeight="1" thickBot="1">
      <c r="B140" s="72"/>
      <c r="C140" s="356"/>
      <c r="D140" s="357"/>
      <c r="E140" s="357"/>
      <c r="F140" s="357"/>
      <c r="G140" s="357"/>
      <c r="H140" s="357"/>
      <c r="I140" s="357"/>
      <c r="J140" s="357"/>
      <c r="K140" s="357"/>
      <c r="L140" s="357"/>
      <c r="M140" s="357"/>
      <c r="N140" s="357"/>
      <c r="O140" s="357"/>
      <c r="P140" s="70"/>
      <c r="Q140" s="70"/>
      <c r="R140" s="70"/>
      <c r="S140" s="70"/>
      <c r="T140" s="70"/>
      <c r="U140" s="70"/>
      <c r="V140" s="70"/>
      <c r="W140" s="70"/>
      <c r="X140" s="71"/>
    </row>
    <row r="141" spans="2:24" ht="51.75" customHeight="1">
      <c r="B141" s="72"/>
      <c r="C141" s="258" t="s">
        <v>830</v>
      </c>
      <c r="D141" s="557" t="s">
        <v>840</v>
      </c>
      <c r="E141" s="557"/>
      <c r="F141" s="557"/>
      <c r="G141" s="557"/>
      <c r="H141" s="557"/>
      <c r="I141" s="557" t="s">
        <v>841</v>
      </c>
      <c r="J141" s="557"/>
      <c r="K141" s="557" t="s">
        <v>842</v>
      </c>
      <c r="L141" s="557"/>
      <c r="M141" s="557" t="s">
        <v>19</v>
      </c>
      <c r="N141" s="558"/>
      <c r="O141" s="357"/>
      <c r="P141" s="70"/>
      <c r="Q141" s="70"/>
      <c r="R141" s="70"/>
      <c r="S141" s="70"/>
      <c r="T141" s="70"/>
      <c r="U141" s="70"/>
      <c r="V141" s="70"/>
      <c r="W141" s="70"/>
      <c r="X141" s="71"/>
    </row>
    <row r="142" spans="2:24" ht="47.25" customHeight="1">
      <c r="B142" s="72"/>
      <c r="C142" s="446" t="s">
        <v>884</v>
      </c>
      <c r="D142" s="581" t="s">
        <v>897</v>
      </c>
      <c r="E142" s="582"/>
      <c r="F142" s="582"/>
      <c r="G142" s="582"/>
      <c r="H142" s="583"/>
      <c r="I142" s="566" t="s">
        <v>898</v>
      </c>
      <c r="J142" s="566"/>
      <c r="K142" s="559" t="s">
        <v>923</v>
      </c>
      <c r="L142" s="565"/>
      <c r="M142" s="559" t="s">
        <v>886</v>
      </c>
      <c r="N142" s="560"/>
      <c r="O142" s="357"/>
      <c r="P142" s="70"/>
      <c r="Q142" s="70"/>
      <c r="R142" s="70"/>
      <c r="S142" s="70"/>
      <c r="T142" s="70"/>
      <c r="U142" s="70"/>
      <c r="V142" s="70"/>
      <c r="W142" s="70"/>
      <c r="X142" s="71"/>
    </row>
    <row r="143" spans="2:24" ht="47.25" customHeight="1">
      <c r="B143" s="72"/>
      <c r="C143" s="446" t="s">
        <v>887</v>
      </c>
      <c r="D143" s="584" t="s">
        <v>888</v>
      </c>
      <c r="E143" s="585"/>
      <c r="F143" s="585"/>
      <c r="G143" s="585"/>
      <c r="H143" s="586"/>
      <c r="I143" s="566" t="s">
        <v>898</v>
      </c>
      <c r="J143" s="566"/>
      <c r="K143" s="561" t="s">
        <v>889</v>
      </c>
      <c r="L143" s="565"/>
      <c r="M143" s="561" t="s">
        <v>890</v>
      </c>
      <c r="N143" s="562"/>
      <c r="O143" s="357"/>
      <c r="P143" s="70"/>
      <c r="Q143" s="70"/>
      <c r="R143" s="70"/>
      <c r="S143" s="70"/>
      <c r="T143" s="70"/>
      <c r="U143" s="70"/>
      <c r="V143" s="70"/>
      <c r="W143" s="70"/>
      <c r="X143" s="71"/>
    </row>
    <row r="144" spans="2:24" ht="47.25" customHeight="1">
      <c r="B144" s="72"/>
      <c r="C144" s="446" t="s">
        <v>891</v>
      </c>
      <c r="D144" s="584" t="s">
        <v>892</v>
      </c>
      <c r="E144" s="585"/>
      <c r="F144" s="585"/>
      <c r="G144" s="585"/>
      <c r="H144" s="586"/>
      <c r="I144" s="567" t="s">
        <v>898</v>
      </c>
      <c r="J144" s="568"/>
      <c r="K144" s="561" t="s">
        <v>893</v>
      </c>
      <c r="L144" s="565"/>
      <c r="M144" s="561" t="s">
        <v>894</v>
      </c>
      <c r="N144" s="562"/>
      <c r="O144" s="357"/>
      <c r="P144" s="70"/>
      <c r="Q144" s="70"/>
      <c r="R144" s="70"/>
      <c r="S144" s="70"/>
      <c r="T144" s="70"/>
      <c r="U144" s="70"/>
      <c r="V144" s="70"/>
      <c r="W144" s="70"/>
      <c r="X144" s="71"/>
    </row>
    <row r="145" spans="2:24" ht="47.25" customHeight="1">
      <c r="B145" s="72"/>
      <c r="C145" s="446" t="s">
        <v>891</v>
      </c>
      <c r="D145" s="584" t="s">
        <v>895</v>
      </c>
      <c r="E145" s="585"/>
      <c r="F145" s="585"/>
      <c r="G145" s="585"/>
      <c r="H145" s="586"/>
      <c r="I145" s="567" t="s">
        <v>898</v>
      </c>
      <c r="J145" s="568"/>
      <c r="K145" s="561" t="s">
        <v>899</v>
      </c>
      <c r="L145" s="565"/>
      <c r="M145" s="563" t="s">
        <v>896</v>
      </c>
      <c r="N145" s="562"/>
      <c r="O145" s="357"/>
      <c r="P145" s="70"/>
      <c r="Q145" s="70"/>
      <c r="R145" s="70"/>
      <c r="S145" s="70"/>
      <c r="T145" s="70"/>
      <c r="U145" s="70"/>
      <c r="V145" s="70"/>
      <c r="W145" s="70"/>
      <c r="X145" s="71"/>
    </row>
    <row r="146" spans="2:24" ht="47.25" customHeight="1">
      <c r="B146" s="72"/>
      <c r="C146" s="320"/>
      <c r="D146" s="587"/>
      <c r="E146" s="587"/>
      <c r="F146" s="587"/>
      <c r="G146" s="587"/>
      <c r="H146" s="587"/>
      <c r="I146" s="566"/>
      <c r="J146" s="566"/>
      <c r="K146" s="561"/>
      <c r="L146" s="561"/>
      <c r="M146" s="561"/>
      <c r="N146" s="562"/>
      <c r="O146" s="357"/>
      <c r="P146" s="70"/>
      <c r="Q146" s="70"/>
      <c r="R146" s="70"/>
      <c r="S146" s="70"/>
      <c r="T146" s="70"/>
      <c r="U146" s="70"/>
      <c r="V146" s="70"/>
      <c r="W146" s="70"/>
      <c r="X146" s="71"/>
    </row>
    <row r="147" spans="2:24" ht="47.25" customHeight="1">
      <c r="B147" s="72"/>
      <c r="C147" s="320"/>
      <c r="D147" s="587"/>
      <c r="E147" s="587"/>
      <c r="F147" s="587"/>
      <c r="G147" s="587"/>
      <c r="H147" s="587"/>
      <c r="I147" s="566"/>
      <c r="J147" s="566"/>
      <c r="K147" s="561"/>
      <c r="L147" s="561"/>
      <c r="M147" s="561"/>
      <c r="N147" s="562"/>
      <c r="O147" s="357"/>
      <c r="P147" s="70"/>
      <c r="Q147" s="70"/>
      <c r="R147" s="70"/>
      <c r="S147" s="70"/>
      <c r="T147" s="70"/>
      <c r="U147" s="70"/>
      <c r="V147" s="70"/>
      <c r="W147" s="70"/>
      <c r="X147" s="71"/>
    </row>
    <row r="148" spans="2:24" ht="47.25" customHeight="1">
      <c r="B148" s="72"/>
      <c r="C148" s="320"/>
      <c r="D148" s="587"/>
      <c r="E148" s="587"/>
      <c r="F148" s="587"/>
      <c r="G148" s="587"/>
      <c r="H148" s="587"/>
      <c r="I148" s="566"/>
      <c r="J148" s="566"/>
      <c r="K148" s="561"/>
      <c r="L148" s="561"/>
      <c r="M148" s="561"/>
      <c r="N148" s="562"/>
      <c r="O148" s="357"/>
      <c r="P148" s="70"/>
      <c r="Q148" s="70"/>
      <c r="R148" s="70"/>
      <c r="S148" s="70"/>
      <c r="T148" s="70"/>
      <c r="U148" s="70"/>
      <c r="V148" s="70"/>
      <c r="W148" s="70"/>
      <c r="X148" s="71"/>
    </row>
    <row r="149" spans="2:24" ht="47.25" customHeight="1">
      <c r="B149" s="72"/>
      <c r="C149" s="320"/>
      <c r="D149" s="587"/>
      <c r="E149" s="587"/>
      <c r="F149" s="587"/>
      <c r="G149" s="587"/>
      <c r="H149" s="587"/>
      <c r="I149" s="566"/>
      <c r="J149" s="566"/>
      <c r="K149" s="561"/>
      <c r="L149" s="561"/>
      <c r="M149" s="561"/>
      <c r="N149" s="562"/>
      <c r="O149" s="357"/>
      <c r="P149" s="70"/>
      <c r="Q149" s="70"/>
      <c r="R149" s="70"/>
      <c r="S149" s="70"/>
      <c r="T149" s="70"/>
      <c r="U149" s="70"/>
      <c r="V149" s="70"/>
      <c r="W149" s="70"/>
      <c r="X149" s="71"/>
    </row>
    <row r="150" spans="2:24" ht="47.25" customHeight="1">
      <c r="B150" s="72"/>
      <c r="C150" s="320"/>
      <c r="D150" s="587"/>
      <c r="E150" s="587"/>
      <c r="F150" s="587"/>
      <c r="G150" s="587"/>
      <c r="H150" s="587"/>
      <c r="I150" s="566"/>
      <c r="J150" s="566"/>
      <c r="K150" s="561"/>
      <c r="L150" s="561"/>
      <c r="M150" s="561"/>
      <c r="N150" s="562"/>
      <c r="O150" s="357"/>
      <c r="P150" s="70"/>
      <c r="Q150" s="70"/>
      <c r="R150" s="70"/>
      <c r="S150" s="70"/>
      <c r="T150" s="70"/>
      <c r="U150" s="70"/>
      <c r="V150" s="70"/>
      <c r="W150" s="70"/>
      <c r="X150" s="71"/>
    </row>
    <row r="151" spans="2:24" ht="47.25" customHeight="1">
      <c r="B151" s="72"/>
      <c r="C151" s="320"/>
      <c r="D151" s="587"/>
      <c r="E151" s="587"/>
      <c r="F151" s="587"/>
      <c r="G151" s="587"/>
      <c r="H151" s="587"/>
      <c r="I151" s="566"/>
      <c r="J151" s="566"/>
      <c r="K151" s="561"/>
      <c r="L151" s="561"/>
      <c r="M151" s="561"/>
      <c r="N151" s="562"/>
      <c r="O151" s="357"/>
      <c r="P151" s="70"/>
      <c r="Q151" s="70"/>
      <c r="R151" s="70"/>
      <c r="S151" s="70"/>
      <c r="T151" s="70"/>
      <c r="U151" s="70"/>
      <c r="V151" s="70"/>
      <c r="W151" s="70"/>
      <c r="X151" s="71"/>
    </row>
    <row r="152" spans="2:24" ht="47.25" customHeight="1">
      <c r="B152" s="72"/>
      <c r="C152" s="320"/>
      <c r="D152" s="587"/>
      <c r="E152" s="587"/>
      <c r="F152" s="587"/>
      <c r="G152" s="587"/>
      <c r="H152" s="587"/>
      <c r="I152" s="566"/>
      <c r="J152" s="566"/>
      <c r="K152" s="561"/>
      <c r="L152" s="561"/>
      <c r="M152" s="561"/>
      <c r="N152" s="562"/>
      <c r="O152" s="357"/>
      <c r="P152" s="70"/>
      <c r="Q152" s="70"/>
      <c r="R152" s="70"/>
      <c r="S152" s="70"/>
      <c r="T152" s="70"/>
      <c r="U152" s="70"/>
      <c r="V152" s="70"/>
      <c r="W152" s="70"/>
      <c r="X152" s="71"/>
    </row>
    <row r="153" spans="2:24" ht="47.25" customHeight="1">
      <c r="B153" s="72"/>
      <c r="C153" s="320"/>
      <c r="D153" s="587"/>
      <c r="E153" s="587"/>
      <c r="F153" s="587"/>
      <c r="G153" s="587"/>
      <c r="H153" s="587"/>
      <c r="I153" s="566"/>
      <c r="J153" s="566"/>
      <c r="K153" s="561"/>
      <c r="L153" s="561"/>
      <c r="M153" s="561"/>
      <c r="N153" s="562"/>
      <c r="O153" s="357"/>
      <c r="P153" s="70"/>
      <c r="Q153" s="70"/>
      <c r="R153" s="70"/>
      <c r="S153" s="70"/>
      <c r="T153" s="70"/>
      <c r="U153" s="70"/>
      <c r="V153" s="70"/>
      <c r="W153" s="70"/>
      <c r="X153" s="71"/>
    </row>
    <row r="154" spans="2:24" ht="47.25" customHeight="1">
      <c r="B154" s="72"/>
      <c r="C154" s="320"/>
      <c r="D154" s="587"/>
      <c r="E154" s="587"/>
      <c r="F154" s="587"/>
      <c r="G154" s="587"/>
      <c r="H154" s="587"/>
      <c r="I154" s="566"/>
      <c r="J154" s="566"/>
      <c r="K154" s="561"/>
      <c r="L154" s="561"/>
      <c r="M154" s="561"/>
      <c r="N154" s="562"/>
      <c r="O154" s="357"/>
      <c r="P154" s="70"/>
      <c r="Q154" s="70"/>
      <c r="R154" s="70"/>
      <c r="S154" s="70"/>
      <c r="T154" s="70"/>
      <c r="U154" s="70"/>
      <c r="V154" s="70"/>
      <c r="W154" s="70"/>
      <c r="X154" s="71"/>
    </row>
    <row r="155" spans="2:24" ht="47.25" customHeight="1">
      <c r="B155" s="72"/>
      <c r="C155" s="320"/>
      <c r="D155" s="587"/>
      <c r="E155" s="587"/>
      <c r="F155" s="587"/>
      <c r="G155" s="587"/>
      <c r="H155" s="587"/>
      <c r="I155" s="566"/>
      <c r="J155" s="566"/>
      <c r="K155" s="561"/>
      <c r="L155" s="561"/>
      <c r="M155" s="561"/>
      <c r="N155" s="562"/>
      <c r="O155" s="357"/>
      <c r="P155" s="70"/>
      <c r="Q155" s="70"/>
      <c r="R155" s="70"/>
      <c r="S155" s="70"/>
      <c r="T155" s="70"/>
      <c r="U155" s="70"/>
      <c r="V155" s="70"/>
      <c r="W155" s="70"/>
      <c r="X155" s="71"/>
    </row>
    <row r="156" spans="2:24" ht="47.25" customHeight="1">
      <c r="B156" s="72"/>
      <c r="C156" s="320"/>
      <c r="D156" s="587"/>
      <c r="E156" s="587"/>
      <c r="F156" s="587"/>
      <c r="G156" s="587"/>
      <c r="H156" s="587"/>
      <c r="I156" s="566"/>
      <c r="J156" s="566"/>
      <c r="K156" s="561"/>
      <c r="L156" s="561"/>
      <c r="M156" s="561"/>
      <c r="N156" s="562"/>
      <c r="O156" s="357"/>
      <c r="P156" s="70"/>
      <c r="Q156" s="70"/>
      <c r="R156" s="70"/>
      <c r="S156" s="70"/>
      <c r="T156" s="70"/>
      <c r="U156" s="70"/>
      <c r="V156" s="70"/>
      <c r="W156" s="70"/>
      <c r="X156" s="71"/>
    </row>
    <row r="157" spans="2:24" ht="47.25" customHeight="1">
      <c r="B157" s="72"/>
      <c r="C157" s="320"/>
      <c r="D157" s="587"/>
      <c r="E157" s="587"/>
      <c r="F157" s="587"/>
      <c r="G157" s="587"/>
      <c r="H157" s="587"/>
      <c r="I157" s="566"/>
      <c r="J157" s="566"/>
      <c r="K157" s="561"/>
      <c r="L157" s="561"/>
      <c r="M157" s="561"/>
      <c r="N157" s="562"/>
      <c r="O157" s="357"/>
      <c r="P157" s="70"/>
      <c r="Q157" s="70"/>
      <c r="R157" s="70"/>
      <c r="S157" s="70"/>
      <c r="T157" s="70"/>
      <c r="U157" s="70"/>
      <c r="V157" s="70"/>
      <c r="W157" s="70"/>
      <c r="X157" s="71"/>
    </row>
    <row r="158" spans="2:24" ht="47.25" customHeight="1">
      <c r="B158" s="72"/>
      <c r="C158" s="320"/>
      <c r="D158" s="587"/>
      <c r="E158" s="587"/>
      <c r="F158" s="587"/>
      <c r="G158" s="587"/>
      <c r="H158" s="587"/>
      <c r="I158" s="566"/>
      <c r="J158" s="566"/>
      <c r="K158" s="561"/>
      <c r="L158" s="561"/>
      <c r="M158" s="561"/>
      <c r="N158" s="562"/>
      <c r="O158" s="357"/>
      <c r="P158" s="70"/>
      <c r="Q158" s="70"/>
      <c r="R158" s="70"/>
      <c r="S158" s="70"/>
      <c r="T158" s="70"/>
      <c r="U158" s="70"/>
      <c r="V158" s="70"/>
      <c r="W158" s="70"/>
      <c r="X158" s="71"/>
    </row>
    <row r="159" spans="2:24" ht="47.25" customHeight="1" thickBot="1">
      <c r="B159" s="72"/>
      <c r="C159" s="321"/>
      <c r="D159" s="588"/>
      <c r="E159" s="588"/>
      <c r="F159" s="588"/>
      <c r="G159" s="588"/>
      <c r="H159" s="588"/>
      <c r="I159" s="569"/>
      <c r="J159" s="569"/>
      <c r="K159" s="556"/>
      <c r="L159" s="556"/>
      <c r="M159" s="556"/>
      <c r="N159" s="564"/>
      <c r="O159" s="357"/>
      <c r="P159" s="70"/>
      <c r="Q159" s="70"/>
      <c r="R159" s="70"/>
      <c r="S159" s="70"/>
      <c r="T159" s="70"/>
      <c r="U159" s="70"/>
      <c r="V159" s="70"/>
      <c r="W159" s="70"/>
      <c r="X159" s="71"/>
    </row>
    <row r="160" spans="2:24">
      <c r="B160" s="72"/>
      <c r="C160" s="357"/>
      <c r="D160" s="357"/>
      <c r="E160" s="357"/>
      <c r="F160" s="357"/>
      <c r="G160" s="357"/>
      <c r="H160" s="357"/>
      <c r="I160" s="357"/>
      <c r="J160" s="357"/>
      <c r="K160" s="357"/>
      <c r="L160" s="357"/>
      <c r="M160" s="357"/>
      <c r="N160" s="357"/>
      <c r="O160" s="357"/>
      <c r="P160" s="70"/>
      <c r="Q160" s="70"/>
      <c r="R160" s="70"/>
      <c r="S160" s="70"/>
      <c r="T160" s="70"/>
      <c r="U160" s="70"/>
      <c r="V160" s="70"/>
      <c r="W160" s="70"/>
      <c r="X160" s="71"/>
    </row>
    <row r="161" spans="2:24">
      <c r="B161" s="72"/>
      <c r="C161" s="357"/>
      <c r="D161" s="357"/>
      <c r="E161" s="357"/>
      <c r="F161" s="357"/>
      <c r="G161" s="357"/>
      <c r="H161" s="357"/>
      <c r="I161" s="357"/>
      <c r="J161" s="357"/>
      <c r="K161" s="357"/>
      <c r="L161" s="357"/>
      <c r="M161" s="357"/>
      <c r="N161" s="357"/>
      <c r="O161" s="357"/>
      <c r="P161" s="70"/>
      <c r="Q161" s="70"/>
      <c r="R161" s="70"/>
      <c r="S161" s="70"/>
      <c r="T161" s="70"/>
      <c r="U161" s="70"/>
      <c r="V161" s="70"/>
      <c r="W161" s="70"/>
      <c r="X161" s="71"/>
    </row>
    <row r="162" spans="2:24" ht="60">
      <c r="B162" s="69"/>
      <c r="C162" s="356" t="s">
        <v>843</v>
      </c>
      <c r="D162" s="357"/>
      <c r="E162" s="357"/>
      <c r="F162" s="357"/>
      <c r="G162" s="357"/>
      <c r="H162" s="357"/>
      <c r="I162" s="357"/>
      <c r="J162" s="357"/>
      <c r="K162" s="357"/>
      <c r="L162" s="357"/>
      <c r="M162" s="357"/>
      <c r="N162" s="357"/>
      <c r="O162" s="357"/>
      <c r="P162" s="70"/>
      <c r="Q162" s="70"/>
      <c r="R162" s="70"/>
      <c r="S162" s="70"/>
      <c r="T162" s="70"/>
      <c r="U162" s="70"/>
      <c r="V162" s="70"/>
      <c r="W162" s="70"/>
      <c r="X162" s="71"/>
    </row>
    <row r="163" spans="2:24" ht="15.75" thickBot="1">
      <c r="B163" s="72"/>
      <c r="C163" s="357"/>
      <c r="D163" s="357"/>
      <c r="E163" s="357"/>
      <c r="F163" s="357"/>
      <c r="G163" s="357"/>
      <c r="H163" s="357"/>
      <c r="I163" s="357"/>
      <c r="J163" s="357"/>
      <c r="K163" s="357"/>
      <c r="L163" s="357"/>
      <c r="M163" s="357"/>
      <c r="N163" s="357"/>
      <c r="O163" s="357"/>
      <c r="P163" s="70"/>
      <c r="Q163" s="70"/>
      <c r="R163" s="70"/>
      <c r="S163" s="70"/>
      <c r="T163" s="70"/>
      <c r="U163" s="70"/>
      <c r="V163" s="70"/>
      <c r="W163" s="70"/>
      <c r="X163" s="71"/>
    </row>
    <row r="164" spans="2:24">
      <c r="B164" s="72"/>
      <c r="C164" s="572"/>
      <c r="D164" s="573"/>
      <c r="E164" s="573"/>
      <c r="F164" s="573"/>
      <c r="G164" s="573"/>
      <c r="H164" s="573"/>
      <c r="I164" s="574"/>
      <c r="J164" s="357"/>
      <c r="K164" s="357"/>
      <c r="L164" s="357"/>
      <c r="M164" s="357"/>
      <c r="N164" s="357"/>
      <c r="O164" s="357"/>
      <c r="P164" s="70"/>
      <c r="Q164" s="70"/>
      <c r="R164" s="70"/>
      <c r="S164" s="70"/>
      <c r="T164" s="70"/>
      <c r="U164" s="70"/>
      <c r="V164" s="70"/>
      <c r="W164" s="70"/>
      <c r="X164" s="71"/>
    </row>
    <row r="165" spans="2:24">
      <c r="B165" s="72"/>
      <c r="C165" s="575"/>
      <c r="D165" s="576"/>
      <c r="E165" s="576"/>
      <c r="F165" s="576"/>
      <c r="G165" s="576"/>
      <c r="H165" s="576"/>
      <c r="I165" s="577"/>
      <c r="J165" s="357"/>
      <c r="K165" s="357"/>
      <c r="L165" s="357"/>
      <c r="M165" s="357"/>
      <c r="N165" s="357"/>
      <c r="O165" s="357"/>
      <c r="P165" s="70"/>
      <c r="Q165" s="70"/>
      <c r="R165" s="70"/>
      <c r="S165" s="70"/>
      <c r="T165" s="70"/>
      <c r="U165" s="70"/>
      <c r="V165" s="70"/>
      <c r="W165" s="70"/>
      <c r="X165" s="71"/>
    </row>
    <row r="166" spans="2:24">
      <c r="B166" s="72"/>
      <c r="C166" s="575"/>
      <c r="D166" s="576"/>
      <c r="E166" s="576"/>
      <c r="F166" s="576"/>
      <c r="G166" s="576"/>
      <c r="H166" s="576"/>
      <c r="I166" s="577"/>
      <c r="J166" s="357"/>
      <c r="K166" s="357"/>
      <c r="L166" s="357"/>
      <c r="M166" s="357"/>
      <c r="N166" s="357"/>
      <c r="O166" s="357"/>
      <c r="P166" s="70"/>
      <c r="Q166" s="70"/>
      <c r="R166" s="70"/>
      <c r="S166" s="70"/>
      <c r="T166" s="70"/>
      <c r="U166" s="70"/>
      <c r="V166" s="70"/>
      <c r="W166" s="70"/>
      <c r="X166" s="71"/>
    </row>
    <row r="167" spans="2:24">
      <c r="B167" s="72"/>
      <c r="C167" s="575"/>
      <c r="D167" s="576"/>
      <c r="E167" s="576"/>
      <c r="F167" s="576"/>
      <c r="G167" s="576"/>
      <c r="H167" s="576"/>
      <c r="I167" s="577"/>
      <c r="J167" s="357"/>
      <c r="K167" s="357"/>
      <c r="L167" s="357"/>
      <c r="M167" s="357"/>
      <c r="N167" s="357"/>
      <c r="O167" s="357"/>
      <c r="P167" s="70"/>
      <c r="Q167" s="70"/>
      <c r="R167" s="70"/>
      <c r="S167" s="70"/>
      <c r="T167" s="70"/>
      <c r="U167" s="70"/>
      <c r="V167" s="70"/>
      <c r="W167" s="70"/>
      <c r="X167" s="71"/>
    </row>
    <row r="168" spans="2:24">
      <c r="B168" s="72"/>
      <c r="C168" s="575"/>
      <c r="D168" s="576"/>
      <c r="E168" s="576"/>
      <c r="F168" s="576"/>
      <c r="G168" s="576"/>
      <c r="H168" s="576"/>
      <c r="I168" s="577"/>
      <c r="J168" s="357"/>
      <c r="K168" s="357"/>
      <c r="L168" s="357"/>
      <c r="M168" s="357"/>
      <c r="N168" s="357"/>
      <c r="O168" s="357"/>
      <c r="P168" s="70"/>
      <c r="Q168" s="70"/>
      <c r="R168" s="70"/>
      <c r="S168" s="70"/>
      <c r="T168" s="70"/>
      <c r="U168" s="70"/>
      <c r="V168" s="70"/>
      <c r="W168" s="70"/>
      <c r="X168" s="71"/>
    </row>
    <row r="169" spans="2:24" ht="15.75" thickBot="1">
      <c r="B169" s="72"/>
      <c r="C169" s="578"/>
      <c r="D169" s="579"/>
      <c r="E169" s="579"/>
      <c r="F169" s="579"/>
      <c r="G169" s="579"/>
      <c r="H169" s="579"/>
      <c r="I169" s="580"/>
      <c r="J169" s="357"/>
      <c r="K169" s="357"/>
      <c r="L169" s="357"/>
      <c r="M169" s="357"/>
      <c r="N169" s="357"/>
      <c r="O169" s="357"/>
      <c r="P169" s="70"/>
      <c r="Q169" s="70"/>
      <c r="R169" s="70"/>
      <c r="S169" s="70"/>
      <c r="T169" s="70"/>
      <c r="U169" s="70"/>
      <c r="V169" s="70"/>
      <c r="W169" s="70"/>
      <c r="X169" s="71"/>
    </row>
    <row r="170" spans="2:24">
      <c r="B170" s="73"/>
      <c r="C170" s="74"/>
      <c r="D170" s="74"/>
      <c r="E170" s="74"/>
      <c r="F170" s="74"/>
      <c r="G170" s="74"/>
      <c r="H170" s="74"/>
      <c r="I170" s="74"/>
      <c r="J170" s="74"/>
      <c r="K170" s="74"/>
      <c r="L170" s="74"/>
      <c r="M170" s="74"/>
      <c r="N170" s="74"/>
      <c r="O170" s="74"/>
      <c r="P170" s="74"/>
      <c r="Q170" s="74"/>
      <c r="R170" s="74"/>
      <c r="S170" s="74"/>
      <c r="T170" s="74"/>
      <c r="U170" s="74"/>
      <c r="V170" s="74"/>
      <c r="W170" s="74"/>
      <c r="X170" s="75"/>
    </row>
    <row r="171" spans="2:24">
      <c r="B171" s="327" t="s">
        <v>844</v>
      </c>
      <c r="V171" s="4"/>
    </row>
    <row r="172" spans="2:24">
      <c r="V172" s="4"/>
    </row>
    <row r="173" spans="2:24">
      <c r="V173" s="4"/>
    </row>
    <row r="174" spans="2:24">
      <c r="V174" s="4"/>
    </row>
    <row r="175" spans="2:24">
      <c r="V175" s="4"/>
    </row>
    <row r="176" spans="2:24">
      <c r="V176" s="4"/>
    </row>
    <row r="177" spans="22:22">
      <c r="V177" s="4"/>
    </row>
    <row r="178" spans="22:22">
      <c r="V178" s="4"/>
    </row>
    <row r="179" spans="22:22">
      <c r="V179" s="4"/>
    </row>
    <row r="180" spans="22:22">
      <c r="V180" s="4"/>
    </row>
    <row r="181" spans="22:22">
      <c r="V181" s="4"/>
    </row>
    <row r="182" spans="22:22">
      <c r="V182" s="4"/>
    </row>
    <row r="183" spans="22:22">
      <c r="V183" s="4"/>
    </row>
    <row r="184" spans="22:22">
      <c r="V184" s="4"/>
    </row>
    <row r="185" spans="22:22">
      <c r="V185" s="4"/>
    </row>
    <row r="186" spans="22:22">
      <c r="V186" s="4"/>
    </row>
  </sheetData>
  <sheetProtection selectLockedCells="1"/>
  <customSheetViews>
    <customSheetView guid="{24BDF9BF-3E89-4D14-855A-139B7B0A48CA}" showPageBreaks="1" showGridLines="0" fitToPage="1" printArea="1" hiddenColumns="1" topLeftCell="A9">
      <selection activeCell="I15" sqref="I15"/>
      <pageMargins left="0" right="0" top="0" bottom="0" header="0" footer="0"/>
      <pageSetup paperSize="8" scale="59" orientation="landscape" r:id="rId1"/>
    </customSheetView>
  </customSheetViews>
  <mergeCells count="285">
    <mergeCell ref="I92:J92"/>
    <mergeCell ref="K88:L88"/>
    <mergeCell ref="K89:L89"/>
    <mergeCell ref="K90:L90"/>
    <mergeCell ref="K91:L91"/>
    <mergeCell ref="K92:L92"/>
    <mergeCell ref="K93:L93"/>
    <mergeCell ref="K94:L94"/>
    <mergeCell ref="K95:L95"/>
    <mergeCell ref="I87:J87"/>
    <mergeCell ref="I88:J88"/>
    <mergeCell ref="I89:J89"/>
    <mergeCell ref="I83:J83"/>
    <mergeCell ref="I84:J84"/>
    <mergeCell ref="I85:J85"/>
    <mergeCell ref="I86:J86"/>
    <mergeCell ref="I90:J90"/>
    <mergeCell ref="I91:J91"/>
    <mergeCell ref="N48:O48"/>
    <mergeCell ref="N49:O49"/>
    <mergeCell ref="K62:L62"/>
    <mergeCell ref="K63:L63"/>
    <mergeCell ref="K64:L64"/>
    <mergeCell ref="C53:I57"/>
    <mergeCell ref="C106:I110"/>
    <mergeCell ref="I102:J102"/>
    <mergeCell ref="I101:J101"/>
    <mergeCell ref="I100:J100"/>
    <mergeCell ref="I99:J99"/>
    <mergeCell ref="I98:J98"/>
    <mergeCell ref="I97:J97"/>
    <mergeCell ref="I96:J96"/>
    <mergeCell ref="I95:J95"/>
    <mergeCell ref="I93:J93"/>
    <mergeCell ref="I94:J94"/>
    <mergeCell ref="I74:J74"/>
    <mergeCell ref="I75:J75"/>
    <mergeCell ref="I76:J76"/>
    <mergeCell ref="I77:J77"/>
    <mergeCell ref="I78:J78"/>
    <mergeCell ref="I79:J79"/>
    <mergeCell ref="I80:J80"/>
    <mergeCell ref="K85:L85"/>
    <mergeCell ref="K86:L86"/>
    <mergeCell ref="K72:L72"/>
    <mergeCell ref="K73:L73"/>
    <mergeCell ref="K74:L74"/>
    <mergeCell ref="K75:L75"/>
    <mergeCell ref="K76:L76"/>
    <mergeCell ref="K77:L77"/>
    <mergeCell ref="K78:L78"/>
    <mergeCell ref="K79:L79"/>
    <mergeCell ref="K80:L80"/>
    <mergeCell ref="D41:F41"/>
    <mergeCell ref="D44:F44"/>
    <mergeCell ref="D45:F45"/>
    <mergeCell ref="D46:F46"/>
    <mergeCell ref="D42:F42"/>
    <mergeCell ref="D43:F43"/>
    <mergeCell ref="K82:L82"/>
    <mergeCell ref="K83:L83"/>
    <mergeCell ref="K84:L84"/>
    <mergeCell ref="K70:L70"/>
    <mergeCell ref="K71:L71"/>
    <mergeCell ref="I81:J81"/>
    <mergeCell ref="I82:J82"/>
    <mergeCell ref="I64:J64"/>
    <mergeCell ref="I63:J63"/>
    <mergeCell ref="I62:J62"/>
    <mergeCell ref="N29:O29"/>
    <mergeCell ref="N30:O30"/>
    <mergeCell ref="N31:O31"/>
    <mergeCell ref="N32:O32"/>
    <mergeCell ref="N33:O33"/>
    <mergeCell ref="D29:F29"/>
    <mergeCell ref="D30:F30"/>
    <mergeCell ref="D31:F31"/>
    <mergeCell ref="D32:F32"/>
    <mergeCell ref="D33:F33"/>
    <mergeCell ref="E133:H133"/>
    <mergeCell ref="E124:H124"/>
    <mergeCell ref="E125:H125"/>
    <mergeCell ref="E126:H126"/>
    <mergeCell ref="E127:H127"/>
    <mergeCell ref="E128:H128"/>
    <mergeCell ref="E129:H129"/>
    <mergeCell ref="E130:H130"/>
    <mergeCell ref="N34:O34"/>
    <mergeCell ref="N35:O35"/>
    <mergeCell ref="N36:O36"/>
    <mergeCell ref="N37:O37"/>
    <mergeCell ref="N38:O38"/>
    <mergeCell ref="N39:O39"/>
    <mergeCell ref="N40:O40"/>
    <mergeCell ref="N41:O41"/>
    <mergeCell ref="N42:O42"/>
    <mergeCell ref="D34:F34"/>
    <mergeCell ref="D35:F35"/>
    <mergeCell ref="D36:F36"/>
    <mergeCell ref="D37:F37"/>
    <mergeCell ref="D38:F38"/>
    <mergeCell ref="D39:F39"/>
    <mergeCell ref="D40:F40"/>
    <mergeCell ref="N43:O43"/>
    <mergeCell ref="N44:O44"/>
    <mergeCell ref="N45:O45"/>
    <mergeCell ref="N46:O46"/>
    <mergeCell ref="N47:O47"/>
    <mergeCell ref="C137:G137"/>
    <mergeCell ref="J137:N137"/>
    <mergeCell ref="Q137:T137"/>
    <mergeCell ref="I65:J65"/>
    <mergeCell ref="I66:J66"/>
    <mergeCell ref="I67:J67"/>
    <mergeCell ref="I68:J68"/>
    <mergeCell ref="I69:J69"/>
    <mergeCell ref="I70:J70"/>
    <mergeCell ref="I71:J71"/>
    <mergeCell ref="I72:J72"/>
    <mergeCell ref="I73:J73"/>
    <mergeCell ref="K87:L87"/>
    <mergeCell ref="K65:L65"/>
    <mergeCell ref="K66:L66"/>
    <mergeCell ref="K67:L67"/>
    <mergeCell ref="K68:L68"/>
    <mergeCell ref="K69:L69"/>
    <mergeCell ref="K81:L81"/>
    <mergeCell ref="I159:J159"/>
    <mergeCell ref="D47:F47"/>
    <mergeCell ref="D48:F48"/>
    <mergeCell ref="D49:F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D141:H141"/>
    <mergeCell ref="I150:J150"/>
    <mergeCell ref="I151:J151"/>
    <mergeCell ref="I152:J152"/>
    <mergeCell ref="I153:J153"/>
    <mergeCell ref="I154:J154"/>
    <mergeCell ref="I155:J155"/>
    <mergeCell ref="I156:J156"/>
    <mergeCell ref="I157:J157"/>
    <mergeCell ref="I158:J158"/>
    <mergeCell ref="I142:J142"/>
    <mergeCell ref="I141:J141"/>
    <mergeCell ref="I143:J143"/>
    <mergeCell ref="I144:J144"/>
    <mergeCell ref="I145:J145"/>
    <mergeCell ref="I146:J146"/>
    <mergeCell ref="I147:J147"/>
    <mergeCell ref="I148:J148"/>
    <mergeCell ref="I149:J149"/>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E131:H131"/>
    <mergeCell ref="E132:H132"/>
    <mergeCell ref="E115:H115"/>
    <mergeCell ref="E116:H116"/>
    <mergeCell ref="E117:H117"/>
    <mergeCell ref="E118:H118"/>
    <mergeCell ref="E119:H119"/>
    <mergeCell ref="E120:H120"/>
    <mergeCell ref="E121:H121"/>
    <mergeCell ref="E122:H122"/>
    <mergeCell ref="E123:H123"/>
    <mergeCell ref="S62:T62"/>
    <mergeCell ref="S63:T63"/>
    <mergeCell ref="S64:T64"/>
    <mergeCell ref="S65:T65"/>
    <mergeCell ref="S66:T66"/>
    <mergeCell ref="S67:T67"/>
    <mergeCell ref="S68:T68"/>
    <mergeCell ref="S69:T69"/>
    <mergeCell ref="S70:T70"/>
    <mergeCell ref="S71:T71"/>
    <mergeCell ref="S72:T72"/>
    <mergeCell ref="S73:T73"/>
    <mergeCell ref="S74:T74"/>
    <mergeCell ref="S75:T75"/>
    <mergeCell ref="S76:T76"/>
    <mergeCell ref="S77:T77"/>
    <mergeCell ref="S78:T78"/>
    <mergeCell ref="S79:T79"/>
    <mergeCell ref="S80:T80"/>
    <mergeCell ref="S81:T81"/>
    <mergeCell ref="S82:T82"/>
    <mergeCell ref="S83:T83"/>
    <mergeCell ref="S84:T84"/>
    <mergeCell ref="S85:T85"/>
    <mergeCell ref="S86:T86"/>
    <mergeCell ref="S87:T87"/>
    <mergeCell ref="S88:T88"/>
    <mergeCell ref="S89:T89"/>
    <mergeCell ref="S90:T90"/>
    <mergeCell ref="S91:T91"/>
    <mergeCell ref="S92:T92"/>
    <mergeCell ref="S93:T93"/>
    <mergeCell ref="S94:T94"/>
    <mergeCell ref="S95:T95"/>
    <mergeCell ref="S96:T96"/>
    <mergeCell ref="S97:T97"/>
    <mergeCell ref="S98:T98"/>
    <mergeCell ref="S99:T99"/>
    <mergeCell ref="S100:T100"/>
    <mergeCell ref="S101:T101"/>
    <mergeCell ref="S102:T102"/>
    <mergeCell ref="C115:D115"/>
    <mergeCell ref="K96:L96"/>
    <mergeCell ref="K97:L97"/>
    <mergeCell ref="K98:L98"/>
    <mergeCell ref="K99:L99"/>
    <mergeCell ref="K100:L100"/>
    <mergeCell ref="K101:L101"/>
    <mergeCell ref="K102:L102"/>
    <mergeCell ref="C116:D116"/>
    <mergeCell ref="C117:D117"/>
    <mergeCell ref="C118:D118"/>
    <mergeCell ref="C119:D119"/>
    <mergeCell ref="C120:D120"/>
    <mergeCell ref="C121:D121"/>
    <mergeCell ref="C122:D122"/>
    <mergeCell ref="C123:D123"/>
    <mergeCell ref="C124:D124"/>
    <mergeCell ref="C125:D125"/>
    <mergeCell ref="C126:D126"/>
    <mergeCell ref="C127:D127"/>
    <mergeCell ref="C128:D128"/>
    <mergeCell ref="C129:D129"/>
    <mergeCell ref="C130:D130"/>
    <mergeCell ref="C131:D131"/>
    <mergeCell ref="C132:D132"/>
    <mergeCell ref="C133:D133"/>
  </mergeCells>
  <conditionalFormatting sqref="D17:O21 D23:O23">
    <cfRule type="expression" dxfId="0" priority="5">
      <formula>$D$14="N/A"</formula>
    </cfRule>
  </conditionalFormatting>
  <dataValidations count="14">
    <dataValidation allowBlank="1" sqref="N62 O62:O102 O115:O133"/>
    <dataValidation sqref="S62:S102 R62 M115:N133"/>
    <dataValidation type="list" allowBlank="1" showInputMessage="1" showErrorMessage="1" sqref="M63:M102">
      <formula1>actiontype</formula1>
    </dataValidation>
    <dataValidation type="list" allowBlank="1" sqref="I123:I133">
      <formula1>PartnershipRole</formula1>
    </dataValidation>
    <dataValidation type="list" allowBlank="1" showInputMessage="1" sqref="I142:I159 I116:I122">
      <formula1>PartnershipRole</formula1>
    </dataValidation>
    <dataValidation type="list" allowBlank="1" sqref="N25:O28 N53:O61 N63:N102 N1:O2 N14:O15 N6:O7 O134:O1048576 N134:N140 N160:N1048576">
      <formula1>Behaviour</formula1>
    </dataValidation>
    <dataValidation type="list" sqref="I63:I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J30:J49 H30:H49 F63:F102">
      <formula1>0</formula1>
    </dataValidation>
    <dataValidation type="decimal" operator="greaterThanOrEqual" allowBlank="1" showInputMessage="1" showErrorMessage="1" sqref="L30:L49 H63:H102 P63:Q102">
      <formula1>0</formula1>
    </dataValidation>
    <dataValidation type="list" allowBlank="1" showInputMessage="1" showErrorMessage="1" sqref="C30:C49 C63:C102">
      <formula1>RPP_Sector</formula1>
    </dataValidation>
    <dataValidation type="list" allowBlank="1" showInputMessage="1" showErrorMessage="1" sqref="P17:P24 D14:D15 C142 G30:G49 D63:E102 G63:G102 K30:K49 I30:I49 M30:M49 C22 C24 C116:C133">
      <formula1>#REF!</formula1>
    </dataValidation>
    <dataValidation type="list" sqref="R63:R102">
      <formula1>#REF!</formula1>
    </dataValidation>
  </dataValidations>
  <hyperlinks>
    <hyperlink ref="M145" r:id="rId2"/>
  </hyperlinks>
  <pageMargins left="0.70866141732283472" right="0.70866141732283472" top="0.74803149606299213" bottom="0.74803149606299213" header="0.31496062992125984" footer="0.31496062992125984"/>
  <pageSetup paperSize="8" scale="23" orientation="landscape" r:id="rId3"/>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'/Users/alexandervelinov/Library/Containers/com.microsoft.Excel/Data/Documents/C:\Users\jennifer.anderson\Desktop\Recommended reporting\[072015 Template Recommended Reporting_v1.xlsx]Lists'!#REF!</xm:f>
          </x14:formula1>
          <xm:sqref>C143:C159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file>

<file path=customXml/item4.xml><?xml version="1.0" encoding="utf-8"?>
<ct:contentTypeSchema xmlns:ct="http://schemas.microsoft.com/office/2006/metadata/contentType" xmlns:ma="http://schemas.microsoft.com/office/2006/metadata/properties/metaAttributes" ct:_="" ma:_="" ma:contentTypeName="Document" ma:contentTypeID="0x010100E164241E9EC1B242A3112290D62844F3" ma:contentTypeVersion="1" ma:contentTypeDescription="Create a new document." ma:contentTypeScope="" ma:versionID="3b8fbe7d65cc03f0663fa391ff127630">
  <xsd:schema xmlns:xsd="http://www.w3.org/2001/XMLSchema" xmlns:xs="http://www.w3.org/2001/XMLSchema" xmlns:p="http://schemas.microsoft.com/office/2006/metadata/properties" xmlns:ns2="8f966064-e5b3-47bf-8d7f-ee7c543470a4" targetNamespace="http://schemas.microsoft.com/office/2006/metadata/properties" ma:root="true" ma:fieldsID="d645eb8e89178b4ea1a9e7d84b914eec" ns2:_="">
    <xsd:import namespace="8f966064-e5b3-47bf-8d7f-ee7c543470a4"/>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966064-e5b3-47bf-8d7f-ee7c543470a4"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etadata xmlns="http://www.objective.com/ecm/document/metadata/53D26341A57B383EE0540010E0463CCA" version="1.0.0">
  <systemFields>
    <field name="Objective-Id">
      <value order="0">A29555248</value>
    </field>
    <field name="Objective-Title">
      <value order="0">Climate Change - Public Sector - Public Bodies Annual Reporting Duty 2020 Excel Template - 2019 Factors - Draft - 19 August 2020</value>
    </field>
    <field name="Objective-Description">
      <value order="0"/>
    </field>
    <field name="Objective-CreationStamp">
      <value order="0">2020-08-19T09:24:33Z</value>
    </field>
    <field name="Objective-IsApproved">
      <value order="0">false</value>
    </field>
    <field name="Objective-IsPublished">
      <value order="0">false</value>
    </field>
    <field name="Objective-DatePublished">
      <value order="0"/>
    </field>
    <field name="Objective-ModificationStamp">
      <value order="0">2020-08-20T10:24:18Z</value>
    </field>
    <field name="Objective-Owner">
      <value order="0">Weatherill, Jill J (U447116)</value>
    </field>
    <field name="Objective-Path">
      <value order="0">Objective Global Folder:SG File Plan:Agriculture, environment and natural resources:Environmental issues:Climate and weather:Advice and policy: Climate and weather:Climate Change: Public Bodies: Guidance: 2020-2025</value>
    </field>
    <field name="Objective-Parent">
      <value order="0">Climate Change: Public Bodies: Guidance: 2020-2025</value>
    </field>
    <field name="Objective-State">
      <value order="0">Being Drafted</value>
    </field>
    <field name="Objective-VersionId">
      <value order="0">vA43029383</value>
    </field>
    <field name="Objective-Version">
      <value order="0">0.5</value>
    </field>
    <field name="Objective-VersionNumber">
      <value order="0">5</value>
    </field>
    <field name="Objective-VersionComment">
      <value order="0"/>
    </field>
    <field name="Objective-FileNumber">
      <value order="0">POL/34121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Props1.xml><?xml version="1.0" encoding="utf-8"?>
<ds:datastoreItem xmlns:ds="http://schemas.openxmlformats.org/officeDocument/2006/customXml" ds:itemID="{9CF0D065-24EA-448D-8CE4-2E554EBF676C}">
  <ds:schemaRefs>
    <ds:schemaRef ds:uri="http://purl.org/dc/dcmitype/"/>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schemas.microsoft.com/office/infopath/2007/PartnerControls"/>
    <ds:schemaRef ds:uri="8f966064-e5b3-47bf-8d7f-ee7c543470a4"/>
    <ds:schemaRef ds:uri="http://www.w3.org/XML/1998/namespace"/>
  </ds:schemaRefs>
</ds:datastoreItem>
</file>

<file path=customXml/itemProps2.xml><?xml version="1.0" encoding="utf-8"?>
<ds:datastoreItem xmlns:ds="http://schemas.openxmlformats.org/officeDocument/2006/customXml" ds:itemID="{735DE1E5-0A5B-4866-8C31-8CAFC38C0AAA}">
  <ds:schemaRefs>
    <ds:schemaRef ds:uri="http://schemas.microsoft.com/sharepoint/v3/contenttype/forms"/>
  </ds:schemaRefs>
</ds:datastoreItem>
</file>

<file path=customXml/itemProps3.xml><?xml version="1.0" encoding="utf-8"?>
<ds:datastoreItem xmlns:ds="http://schemas.openxmlformats.org/officeDocument/2006/customXml" ds:itemID="{305D9247-E04E-455E-89B2-585CD3FC90A4}">
  <ds:schemaRefs>
    <ds:schemaRef ds:uri="http://schemas.microsoft.com/sharepoint/events"/>
  </ds:schemaRefs>
</ds:datastoreItem>
</file>

<file path=customXml/itemProps4.xml><?xml version="1.0" encoding="utf-8"?>
<ds:datastoreItem xmlns:ds="http://schemas.openxmlformats.org/officeDocument/2006/customXml" ds:itemID="{802BFBF6-5240-492D-BEC9-B9F9C6CED8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966064-e5b3-47bf-8d7f-ee7c543470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37</vt:i4>
      </vt:variant>
    </vt:vector>
  </HeadingPairs>
  <TitlesOfParts>
    <vt:vector size="40" baseType="lpstr">
      <vt:lpstr>Required section</vt:lpstr>
      <vt:lpstr>ListsReq</vt:lpstr>
      <vt:lpstr>Recommended - Wider Influence</vt:lpstr>
      <vt:lpstr>direction</vt:lpstr>
      <vt:lpstr>emissionsource</vt:lpstr>
      <vt:lpstr>emissionsource1</vt:lpstr>
      <vt:lpstr>emissionsource2</vt:lpstr>
      <vt:lpstr>Estimated</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'Recommended - Wider Influence'!Print_Area</vt:lpstr>
      <vt:lpstr>'Required section'!Print_Area</vt:lpstr>
      <vt:lpstr>probability</vt:lpstr>
      <vt:lpstr>Scope</vt:lpstr>
      <vt:lpstr>targetboundary</vt:lpstr>
      <vt:lpstr>targettype</vt:lpstr>
      <vt:lpstr>typeorganisation</vt:lpstr>
      <vt:lpstr>unitCO2</vt:lpstr>
      <vt:lpstr>unitCO2A</vt:lpstr>
      <vt:lpstr>unitCO2B</vt:lpstr>
      <vt:lpstr>unitCO2C</vt:lpstr>
      <vt:lpstr>unitCO2D</vt:lpstr>
      <vt:lpstr>unitCO2E</vt:lpstr>
      <vt:lpstr>unitsCO2C</vt:lpstr>
      <vt:lpstr>year</vt:lpstr>
      <vt:lpstr>yeartype</vt:lpstr>
      <vt:lpstr>yeartype2</vt:lpstr>
      <vt:lpstr>yesno</vt:lpstr>
      <vt:lpstr>yesno2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Clare</dc:creator>
  <cp:keywords/>
  <dc:description/>
  <cp:lastModifiedBy>blaing</cp:lastModifiedBy>
  <cp:revision/>
  <cp:lastPrinted>2020-11-30T11:38:28Z</cp:lastPrinted>
  <dcterms:created xsi:type="dcterms:W3CDTF">2014-10-29T16:20:01Z</dcterms:created>
  <dcterms:modified xsi:type="dcterms:W3CDTF">2020-11-30T16:13:29Z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A29555248</vt:lpwstr>
  </property>
  <property fmtid="{D5CDD505-2E9C-101B-9397-08002B2CF9AE}" pid="4" name="Objective-Title">
    <vt:lpwstr>Climate Change - Public Sector - Public Bodies Annual Reporting Duty 2020 Excel Template - 2019 Factors - Draft - 19 August 2020</vt:lpwstr>
  </property>
  <property fmtid="{D5CDD505-2E9C-101B-9397-08002B2CF9AE}" pid="5" name="Objective-Description">
    <vt:lpwstr/>
  </property>
  <property fmtid="{D5CDD505-2E9C-101B-9397-08002B2CF9AE}" pid="6" name="Objective-CreationStamp">
    <vt:filetime>2020-08-19T09:24:33Z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2020-08-20T10:24:18Z</vt:filetime>
  </property>
  <property fmtid="{D5CDD505-2E9C-101B-9397-08002B2CF9AE}" pid="11" name="Objective-Owner">
    <vt:lpwstr>Weatherill, Jill J (U447116)</vt:lpwstr>
  </property>
  <property fmtid="{D5CDD505-2E9C-101B-9397-08002B2CF9AE}" pid="12" name="Objective-Path">
    <vt:lpwstr>Objective Global Folder:SG File Plan:Agriculture, environment and natural resources:Environmental issues:Climate and weather:Advice and policy: Climate and weather:Climate Change: Public Bodies: Guidance: 2020-2025</vt:lpwstr>
  </property>
  <property fmtid="{D5CDD505-2E9C-101B-9397-08002B2CF9AE}" pid="13" name="Objective-Parent">
    <vt:lpwstr>Climate Change: Public Bodies: Guidance: 2020-2025</vt:lpwstr>
  </property>
  <property fmtid="{D5CDD505-2E9C-101B-9397-08002B2CF9AE}" pid="14" name="Objective-State">
    <vt:lpwstr>Being Drafted</vt:lpwstr>
  </property>
  <property fmtid="{D5CDD505-2E9C-101B-9397-08002B2CF9AE}" pid="15" name="Objective-VersionId">
    <vt:lpwstr>vA43029383</vt:lpwstr>
  </property>
  <property fmtid="{D5CDD505-2E9C-101B-9397-08002B2CF9AE}" pid="16" name="Objective-Version">
    <vt:lpwstr>0.5</vt:lpwstr>
  </property>
  <property fmtid="{D5CDD505-2E9C-101B-9397-08002B2CF9AE}" pid="17" name="Objective-VersionNumber">
    <vt:r8>5</vt:r8>
  </property>
  <property fmtid="{D5CDD505-2E9C-101B-9397-08002B2CF9AE}" pid="18" name="Objective-VersionComment">
    <vt:lpwstr/>
  </property>
  <property fmtid="{D5CDD505-2E9C-101B-9397-08002B2CF9AE}" pid="19" name="Objective-FileNumber">
    <vt:lpwstr>POL/34121</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y fmtid="{D5CDD505-2E9C-101B-9397-08002B2CF9AE}" pid="28" name="ContentTypeId">
    <vt:lpwstr>0x010100E164241E9EC1B242A3112290D62844F3</vt:lpwstr>
  </property>
</Properties>
</file>