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W:\Climate Change\REPORTING climate change\Public bodies duty report\"/>
    </mc:Choice>
  </mc:AlternateContent>
  <xr:revisionPtr revIDLastSave="0" documentId="13_ncr:1_{6BD1AA60-4327-4E52-80EA-58915D3CD315}" xr6:coauthVersionLast="44" xr6:coauthVersionMax="44" xr10:uidLastSave="{00000000-0000-0000-0000-000000000000}"/>
  <bookViews>
    <workbookView xWindow="-120" yWindow="-120" windowWidth="19440" windowHeight="10440" xr2:uid="{00000000-000D-0000-FFFF-FFFF00000000}"/>
  </bookViews>
  <sheets>
    <sheet name="Required section" sheetId="7" r:id="rId1"/>
    <sheet name="ListsReq" sheetId="8" r:id="rId2"/>
    <sheet name="Recommended - Wider Influence" sheetId="9" r:id="rId3"/>
    <sheet name="ListsRec" sheetId="2" state="hidden" r:id="rId4"/>
    <sheet name="LACO2 data" sheetId="6" state="hidden" r:id="rId5"/>
    <sheet name="Sheet2" sheetId="5" state="hidden" r:id="rId6"/>
  </sheets>
  <externalReferences>
    <externalReference r:id="rId7"/>
    <externalReference r:id="rId8"/>
    <externalReference r:id="rId9"/>
    <externalReference r:id="rId10"/>
  </externalReferences>
  <definedNames>
    <definedName name="_xlnm._FilterDatabase" localSheetId="4" hidden="1">'LACO2 data'!$A$1:$AB$577</definedName>
    <definedName name="actiontype" localSheetId="2">[1]ListsRec!$B$3:$B$6</definedName>
    <definedName name="actiontype">ListsRec!$B$3:$B$6</definedName>
    <definedName name="ActionTypePartnership" localSheetId="2">[1]ListsRec!$M$3:$M$9</definedName>
    <definedName name="ActionTypePartnership">ListsRec!$M$3:$M$9</definedName>
    <definedName name="All_Sectors">ListsRec!$O$20:$O$23</definedName>
    <definedName name="Behaviour" localSheetId="2">[1]ListsRec!$K$3:$K$5</definedName>
    <definedName name="Behaviour">ListsRec!$K$3:$K$5</definedName>
    <definedName name="Business_Industry_and_Public_Sector">ListsRec!$J$20:$J$30</definedName>
    <definedName name="direction" localSheetId="2">[1]ListsReq!$AR$3:$AR$4</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 localSheetId="2">[1]ListsReq!$AO$3:$AO$4</definedName>
    <definedName name="Estimated">ListsReq!$AO$3:$AO$4</definedName>
    <definedName name="Full_dataset">'LACO2 data'!$A$2:$AB$289</definedName>
    <definedName name="FundingSource" localSheetId="2">[1]ListsRec!$I$3:$I$7</definedName>
    <definedName name="FundingSource">ListsRec!$I$3:$I$7</definedName>
    <definedName name="FundingStatus">ListsRec!$J$3:$J$5</definedName>
    <definedName name="Homes_and_Communities">ListsRec!$K$20:$K$31</definedName>
    <definedName name="LACO2datasets" localSheetId="2">[1]ListsRec!$E$23:$E$25</definedName>
    <definedName name="LACO2datasets">ListsRec!$E$23:$E$25</definedName>
    <definedName name="LAs" localSheetId="2">[1]ListsRec!$C$21:$C$52</definedName>
    <definedName name="LAs">ListsRec!$C$21:$C$52</definedName>
    <definedName name="level">ListsReq!$AL$3:$AL$7</definedName>
    <definedName name="metric" localSheetId="2">[1]ListsReq!$BB$3:$BB$12</definedName>
    <definedName name="metric">ListsReq!$BB$3:$BB$12</definedName>
    <definedName name="ObjectiveB1" localSheetId="2">[1]ListsReq!$AV$3:$AV$21</definedName>
    <definedName name="ObjectiveB1">ListsReq!$AV$3:$AV$21</definedName>
    <definedName name="ObjectiveB2" localSheetId="2">[1]ListsReq!$AW$3:$AW$24</definedName>
    <definedName name="ObjectiveB2">ListsReq!$AW$3:$AW$24</definedName>
    <definedName name="ObjectiveB3" localSheetId="2">[1]ListsReq!$AX$3:$AX$18</definedName>
    <definedName name="ObjectiveB3">ListsReq!$AX$3:$AX$18</definedName>
    <definedName name="ObjectiveN1" localSheetId="2">[1]ListsReq!$AS$3:$AS$16</definedName>
    <definedName name="ObjectiveN1">ListsReq!$AS$3:$AS$16</definedName>
    <definedName name="ObjectiveN2" localSheetId="2">[1]ListsReq!$AT$3:$AT$25</definedName>
    <definedName name="ObjectiveN2">ListsReq!$AT$3:$AT$25</definedName>
    <definedName name="ObjectiveN3" localSheetId="2">[1]ListsReq!$AU$3:$AU$19</definedName>
    <definedName name="ObjectiveN3">ListsReq!$AU$3:$AU$19</definedName>
    <definedName name="ObjectiveS1" localSheetId="2">[1]ListsReq!$AY$3:$AY$9</definedName>
    <definedName name="ObjectiveS1">ListsReq!$AY$3:$AY$9</definedName>
    <definedName name="ObjectiveS2">ListsReq!$AZ$3:$AZ$17</definedName>
    <definedName name="ObjectiveS3" localSheetId="2">[1]ListsReq!$BA$3:$BA$17</definedName>
    <definedName name="ObjectiveS3">ListsReq!$BA$3:$BA$17</definedName>
    <definedName name="ObjetiveN1">ListsReq!$AS$3:$AS$16</definedName>
    <definedName name="OjectiveN2">ListsReq!$AT$3:$AT$25</definedName>
    <definedName name="PartnershipRole" localSheetId="2">[1]ListsRec!$L$3:$L$5</definedName>
    <definedName name="PartnershipRole">ListsRec!$L$3:$L$5</definedName>
    <definedName name="_xlnm.Print_Area" localSheetId="2">'Recommended - Wider Influence'!$A$1:$X$176</definedName>
    <definedName name="_xlnm.Print_Area" localSheetId="0">'Required section'!$A$1:$M$441</definedName>
    <definedName name="probability">ListsReq!$AA$3:$AA$6</definedName>
    <definedName name="ProjectRole">ListsRec!$L$3:$L$5</definedName>
    <definedName name="ProjectStatus" localSheetId="2">[1]ListsRec!$C$3:$C$6</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 localSheetId="2">[1]ListsRec!$I$18:$O$18</definedName>
    <definedName name="RPPSectors">ListsRec!$I$18:$O$18</definedName>
    <definedName name="Rural_Land_Use">ListsRec!$N$20:$N$30</definedName>
    <definedName name="Scope" localSheetId="2">[1]ListsReq!$AQ$3:$AQ$5</definedName>
    <definedName name="Scope">ListsReq!$AQ$3:$AQ$5</definedName>
    <definedName name="Subset_dataset">'LACO2 data'!$A$290:$AB$577</definedName>
    <definedName name="targetboundary" localSheetId="2">[1]ListsReq!$Y$3:$Y$15</definedName>
    <definedName name="targetboundary">ListsReq!$Y$3:$Y$15</definedName>
    <definedName name="targettype" localSheetId="2">[1]ListsReq!$W$3:$W$5</definedName>
    <definedName name="targettype">ListsReq!$W$3:$W$5</definedName>
    <definedName name="Transport">ListsRec!$L$20:$L$27</definedName>
    <definedName name="typeorganisation" localSheetId="2">[1]ListsReq!$AJ$3:$AJ$15</definedName>
    <definedName name="typeorganisation">ListsReq!$AJ$3:$AJ$15</definedName>
    <definedName name="unitCO2">ListsReq!$B$3:$B$4</definedName>
    <definedName name="unitCO2A">ListsReq!$B$3:$B$4</definedName>
    <definedName name="unitCO2B">ListsReq!$U$3:$U$5</definedName>
    <definedName name="unitCO2C" localSheetId="2">[1]ListsReq!$V$3:$V$14</definedName>
    <definedName name="unitCO2C">ListsReq!$V$3:$V$14</definedName>
    <definedName name="unitCO2D" localSheetId="2">[1]ListsReq!$AH$3:$AH$17</definedName>
    <definedName name="unitCO2D">ListsReq!$AH$3:$AH$17</definedName>
    <definedName name="unitCO2E" localSheetId="2">[1]ListsReq!$AI$3:$AI$11</definedName>
    <definedName name="unitCO2E">ListsReq!$AI$3:$AI$11</definedName>
    <definedName name="unitsCO2C">ListsReq!$V$3:$V$12</definedName>
    <definedName name="Waste_and_Resource_Efficiency">ListsRec!$M$20:$M$27</definedName>
    <definedName name="year" localSheetId="2">[1]ListsReq!$C$3:$C$36</definedName>
    <definedName name="year">ListsReq!$C$3:$C$36</definedName>
    <definedName name="yeartype" localSheetId="2">[1]ListsReq!$S$3:$S$6</definedName>
    <definedName name="yeartype">ListsReq!$S$3:$S$6</definedName>
    <definedName name="yeartype2" localSheetId="2">[1]ListsReq!$BD$3:$BD$23</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Influence'!$C$62:$W$102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Q42" i="7" l="1"/>
  <c r="CR42" i="7" s="1"/>
  <c r="CP42" i="7"/>
  <c r="CO42" i="7"/>
  <c r="CQ41" i="7"/>
  <c r="CR41" i="7" s="1"/>
  <c r="CP41" i="7"/>
  <c r="CO41" i="7"/>
  <c r="CQ40" i="7"/>
  <c r="CR40" i="7" s="1"/>
  <c r="CP40" i="7"/>
  <c r="CO40" i="7"/>
  <c r="CQ39" i="7"/>
  <c r="CR39" i="7" s="1"/>
  <c r="CP39" i="7"/>
  <c r="CO39" i="7"/>
  <c r="CQ38" i="7"/>
  <c r="CR38" i="7" s="1"/>
  <c r="CP38" i="7"/>
  <c r="CO38" i="7"/>
  <c r="CO43" i="7" l="1"/>
  <c r="CP43" i="7"/>
  <c r="CQ43" i="7" s="1"/>
  <c r="CR43" i="7" s="1"/>
  <c r="C280" i="7" l="1"/>
  <c r="J134" i="7"/>
  <c r="H213" i="7"/>
  <c r="H214" i="7"/>
  <c r="H215" i="7"/>
  <c r="H216" i="7"/>
  <c r="H217" i="7"/>
  <c r="D123" i="7"/>
  <c r="D134" i="7" s="1"/>
  <c r="D129" i="7"/>
  <c r="H117" i="7" l="1"/>
  <c r="H116" i="7"/>
  <c r="C254" i="7" l="1"/>
  <c r="C295" i="7"/>
  <c r="D306" i="7"/>
  <c r="F274" i="7" l="1"/>
  <c r="H136" i="7" l="1"/>
  <c r="G134" i="7" l="1"/>
  <c r="E134" i="7"/>
  <c r="H113" i="7" l="1"/>
  <c r="H112" i="7"/>
  <c r="C112" i="7"/>
  <c r="H111" i="7"/>
  <c r="C111" i="7"/>
  <c r="H110" i="7"/>
  <c r="C110" i="7"/>
  <c r="H109" i="7"/>
  <c r="C109" i="7"/>
  <c r="H108" i="7"/>
  <c r="C108" i="7"/>
  <c r="H107" i="7"/>
  <c r="C107" i="7"/>
  <c r="H106" i="7"/>
  <c r="C106" i="7"/>
  <c r="H105" i="7"/>
  <c r="C105" i="7"/>
  <c r="H104" i="7"/>
  <c r="C104" i="7"/>
  <c r="H103" i="7"/>
  <c r="H102" i="7"/>
  <c r="H101" i="7"/>
  <c r="H100" i="7"/>
  <c r="H99" i="7"/>
  <c r="H98" i="7"/>
  <c r="H97" i="7"/>
  <c r="G210" i="7"/>
  <c r="F210" i="7"/>
  <c r="H210" i="7" s="1"/>
  <c r="E210" i="7"/>
  <c r="G209" i="7"/>
  <c r="F209" i="7"/>
  <c r="H209" i="7" s="1"/>
  <c r="E209" i="7"/>
  <c r="G208" i="7"/>
  <c r="F208" i="7"/>
  <c r="H208" i="7" s="1"/>
  <c r="E208" i="7"/>
  <c r="G207" i="7"/>
  <c r="F207" i="7"/>
  <c r="H207" i="7" s="1"/>
  <c r="E207" i="7"/>
  <c r="G206" i="7"/>
  <c r="F206" i="7"/>
  <c r="H206" i="7" s="1"/>
  <c r="E206" i="7"/>
  <c r="G205" i="7"/>
  <c r="F205" i="7"/>
  <c r="H205" i="7" s="1"/>
  <c r="E205" i="7"/>
  <c r="G204" i="7"/>
  <c r="F204" i="7"/>
  <c r="H204" i="7" s="1"/>
  <c r="E204" i="7"/>
  <c r="G203" i="7"/>
  <c r="F203" i="7"/>
  <c r="H203" i="7" s="1"/>
  <c r="E203" i="7"/>
  <c r="G202" i="7"/>
  <c r="F202" i="7"/>
  <c r="H202" i="7" s="1"/>
  <c r="E202" i="7"/>
  <c r="G201" i="7"/>
  <c r="F201" i="7"/>
  <c r="H201" i="7" s="1"/>
  <c r="E201" i="7"/>
  <c r="G200" i="7"/>
  <c r="F200" i="7"/>
  <c r="H200" i="7" s="1"/>
  <c r="E200" i="7"/>
  <c r="G199" i="7"/>
  <c r="F199" i="7"/>
  <c r="H199" i="7" s="1"/>
  <c r="E199" i="7"/>
  <c r="G198" i="7"/>
  <c r="F198" i="7"/>
  <c r="H198" i="7" s="1"/>
  <c r="E198" i="7"/>
  <c r="G197" i="7"/>
  <c r="F197" i="7"/>
  <c r="H197" i="7" s="1"/>
  <c r="E197" i="7"/>
  <c r="G196" i="7"/>
  <c r="F196" i="7"/>
  <c r="H196" i="7" s="1"/>
  <c r="E196" i="7"/>
  <c r="G195" i="7"/>
  <c r="F195" i="7"/>
  <c r="H195" i="7" s="1"/>
  <c r="E195" i="7"/>
  <c r="G194" i="7"/>
  <c r="F194" i="7"/>
  <c r="H194" i="7" s="1"/>
  <c r="E194" i="7"/>
  <c r="G193" i="7"/>
  <c r="F193" i="7"/>
  <c r="H193" i="7" s="1"/>
  <c r="E193" i="7"/>
  <c r="G192" i="7"/>
  <c r="F192" i="7"/>
  <c r="H192" i="7" s="1"/>
  <c r="E192" i="7"/>
  <c r="G191" i="7"/>
  <c r="F191" i="7"/>
  <c r="H191" i="7" s="1"/>
  <c r="E191" i="7"/>
  <c r="G190" i="7"/>
  <c r="F190" i="7"/>
  <c r="H190" i="7" s="1"/>
  <c r="E190" i="7"/>
  <c r="G189" i="7"/>
  <c r="F189" i="7"/>
  <c r="H189" i="7" s="1"/>
  <c r="E189" i="7"/>
  <c r="G188" i="7"/>
  <c r="F188" i="7"/>
  <c r="H188" i="7" s="1"/>
  <c r="E188" i="7"/>
  <c r="G187" i="7"/>
  <c r="F187" i="7"/>
  <c r="H187" i="7" s="1"/>
  <c r="E187" i="7"/>
  <c r="G186" i="7"/>
  <c r="F186" i="7"/>
  <c r="H186" i="7" s="1"/>
  <c r="E186" i="7"/>
  <c r="G185" i="7"/>
  <c r="F185" i="7"/>
  <c r="H185" i="7" s="1"/>
  <c r="E185" i="7"/>
  <c r="G184" i="7"/>
  <c r="F184" i="7"/>
  <c r="H184" i="7" s="1"/>
  <c r="E184" i="7"/>
  <c r="G183" i="7"/>
  <c r="F183" i="7"/>
  <c r="H183" i="7" s="1"/>
  <c r="E183" i="7"/>
  <c r="G182" i="7"/>
  <c r="F182" i="7"/>
  <c r="H182" i="7" s="1"/>
  <c r="E182" i="7"/>
  <c r="G181" i="7"/>
  <c r="F181" i="7"/>
  <c r="H181" i="7" s="1"/>
  <c r="E181" i="7"/>
  <c r="G180" i="7"/>
  <c r="F180" i="7"/>
  <c r="H180" i="7" s="1"/>
  <c r="E180" i="7"/>
  <c r="G179" i="7"/>
  <c r="F179" i="7"/>
  <c r="H179" i="7" s="1"/>
  <c r="E179" i="7"/>
  <c r="G178" i="7"/>
  <c r="F178" i="7"/>
  <c r="H178" i="7" s="1"/>
  <c r="E178" i="7"/>
  <c r="G177" i="7"/>
  <c r="F177" i="7"/>
  <c r="H177" i="7" s="1"/>
  <c r="E177" i="7"/>
  <c r="G176" i="7"/>
  <c r="F176" i="7"/>
  <c r="H176" i="7" s="1"/>
  <c r="E176" i="7"/>
  <c r="G175" i="7"/>
  <c r="F175" i="7"/>
  <c r="H175" i="7" s="1"/>
  <c r="E175" i="7"/>
  <c r="G174" i="7"/>
  <c r="F174" i="7"/>
  <c r="H174" i="7" s="1"/>
  <c r="E174" i="7"/>
  <c r="G173" i="7"/>
  <c r="F173" i="7"/>
  <c r="H173" i="7" s="1"/>
  <c r="E173" i="7"/>
  <c r="G172" i="7"/>
  <c r="F172" i="7"/>
  <c r="H172" i="7" s="1"/>
  <c r="E172" i="7"/>
  <c r="G171" i="7"/>
  <c r="F171" i="7"/>
  <c r="H171" i="7" s="1"/>
  <c r="E171" i="7"/>
  <c r="G170" i="7"/>
  <c r="F170" i="7"/>
  <c r="H170" i="7" s="1"/>
  <c r="E170" i="7"/>
  <c r="G169" i="7"/>
  <c r="F169" i="7"/>
  <c r="H169" i="7" s="1"/>
  <c r="E169" i="7"/>
  <c r="G168" i="7"/>
  <c r="F168" i="7"/>
  <c r="H168" i="7" s="1"/>
  <c r="E168" i="7"/>
  <c r="G167" i="7"/>
  <c r="F167" i="7"/>
  <c r="H167" i="7" s="1"/>
  <c r="E167" i="7"/>
  <c r="G166" i="7"/>
  <c r="F166" i="7"/>
  <c r="H166" i="7" s="1"/>
  <c r="E166" i="7"/>
  <c r="G165" i="7"/>
  <c r="F165" i="7"/>
  <c r="H165" i="7" s="1"/>
  <c r="E165" i="7"/>
  <c r="G164" i="7"/>
  <c r="F164" i="7"/>
  <c r="H164" i="7" s="1"/>
  <c r="E164" i="7"/>
  <c r="G163" i="7"/>
  <c r="F163" i="7"/>
  <c r="H163" i="7" s="1"/>
  <c r="E163" i="7"/>
  <c r="G162" i="7"/>
  <c r="F162" i="7"/>
  <c r="H162" i="7" s="1"/>
  <c r="E162" i="7"/>
  <c r="G161" i="7"/>
  <c r="F161" i="7"/>
  <c r="H161" i="7" s="1"/>
  <c r="E161" i="7"/>
  <c r="G160" i="7"/>
  <c r="F160" i="7"/>
  <c r="H160" i="7" s="1"/>
  <c r="E160" i="7"/>
  <c r="G159" i="7"/>
  <c r="F159" i="7"/>
  <c r="H159" i="7" s="1"/>
  <c r="E159" i="7"/>
  <c r="G158" i="7"/>
  <c r="F158" i="7"/>
  <c r="H158" i="7" s="1"/>
  <c r="E158" i="7"/>
  <c r="G157" i="7"/>
  <c r="F157" i="7"/>
  <c r="H157" i="7" s="1"/>
  <c r="E157" i="7"/>
  <c r="G156" i="7"/>
  <c r="F156" i="7"/>
  <c r="H156" i="7" s="1"/>
  <c r="E156" i="7"/>
  <c r="G155" i="7"/>
  <c r="F155" i="7"/>
  <c r="H155" i="7" s="1"/>
  <c r="E155" i="7"/>
  <c r="G154" i="7"/>
  <c r="F154" i="7"/>
  <c r="H154" i="7" s="1"/>
  <c r="E154" i="7"/>
  <c r="G153" i="7"/>
  <c r="F153" i="7"/>
  <c r="H153" i="7" s="1"/>
  <c r="E153" i="7"/>
  <c r="G152" i="7"/>
  <c r="F152" i="7"/>
  <c r="H152" i="7" s="1"/>
  <c r="E152" i="7"/>
  <c r="G151" i="7"/>
  <c r="F151" i="7"/>
  <c r="H151" i="7" s="1"/>
  <c r="E151" i="7"/>
  <c r="G150" i="7"/>
  <c r="F150" i="7"/>
  <c r="H150" i="7" s="1"/>
  <c r="E150" i="7"/>
  <c r="G149" i="7"/>
  <c r="F149" i="7"/>
  <c r="H149" i="7" s="1"/>
  <c r="E149" i="7"/>
  <c r="G148" i="7"/>
  <c r="F148" i="7"/>
  <c r="H148" i="7" s="1"/>
  <c r="E148" i="7"/>
  <c r="G147" i="7"/>
  <c r="F147" i="7"/>
  <c r="H147" i="7" s="1"/>
  <c r="E147" i="7"/>
  <c r="G146" i="7"/>
  <c r="F146" i="7"/>
  <c r="H146" i="7" s="1"/>
  <c r="E146" i="7"/>
  <c r="G145" i="7"/>
  <c r="F145" i="7"/>
  <c r="H145" i="7" s="1"/>
  <c r="E145" i="7"/>
  <c r="G144" i="7"/>
  <c r="F144" i="7"/>
  <c r="H144" i="7" s="1"/>
  <c r="E144" i="7"/>
  <c r="G143" i="7"/>
  <c r="F143" i="7"/>
  <c r="H143" i="7" s="1"/>
  <c r="E143" i="7"/>
  <c r="G142" i="7"/>
  <c r="F142" i="7"/>
  <c r="H142" i="7" s="1"/>
  <c r="E142" i="7"/>
  <c r="G141" i="7"/>
  <c r="F141" i="7"/>
  <c r="H141" i="7" s="1"/>
  <c r="E141" i="7"/>
  <c r="G140" i="7"/>
  <c r="F140" i="7"/>
  <c r="H140" i="7" s="1"/>
  <c r="E140" i="7"/>
  <c r="G139" i="7"/>
  <c r="F139" i="7"/>
  <c r="H139" i="7" s="1"/>
  <c r="E139" i="7"/>
  <c r="G138" i="7"/>
  <c r="F138" i="7"/>
  <c r="H138" i="7" s="1"/>
  <c r="E138" i="7"/>
  <c r="G137" i="7"/>
  <c r="F137" i="7"/>
  <c r="H137" i="7" s="1"/>
  <c r="E137" i="7"/>
  <c r="G136" i="7"/>
  <c r="E136" i="7"/>
  <c r="G135" i="7"/>
  <c r="H135" i="7"/>
  <c r="E135" i="7"/>
  <c r="G133" i="7"/>
  <c r="H133" i="7"/>
  <c r="E133" i="7"/>
  <c r="H132" i="7"/>
  <c r="G132" i="7"/>
  <c r="E132" i="7"/>
  <c r="H131" i="7"/>
  <c r="G131" i="7"/>
  <c r="E131" i="7"/>
  <c r="H130" i="7"/>
  <c r="G130" i="7"/>
  <c r="E130" i="7"/>
  <c r="G129" i="7"/>
  <c r="E129" i="7"/>
  <c r="G128" i="7"/>
  <c r="E128" i="7"/>
  <c r="G127" i="7"/>
  <c r="H126" i="7"/>
  <c r="G125" i="7"/>
  <c r="E125" i="7"/>
  <c r="G124" i="7"/>
  <c r="E124" i="7"/>
  <c r="G123" i="7"/>
  <c r="E123" i="7"/>
  <c r="L21" i="9"/>
  <c r="G18" i="9"/>
  <c r="L23" i="9"/>
  <c r="F20" i="9"/>
  <c r="H18" i="9"/>
  <c r="I20" i="9"/>
  <c r="I18" i="9"/>
  <c r="E18" i="9"/>
  <c r="I22" i="9"/>
  <c r="L18" i="9"/>
  <c r="K20" i="9"/>
  <c r="L19" i="9"/>
  <c r="G20" i="9"/>
  <c r="H20" i="9"/>
  <c r="M19" i="9"/>
  <c r="F19" i="9"/>
  <c r="J22" i="9"/>
  <c r="E20" i="9"/>
  <c r="E21" i="9"/>
  <c r="K19" i="9"/>
  <c r="L22" i="9"/>
  <c r="I23" i="9"/>
  <c r="J19" i="9"/>
  <c r="F23" i="9"/>
  <c r="K22" i="9"/>
  <c r="J18" i="9"/>
  <c r="M21" i="9"/>
  <c r="G22" i="9"/>
  <c r="J20" i="9"/>
  <c r="J23" i="9"/>
  <c r="F22" i="9"/>
  <c r="L20" i="9"/>
  <c r="E19" i="9"/>
  <c r="K18" i="9"/>
  <c r="H23" i="9"/>
  <c r="E23" i="9"/>
  <c r="K23" i="9"/>
  <c r="J21" i="9"/>
  <c r="H19" i="9"/>
  <c r="F21" i="9"/>
  <c r="K21" i="9"/>
  <c r="G19" i="9"/>
  <c r="M20" i="9"/>
  <c r="I19" i="9"/>
  <c r="F18" i="9"/>
  <c r="G23" i="9"/>
  <c r="M18" i="9"/>
  <c r="I21" i="9"/>
  <c r="G21" i="9"/>
  <c r="H21" i="9"/>
  <c r="E22" i="9"/>
  <c r="M23" i="9"/>
  <c r="M22" i="9"/>
  <c r="H22" i="9"/>
  <c r="H115" i="7" l="1"/>
  <c r="D3" i="8"/>
  <c r="E3" i="8"/>
  <c r="D4" i="8" s="1"/>
  <c r="F3" i="8"/>
  <c r="E4" i="8" s="1"/>
  <c r="D5" i="8" s="1"/>
  <c r="G3" i="8"/>
  <c r="F4" i="8" s="1"/>
  <c r="E5" i="8" s="1"/>
  <c r="D6" i="8" s="1"/>
  <c r="H3" i="8"/>
  <c r="G4" i="8" s="1"/>
  <c r="F5" i="8" s="1"/>
  <c r="E6" i="8" s="1"/>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H20" i="8"/>
  <c r="G21" i="8" s="1"/>
  <c r="F22" i="8" s="1"/>
  <c r="E23" i="8" s="1"/>
  <c r="D24" i="8" s="1"/>
  <c r="L20" i="8"/>
  <c r="K21" i="8" s="1"/>
  <c r="J22" i="8" s="1"/>
  <c r="I23" i="8" s="1"/>
  <c r="H24" i="8" s="1"/>
  <c r="G25" i="8" s="1"/>
  <c r="F26" i="8" s="1"/>
  <c r="E27" i="8" s="1"/>
  <c r="D28" i="8" s="1"/>
  <c r="C14" i="7"/>
  <c r="C15" i="7"/>
  <c r="C16" i="7"/>
  <c r="C17" i="7"/>
  <c r="C18" i="7"/>
  <c r="C19" i="7"/>
  <c r="C20" i="7"/>
  <c r="AB3" i="6" l="1"/>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17" i="9"/>
  <c r="G17" i="9"/>
  <c r="L17" i="9"/>
  <c r="F17" i="9"/>
  <c r="K17" i="9"/>
  <c r="E17" i="9"/>
  <c r="J17" i="9"/>
  <c r="M17" i="9"/>
  <c r="H17" i="9"/>
  <c r="H134" i="7" l="1"/>
  <c r="H124" i="7"/>
  <c r="H123" i="7"/>
  <c r="H125" i="7" l="1"/>
  <c r="H127" i="7"/>
  <c r="H218" i="7" s="1"/>
  <c r="H129" i="7"/>
  <c r="H128" i="7"/>
  <c r="H211" i="7"/>
  <c r="H2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clairemarion</author>
    <author>mariclaire riley</author>
    <author>Claire Marion</author>
    <author>mariclaireriley</author>
  </authors>
  <commentList>
    <comment ref="B10" authorId="0" shapeId="0" xr:uid="{00000000-0006-0000-0000-000001000000}">
      <text>
        <r>
          <rPr>
            <b/>
            <sz val="9"/>
            <color indexed="81"/>
            <rFont val="Tahoma"/>
            <family val="2"/>
          </rPr>
          <t>clairemarion:</t>
        </r>
        <r>
          <rPr>
            <sz val="9"/>
            <color indexed="81"/>
            <rFont val="Tahoma"/>
            <family val="2"/>
          </rPr>
          <t xml:space="preserve">
Figure came from John McCreadie
FTE @31/03/2020
Do we add the Trust ? If yes then we need to add 331.57 FTE</t>
        </r>
      </text>
    </comment>
    <comment ref="D14" authorId="0" shapeId="0" xr:uid="{00000000-0006-0000-0000-000002000000}">
      <text>
        <r>
          <rPr>
            <b/>
            <sz val="9"/>
            <color indexed="81"/>
            <rFont val="Tahoma"/>
            <family val="2"/>
          </rPr>
          <t>clairemarion:</t>
        </r>
        <r>
          <rPr>
            <sz val="9"/>
            <color indexed="81"/>
            <rFont val="Tahoma"/>
            <family val="2"/>
          </rPr>
          <t xml:space="preserve">
Data from Systemslink based on 2020 update from Mike Helszajn. Operational buildings only. 1% increase since last PBDR</t>
        </r>
      </text>
    </comment>
    <comment ref="D21" authorId="0" shapeId="0" xr:uid="{00000000-0006-0000-0000-000003000000}">
      <text>
        <r>
          <rPr>
            <b/>
            <sz val="9"/>
            <color indexed="81"/>
            <rFont val="Tahoma"/>
            <family val="2"/>
          </rPr>
          <t>clairemarion:</t>
        </r>
        <r>
          <rPr>
            <sz val="9"/>
            <color indexed="81"/>
            <rFont val="Tahoma"/>
            <family val="2"/>
          </rPr>
          <t xml:space="preserve">
Data from Systemslink. Same as last year (additions = removals)</t>
        </r>
      </text>
    </comment>
    <comment ref="E21" authorId="1" shapeId="0" xr:uid="{00000000-0006-0000-0000-000004000000}">
      <text>
        <r>
          <rPr>
            <b/>
            <sz val="9"/>
            <color indexed="81"/>
            <rFont val="Tahoma"/>
            <family val="2"/>
          </rPr>
          <t>mariclaire riley:</t>
        </r>
        <r>
          <rPr>
            <sz val="9"/>
            <color indexed="81"/>
            <rFont val="Tahoma"/>
            <family val="2"/>
          </rPr>
          <t xml:space="preserve">
This will come from Mike Helzsjan.</t>
        </r>
      </text>
    </comment>
    <comment ref="B24" authorId="1" shapeId="0" xr:uid="{00000000-0006-0000-0000-000005000000}">
      <text>
        <r>
          <rPr>
            <b/>
            <sz val="9"/>
            <color indexed="81"/>
            <rFont val="Tahoma"/>
            <family val="2"/>
          </rPr>
          <t>mariclaire riley:</t>
        </r>
        <r>
          <rPr>
            <sz val="9"/>
            <color indexed="81"/>
            <rFont val="Tahoma"/>
            <family val="2"/>
          </rPr>
          <t xml:space="preserve">
this figure came from Isabel Green. Accounting Services tel:6396</t>
        </r>
      </text>
    </comment>
    <comment ref="B30" authorId="1" shapeId="0" xr:uid="{00000000-0006-0000-0000-000006000000}">
      <text>
        <r>
          <rPr>
            <b/>
            <sz val="9"/>
            <color indexed="81"/>
            <rFont val="Tahoma"/>
            <family val="2"/>
          </rPr>
          <t>mariclaire riley:</t>
        </r>
        <r>
          <rPr>
            <sz val="9"/>
            <color indexed="81"/>
            <rFont val="Tahoma"/>
            <family val="2"/>
          </rPr>
          <t xml:space="preserve">
estate covers buildings we own and pay for, buildings we own and pay for some amenities such as stair lighting; buildings we rent and pay the bills and buildings we resent to people and pay the bills.</t>
        </r>
      </text>
    </comment>
    <comment ref="B55" authorId="1" shapeId="0" xr:uid="{00000000-0006-0000-0000-000007000000}">
      <text>
        <r>
          <rPr>
            <b/>
            <sz val="9"/>
            <color indexed="81"/>
            <rFont val="Tahoma"/>
            <family val="2"/>
          </rPr>
          <t>mariclaire riley:</t>
        </r>
        <r>
          <rPr>
            <sz val="9"/>
            <color indexed="81"/>
            <rFont val="Tahoma"/>
            <family val="2"/>
          </rPr>
          <t xml:space="preserve">
came from adam</t>
        </r>
      </text>
    </comment>
    <comment ref="B58" authorId="1" shapeId="0" xr:uid="{00000000-0006-0000-0000-000008000000}">
      <text>
        <r>
          <rPr>
            <b/>
            <sz val="9"/>
            <color indexed="81"/>
            <rFont val="Tahoma"/>
            <family val="2"/>
          </rPr>
          <t>mariclaire riley:</t>
        </r>
        <r>
          <rPr>
            <sz val="9"/>
            <color indexed="81"/>
            <rFont val="Tahoma"/>
            <family val="2"/>
          </rPr>
          <t xml:space="preserve">
pat taggart</t>
        </r>
      </text>
    </comment>
    <comment ref="B59" authorId="1" shapeId="0" xr:uid="{00000000-0006-0000-0000-000009000000}">
      <text>
        <r>
          <rPr>
            <b/>
            <sz val="9"/>
            <color indexed="81"/>
            <rFont val="Tahoma"/>
            <family val="2"/>
          </rPr>
          <t>mariclaire riley:</t>
        </r>
        <r>
          <rPr>
            <sz val="9"/>
            <color indexed="81"/>
            <rFont val="Tahoma"/>
            <family val="2"/>
          </rPr>
          <t xml:space="preserve">
 Ian rennie 1580</t>
        </r>
      </text>
    </comment>
    <comment ref="C59" authorId="2" shapeId="0" xr:uid="{00000000-0006-0000-0000-00000A000000}">
      <text>
        <r>
          <rPr>
            <b/>
            <sz val="9"/>
            <color indexed="81"/>
            <rFont val="Tahoma"/>
            <family val="2"/>
          </rPr>
          <t>Claire Marion:</t>
        </r>
        <r>
          <rPr>
            <sz val="9"/>
            <color indexed="81"/>
            <rFont val="Tahoma"/>
            <family val="2"/>
          </rPr>
          <t xml:space="preserve">
To update with new strategy ?</t>
        </r>
      </text>
    </comment>
    <comment ref="B60" authorId="2" shapeId="0" xr:uid="{00000000-0006-0000-0000-00000B000000}">
      <text>
        <r>
          <rPr>
            <b/>
            <sz val="9"/>
            <color indexed="81"/>
            <rFont val="Tahoma"/>
            <family val="2"/>
          </rPr>
          <t>Claire Marion:</t>
        </r>
        <r>
          <rPr>
            <sz val="9"/>
            <color indexed="81"/>
            <rFont val="Tahoma"/>
            <family val="2"/>
          </rPr>
          <t xml:space="preserve">
not included on SSN report</t>
        </r>
      </text>
    </comment>
    <comment ref="D61" authorId="3" shapeId="0" xr:uid="{00000000-0006-0000-0000-00000C000000}">
      <text>
        <r>
          <rPr>
            <b/>
            <sz val="9"/>
            <color indexed="81"/>
            <rFont val="Tahoma"/>
            <family val="2"/>
          </rPr>
          <t>mariclaireriley:</t>
        </r>
        <r>
          <rPr>
            <sz val="9"/>
            <color indexed="81"/>
            <rFont val="Tahoma"/>
            <family val="2"/>
          </rPr>
          <t xml:space="preserve">
update these</t>
        </r>
      </text>
    </comment>
    <comment ref="B62" authorId="1" shapeId="0" xr:uid="{00000000-0006-0000-0000-00000D000000}">
      <text>
        <r>
          <rPr>
            <b/>
            <sz val="9"/>
            <color indexed="81"/>
            <rFont val="Tahoma"/>
            <family val="2"/>
          </rPr>
          <t>mariclaire riley:</t>
        </r>
        <r>
          <rPr>
            <sz val="9"/>
            <color indexed="81"/>
            <rFont val="Tahoma"/>
            <family val="2"/>
          </rPr>
          <t xml:space="preserve">
Mike Helszajn 4851</t>
        </r>
      </text>
    </comment>
    <comment ref="B63" authorId="1" shapeId="0" xr:uid="{00000000-0006-0000-0000-00000E000000}">
      <text>
        <r>
          <rPr>
            <b/>
            <sz val="9"/>
            <color indexed="81"/>
            <rFont val="Tahoma"/>
            <family val="2"/>
          </rPr>
          <t>mariclaire riley:</t>
        </r>
        <r>
          <rPr>
            <sz val="9"/>
            <color indexed="81"/>
            <rFont val="Tahoma"/>
            <family val="2"/>
          </rPr>
          <t xml:space="preserve">
carole glass 0807</t>
        </r>
      </text>
    </comment>
    <comment ref="B64" authorId="1" shapeId="0" xr:uid="{00000000-0006-0000-0000-00000F000000}">
      <text>
        <r>
          <rPr>
            <b/>
            <sz val="9"/>
            <color indexed="81"/>
            <rFont val="Tahoma"/>
            <family val="2"/>
          </rPr>
          <t>mariclaire riley:</t>
        </r>
        <r>
          <rPr>
            <sz val="9"/>
            <color indexed="81"/>
            <rFont val="Tahoma"/>
            <family val="2"/>
          </rPr>
          <t xml:space="preserve">
anna perks 4863
</t>
        </r>
      </text>
    </comment>
    <comment ref="B65" authorId="1" shapeId="0" xr:uid="{00000000-0006-0000-0000-000010000000}">
      <text>
        <r>
          <rPr>
            <b/>
            <sz val="9"/>
            <color indexed="81"/>
            <rFont val="Tahoma"/>
            <family val="2"/>
          </rPr>
          <t>mariclaire riley:</t>
        </r>
        <r>
          <rPr>
            <sz val="9"/>
            <color indexed="81"/>
            <rFont val="Tahoma"/>
            <family val="2"/>
          </rPr>
          <t xml:space="preserve">
JAMES KING</t>
        </r>
      </text>
    </comment>
    <comment ref="B66" authorId="1" shapeId="0" xr:uid="{00000000-0006-0000-0000-000011000000}">
      <text>
        <r>
          <rPr>
            <b/>
            <sz val="9"/>
            <color indexed="81"/>
            <rFont val="Tahoma"/>
            <family val="2"/>
          </rPr>
          <t>mariclaire riley:</t>
        </r>
        <r>
          <rPr>
            <sz val="9"/>
            <color indexed="81"/>
            <rFont val="Tahoma"/>
            <family val="2"/>
          </rPr>
          <t xml:space="preserve">
alex lewis 4738</t>
        </r>
      </text>
    </comment>
    <comment ref="C68" authorId="1" shapeId="0" xr:uid="{00000000-0006-0000-0000-000012000000}">
      <text>
        <r>
          <rPr>
            <b/>
            <sz val="9"/>
            <color indexed="81"/>
            <rFont val="Tahoma"/>
            <family val="2"/>
          </rPr>
          <t>mariclaire riley:</t>
        </r>
        <r>
          <rPr>
            <sz val="9"/>
            <color indexed="81"/>
            <rFont val="Tahoma"/>
            <family val="2"/>
          </rPr>
          <t xml:space="preserve">
came from ross fenwick</t>
        </r>
      </text>
    </comment>
    <comment ref="C69" authorId="1" shapeId="0" xr:uid="{00000000-0006-0000-0000-000013000000}">
      <text>
        <r>
          <rPr>
            <b/>
            <sz val="9"/>
            <color indexed="81"/>
            <rFont val="Tahoma"/>
            <family val="2"/>
          </rPr>
          <t>mariclaire riley:</t>
        </r>
        <r>
          <rPr>
            <sz val="9"/>
            <color indexed="81"/>
            <rFont val="Tahoma"/>
            <family val="2"/>
          </rPr>
          <t xml:space="preserve">
came from hania smith 4628
jennifer Terris 1159</t>
        </r>
      </text>
    </comment>
    <comment ref="B70" authorId="1" shapeId="0" xr:uid="{00000000-0006-0000-0000-000014000000}">
      <text>
        <r>
          <rPr>
            <b/>
            <sz val="9"/>
            <color indexed="81"/>
            <rFont val="Tahoma"/>
            <family val="2"/>
          </rPr>
          <t xml:space="preserve">mariclaire riley:
Mandy Brown 4716
</t>
        </r>
        <r>
          <rPr>
            <sz val="9"/>
            <color indexed="81"/>
            <rFont val="Tahoma"/>
            <family val="2"/>
          </rPr>
          <t xml:space="preserve">
Richard broadley 4703</t>
        </r>
      </text>
    </comment>
    <comment ref="C75" authorId="1" shapeId="0" xr:uid="{00000000-0006-0000-0000-000015000000}">
      <text>
        <r>
          <rPr>
            <b/>
            <sz val="9"/>
            <color indexed="81"/>
            <rFont val="Tahoma"/>
            <family val="2"/>
          </rPr>
          <t>mariclaire riley:</t>
        </r>
        <r>
          <rPr>
            <sz val="9"/>
            <color indexed="81"/>
            <rFont val="Tahoma"/>
            <family val="2"/>
          </rPr>
          <t xml:space="preserve">
MATTHEW FARRELL </t>
        </r>
      </text>
    </comment>
    <comment ref="B78" authorId="1" shapeId="0" xr:uid="{00000000-0006-0000-0000-000016000000}">
      <text>
        <r>
          <rPr>
            <b/>
            <sz val="9"/>
            <color indexed="81"/>
            <rFont val="Tahoma"/>
            <family val="2"/>
          </rPr>
          <t>mariclaire riley:</t>
        </r>
        <r>
          <rPr>
            <sz val="9"/>
            <color indexed="81"/>
            <rFont val="Tahoma"/>
            <family val="2"/>
          </rPr>
          <t xml:space="preserve">
(CMP V15
SECTION 5 PAGE 4)</t>
        </r>
      </text>
    </comment>
    <comment ref="E96" authorId="1" shapeId="0" xr:uid="{00000000-0006-0000-0000-000017000000}">
      <text>
        <r>
          <rPr>
            <b/>
            <sz val="9"/>
            <color indexed="81"/>
            <rFont val="Tahoma"/>
            <family val="2"/>
          </rPr>
          <t>mariclaire riley:</t>
        </r>
        <r>
          <rPr>
            <sz val="9"/>
            <color indexed="81"/>
            <rFont val="Tahoma"/>
            <family val="2"/>
          </rPr>
          <t xml:space="preserve">
Scope 1: These are emissions that arise directly from sources that are owned or controlled by the Council, for example from fuels used in our boilers or the vehicles that departments and Estate Management own;</t>
        </r>
      </text>
    </comment>
    <comment ref="F96" authorId="1" shapeId="0" xr:uid="{00000000-0006-0000-0000-000018000000}">
      <text>
        <r>
          <rPr>
            <b/>
            <sz val="9"/>
            <color indexed="81"/>
            <rFont val="Tahoma"/>
            <family val="2"/>
          </rPr>
          <t>mariclaire riley:</t>
        </r>
        <r>
          <rPr>
            <sz val="9"/>
            <color indexed="81"/>
            <rFont val="Tahoma"/>
            <family val="2"/>
          </rPr>
          <t xml:space="preserve">
Scope 2: These are the emissions generated by purchased electricity/heat/steam consumed by the Council;</t>
        </r>
      </text>
    </comment>
    <comment ref="G96" authorId="1" shapeId="0" xr:uid="{00000000-0006-0000-0000-000019000000}">
      <text>
        <r>
          <rPr>
            <b/>
            <sz val="9"/>
            <color indexed="81"/>
            <rFont val="Tahoma"/>
            <family val="2"/>
          </rPr>
          <t>mariclaire riley:</t>
        </r>
        <r>
          <rPr>
            <sz val="9"/>
            <color indexed="81"/>
            <rFont val="Tahoma"/>
            <family val="2"/>
          </rPr>
          <t xml:space="preserve">
Scope 3: These emissions are a consequence of the activities of an organisation but occur from sources not owned or controlled by the organisation. This includes emissions associated with waste, water, business travel, commuting and procurement.</t>
        </r>
      </text>
    </comment>
    <comment ref="E97" authorId="1" shapeId="0" xr:uid="{00000000-0006-0000-0000-00001A000000}">
      <text>
        <r>
          <rPr>
            <b/>
            <sz val="9"/>
            <color indexed="81"/>
            <rFont val="Tahoma"/>
            <family val="2"/>
          </rPr>
          <t>mariclaire riley:</t>
        </r>
        <r>
          <rPr>
            <sz val="9"/>
            <color indexed="81"/>
            <rFont val="Tahoma"/>
            <family val="2"/>
          </rPr>
          <t xml:space="preserve">
contains gas and vehicle fuel</t>
        </r>
      </text>
    </comment>
    <comment ref="F97" authorId="1" shapeId="0" xr:uid="{00000000-0006-0000-0000-00001B000000}">
      <text>
        <r>
          <rPr>
            <b/>
            <sz val="9"/>
            <color indexed="81"/>
            <rFont val="Tahoma"/>
            <family val="2"/>
          </rPr>
          <t>mariclaire riley:</t>
        </r>
        <r>
          <rPr>
            <sz val="9"/>
            <color indexed="81"/>
            <rFont val="Tahoma"/>
            <family val="2"/>
          </rPr>
          <t xml:space="preserve">
contains electricity and street lighting</t>
        </r>
      </text>
    </comment>
    <comment ref="G97" authorId="1" shapeId="0" xr:uid="{00000000-0006-0000-0000-00001C000000}">
      <text>
        <r>
          <rPr>
            <b/>
            <sz val="9"/>
            <color indexed="81"/>
            <rFont val="Tahoma"/>
            <family val="2"/>
          </rPr>
          <t>mariclaire riley:</t>
        </r>
        <r>
          <rPr>
            <sz val="9"/>
            <color indexed="81"/>
            <rFont val="Tahoma"/>
            <family val="2"/>
          </rPr>
          <t xml:space="preserve">
contains oil and business mileage, waste and water</t>
        </r>
      </text>
    </comment>
    <comment ref="E98" authorId="1" shapeId="0" xr:uid="{00000000-0006-0000-0000-00001D000000}">
      <text>
        <r>
          <rPr>
            <b/>
            <sz val="9"/>
            <color indexed="81"/>
            <rFont val="Tahoma"/>
            <family val="2"/>
          </rPr>
          <t>mariclaire riley:</t>
        </r>
        <r>
          <rPr>
            <sz val="9"/>
            <color indexed="81"/>
            <rFont val="Tahoma"/>
            <family val="2"/>
          </rPr>
          <t xml:space="preserve">
contains gas and vehicle fuel</t>
        </r>
      </text>
    </comment>
    <comment ref="F98" authorId="1" shapeId="0" xr:uid="{00000000-0006-0000-0000-00001E000000}">
      <text>
        <r>
          <rPr>
            <b/>
            <sz val="9"/>
            <color indexed="81"/>
            <rFont val="Tahoma"/>
            <family val="2"/>
          </rPr>
          <t>mariclaire riley:</t>
        </r>
        <r>
          <rPr>
            <sz val="9"/>
            <color indexed="81"/>
            <rFont val="Tahoma"/>
            <family val="2"/>
          </rPr>
          <t xml:space="preserve">
contains electricity and street lighting</t>
        </r>
      </text>
    </comment>
    <comment ref="G98" authorId="1" shapeId="0" xr:uid="{00000000-0006-0000-0000-00001F000000}">
      <text>
        <r>
          <rPr>
            <b/>
            <sz val="9"/>
            <color indexed="81"/>
            <rFont val="Tahoma"/>
            <family val="2"/>
          </rPr>
          <t>mariclaire riley:</t>
        </r>
        <r>
          <rPr>
            <sz val="9"/>
            <color indexed="81"/>
            <rFont val="Tahoma"/>
            <family val="2"/>
          </rPr>
          <t xml:space="preserve">
contains oil and business mileage, waste and water</t>
        </r>
      </text>
    </comment>
    <comment ref="G117" authorId="0" shapeId="0" xr:uid="{00000000-0006-0000-0000-000020000000}">
      <text>
        <r>
          <rPr>
            <b/>
            <sz val="9"/>
            <color indexed="81"/>
            <rFont val="Tahoma"/>
            <family val="2"/>
          </rPr>
          <t>clairemarion:</t>
        </r>
        <r>
          <rPr>
            <sz val="9"/>
            <color indexed="81"/>
            <rFont val="Tahoma"/>
            <family val="2"/>
          </rPr>
          <t xml:space="preserve">
NEED TO DECIDE WHETHER WE INCLUDE EMPLOYEE COMMUTING OR NOT. This is the figure without</t>
        </r>
      </text>
    </comment>
    <comment ref="B123" authorId="1" shapeId="0" xr:uid="{00000000-0006-0000-0000-000021000000}">
      <text>
        <r>
          <rPr>
            <b/>
            <sz val="9"/>
            <color indexed="81"/>
            <rFont val="Tahoma"/>
            <family val="2"/>
          </rPr>
          <t>mariclaire riley:</t>
        </r>
        <r>
          <rPr>
            <sz val="9"/>
            <color indexed="81"/>
            <rFont val="Tahoma"/>
            <family val="2"/>
          </rPr>
          <t xml:space="preserve">
STREETLIGHTING AND ELECTRICITY</t>
        </r>
      </text>
    </comment>
    <comment ref="D123" authorId="3" shapeId="0" xr:uid="{00000000-0006-0000-0000-000022000000}">
      <text>
        <r>
          <rPr>
            <b/>
            <sz val="9"/>
            <color indexed="81"/>
            <rFont val="Tahoma"/>
            <family val="2"/>
          </rPr>
          <t>mariclaireriley:</t>
        </r>
        <r>
          <rPr>
            <sz val="9"/>
            <color indexed="81"/>
            <rFont val="Tahoma"/>
            <family val="2"/>
          </rPr>
          <t xml:space="preserve">
contains electricity and street lighting op estate only excludes chp </t>
        </r>
      </text>
    </comment>
    <comment ref="I125" authorId="1" shapeId="0" xr:uid="{00000000-0006-0000-0000-000023000000}">
      <text>
        <r>
          <rPr>
            <b/>
            <sz val="9"/>
            <color indexed="81"/>
            <rFont val="Tahoma"/>
            <family val="2"/>
          </rPr>
          <t>mariclaire riley:</t>
        </r>
        <r>
          <rPr>
            <sz val="9"/>
            <color indexed="81"/>
            <rFont val="Tahoma"/>
            <family val="2"/>
          </rPr>
          <t xml:space="preserve">
There are different types of oil of which we use class A2 (red or black?)</t>
        </r>
      </text>
    </comment>
    <comment ref="B126" authorId="1" shapeId="0" xr:uid="{00000000-0006-0000-0000-000024000000}">
      <text>
        <r>
          <rPr>
            <b/>
            <sz val="9"/>
            <color indexed="81"/>
            <rFont val="Tahoma"/>
            <family val="2"/>
          </rPr>
          <t>mariclaire riley:</t>
        </r>
        <r>
          <rPr>
            <sz val="9"/>
            <color indexed="81"/>
            <rFont val="Tahoma"/>
            <family val="2"/>
          </rPr>
          <t xml:space="preserve">
BUSINESS MILEAGE</t>
        </r>
      </text>
    </comment>
    <comment ref="B127" authorId="1" shapeId="0" xr:uid="{00000000-0006-0000-0000-000025000000}">
      <text>
        <r>
          <rPr>
            <b/>
            <sz val="9"/>
            <color indexed="81"/>
            <rFont val="Tahoma"/>
            <family val="2"/>
          </rPr>
          <t>mariclaire riley:</t>
        </r>
        <r>
          <rPr>
            <sz val="9"/>
            <color indexed="81"/>
            <rFont val="Tahoma"/>
            <family val="2"/>
          </rPr>
          <t xml:space="preserve">
FLEET</t>
        </r>
      </text>
    </comment>
    <comment ref="H218" authorId="1" shapeId="0" xr:uid="{00000000-0006-0000-0000-000026000000}">
      <text>
        <r>
          <rPr>
            <b/>
            <sz val="9"/>
            <color indexed="81"/>
            <rFont val="Tahoma"/>
            <family val="2"/>
          </rPr>
          <t>mariclaire riley:</t>
        </r>
        <r>
          <rPr>
            <sz val="9"/>
            <color indexed="81"/>
            <rFont val="Tahoma"/>
            <family val="2"/>
          </rPr>
          <t xml:space="preserve">
check this figure compared to above as this is the conversion factors </t>
        </r>
      </text>
    </comment>
    <comment ref="B223" authorId="1" shapeId="0" xr:uid="{00000000-0006-0000-0000-000027000000}">
      <text>
        <r>
          <rPr>
            <b/>
            <sz val="9"/>
            <color indexed="81"/>
            <rFont val="Tahoma"/>
            <family val="2"/>
          </rPr>
          <t>mariclaire riley:</t>
        </r>
        <r>
          <rPr>
            <sz val="9"/>
            <color indexed="81"/>
            <rFont val="Tahoma"/>
            <family val="2"/>
          </rPr>
          <t xml:space="preserve">
comes from douglas evans (crc return)</t>
        </r>
      </text>
    </comment>
    <comment ref="K232" authorId="1" shapeId="0" xr:uid="{00000000-0006-0000-0000-000028000000}">
      <text>
        <r>
          <rPr>
            <b/>
            <sz val="9"/>
            <color indexed="81"/>
            <rFont val="Tahoma"/>
            <family val="2"/>
          </rPr>
          <t>mariclaire riley:</t>
        </r>
        <r>
          <rPr>
            <sz val="9"/>
            <color indexed="81"/>
            <rFont val="Tahoma"/>
            <family val="2"/>
          </rPr>
          <t xml:space="preserve">
cumulative savings over 5 year life </t>
        </r>
      </text>
    </comment>
    <comment ref="C244" authorId="2" shapeId="0" xr:uid="{00000000-0006-0000-0000-000029000000}">
      <text>
        <r>
          <rPr>
            <b/>
            <sz val="9"/>
            <color indexed="81"/>
            <rFont val="Tahoma"/>
            <family val="2"/>
          </rPr>
          <t>Claire Marion:</t>
        </r>
        <r>
          <rPr>
            <sz val="9"/>
            <color indexed="81"/>
            <rFont val="Tahoma"/>
            <family val="2"/>
          </rPr>
          <t xml:space="preserve">
was 63 last year.
Project register &gt; filter capital spend year 2018 and 2018/19. List of 17 projects.</t>
        </r>
      </text>
    </comment>
    <comment ref="C245" authorId="2" shapeId="0" xr:uid="{00000000-0006-0000-0000-00002A000000}">
      <text>
        <r>
          <rPr>
            <b/>
            <sz val="9"/>
            <color indexed="81"/>
            <rFont val="Tahoma"/>
            <family val="2"/>
          </rPr>
          <t>Claire Marion:</t>
        </r>
        <r>
          <rPr>
            <sz val="9"/>
            <color indexed="81"/>
            <rFont val="Tahoma"/>
            <family val="2"/>
          </rPr>
          <t xml:space="preserve">
was 117 last year (Carrongrange)</t>
        </r>
      </text>
    </comment>
    <comment ref="B263" authorId="2" shapeId="0" xr:uid="{00000000-0006-0000-0000-00002B000000}">
      <text>
        <r>
          <rPr>
            <b/>
            <sz val="9"/>
            <color indexed="81"/>
            <rFont val="Tahoma"/>
            <family val="2"/>
          </rPr>
          <t>Claire Marion:</t>
        </r>
        <r>
          <rPr>
            <sz val="9"/>
            <color indexed="81"/>
            <rFont val="Tahoma"/>
            <family val="2"/>
          </rPr>
          <t xml:space="preserve">
WAIT FOR PROCUREMENT</t>
        </r>
      </text>
    </comment>
    <comment ref="E274" authorId="1" shapeId="0" xr:uid="{00000000-0006-0000-0000-00002C000000}">
      <text>
        <r>
          <rPr>
            <b/>
            <sz val="9"/>
            <color indexed="81"/>
            <rFont val="Tahoma"/>
            <family val="2"/>
          </rPr>
          <t>mariclaire riley:</t>
        </r>
        <r>
          <rPr>
            <sz val="9"/>
            <color indexed="81"/>
            <rFont val="Tahoma"/>
            <family val="2"/>
          </rPr>
          <t xml:space="preserve">
increase service provision as we have a growing population and as such require additional services such as schools.</t>
        </r>
      </text>
    </comment>
    <comment ref="C285" authorId="2" shapeId="0" xr:uid="{00000000-0006-0000-0000-00002D000000}">
      <text>
        <r>
          <rPr>
            <b/>
            <sz val="9"/>
            <color indexed="81"/>
            <rFont val="Tahoma"/>
            <family val="2"/>
          </rPr>
          <t>Claire Marion:</t>
        </r>
        <r>
          <rPr>
            <sz val="9"/>
            <color indexed="81"/>
            <rFont val="Tahoma"/>
            <family val="2"/>
          </rPr>
          <t xml:space="preserve">
Project register &gt; filter projects with capital spend year = 2019/20 (13 projects)</t>
        </r>
      </text>
    </comment>
  </commentList>
</comments>
</file>

<file path=xl/sharedStrings.xml><?xml version="1.0" encoding="utf-8"?>
<sst xmlns="http://schemas.openxmlformats.org/spreadsheetml/2006/main" count="4645" uniqueCount="1144">
  <si>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</si>
  <si>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</si>
  <si>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</si>
  <si>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</si>
  <si>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</si>
  <si>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</si>
  <si>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</si>
  <si>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</si>
  <si>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</si>
  <si>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</si>
  <si>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</si>
  <si>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</si>
  <si>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</si>
  <si>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</si>
  <si>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</si>
  <si>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</si>
  <si>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</si>
  <si>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</si>
  <si>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</si>
  <si>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</si>
  <si>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</si>
  <si>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</si>
  <si>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</si>
  <si>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</si>
  <si>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</si>
  <si>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</si>
  <si>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</si>
  <si>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</si>
  <si>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</si>
  <si>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</si>
  <si>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</si>
  <si>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</si>
  <si>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</si>
  <si>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</si>
  <si>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</si>
  <si>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</si>
  <si>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</si>
  <si>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</si>
  <si>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</si>
  <si>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</si>
  <si>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</si>
  <si>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</si>
  <si>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</si>
  <si>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</si>
  <si>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</si>
  <si>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</si>
  <si>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</si>
  <si>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</si>
  <si>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</si>
  <si>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</si>
  <si>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</si>
  <si>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</si>
  <si>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</si>
  <si>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</si>
  <si>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</si>
  <si>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</si>
  <si>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</si>
  <si>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</si>
  <si>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</si>
  <si>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</si>
  <si>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</si>
  <si>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</si>
  <si>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</si>
  <si>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</si>
  <si>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</si>
  <si>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</si>
  <si>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</si>
  <si>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</si>
  <si>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</si>
  <si>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</si>
  <si>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</si>
  <si>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</si>
  <si>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</si>
  <si>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</si>
  <si>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</si>
  <si>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</si>
  <si>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</si>
  <si>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</si>
  <si>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</si>
  <si>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</si>
  <si>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</si>
  <si>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</si>
  <si>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</si>
  <si>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</si>
  <si>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</si>
  <si>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</si>
  <si>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</si>
  <si>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</si>
  <si>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</si>
  <si>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</si>
  <si>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</si>
  <si>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</si>
  <si>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</si>
  <si>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</si>
  <si>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</si>
  <si>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</si>
  <si>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</si>
  <si>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</si>
  <si>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</si>
  <si>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</si>
  <si>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</si>
  <si>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</si>
  <si>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</si>
  <si>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</si>
  <si>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</si>
  <si>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</si>
  <si>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</si>
  <si>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</si>
  <si>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</si>
  <si>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</si>
  <si>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</si>
  <si>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</si>
  <si>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</si>
  <si>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</si>
  <si>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</si>
  <si>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</si>
  <si>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</si>
  <si>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</si>
  <si>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</si>
  <si>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</si>
  <si>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</si>
  <si>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</si>
  <si>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</si>
  <si>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</si>
  <si>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</si>
  <si>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</si>
  <si>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</si>
  <si>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</si>
  <si>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</si>
  <si>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</si>
  <si>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</si>
  <si>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</si>
  <si>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</si>
  <si>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</si>
  <si>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</si>
  <si>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</si>
  <si>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</si>
  <si>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</si>
  <si>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</si>
  <si>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</si>
  <si>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</si>
  <si>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</si>
  <si>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</si>
  <si>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</si>
  <si>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</si>
  <si>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</si>
  <si>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</si>
  <si>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</si>
  <si>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</si>
  <si>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</si>
  <si>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</si>
  <si>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</si>
  <si>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</si>
  <si>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</si>
  <si>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</si>
  <si>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</si>
  <si>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</si>
  <si>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</si>
  <si>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</si>
  <si>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</si>
  <si>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</si>
  <si>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</si>
  <si>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</si>
  <si>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</si>
  <si>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</si>
  <si>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</si>
  <si>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</si>
  <si>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</si>
  <si>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</si>
  <si>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</si>
  <si>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</si>
  <si>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</si>
  <si>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</si>
  <si>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</si>
  <si>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</si>
  <si>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</si>
  <si>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</si>
  <si>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</si>
  <si>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</si>
  <si>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</si>
  <si>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</si>
  <si>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</si>
  <si>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</si>
  <si>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</si>
  <si>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</si>
  <si>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</si>
  <si>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</si>
  <si>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</si>
  <si>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</si>
  <si>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</si>
  <si>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</si>
  <si>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</si>
  <si>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</si>
  <si>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</si>
  <si>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</si>
  <si>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</si>
  <si>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</si>
  <si>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</si>
  <si>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</si>
  <si>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</si>
  <si>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</si>
  <si>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</si>
  <si>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</si>
  <si>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</si>
  <si>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</si>
  <si>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</si>
  <si>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</si>
  <si>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</si>
  <si>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</si>
  <si>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</si>
  <si>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</si>
  <si>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</si>
  <si>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</si>
  <si>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</si>
  <si>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</si>
  <si>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</si>
  <si>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</si>
  <si>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</si>
  <si>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</si>
  <si>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</si>
  <si>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</si>
  <si>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</si>
  <si>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</si>
  <si>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</si>
  <si>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</si>
  <si>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</si>
  <si>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</si>
  <si>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</si>
  <si>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</si>
  <si>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</si>
  <si>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</si>
  <si>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</si>
  <si>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</si>
  <si>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</si>
  <si>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</si>
  <si>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</si>
  <si>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</si>
  <si>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</si>
  <si>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</si>
  <si>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</si>
  <si>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</si>
  <si>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</si>
  <si>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</si>
  <si>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</si>
  <si>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</si>
  <si>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</si>
  <si>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</si>
  <si>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</si>
  <si>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</si>
  <si>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</si>
  <si>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</si>
  <si>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</si>
  <si>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</si>
  <si>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</si>
  <si>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</si>
  <si>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</si>
  <si>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</si>
  <si>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</si>
  <si>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</si>
  <si>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</si>
  <si>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</si>
  <si>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</si>
  <si>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</si>
  <si>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</si>
  <si>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</si>
  <si>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</si>
  <si>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</si>
  <si>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</si>
  <si>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</si>
  <si>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</si>
  <si>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</si>
  <si>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</si>
  <si>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</si>
  <si>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</si>
  <si>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</si>
  <si>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</si>
  <si>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</si>
  <si>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</si>
  <si>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</si>
  <si>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</si>
  <si>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</si>
  <si>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</si>
  <si>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</si>
  <si>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</si>
  <si>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</si>
  <si>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</si>
  <si>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</si>
  <si>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</si>
  <si>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</si>
  <si>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</si>
  <si>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</si>
  <si>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</si>
  <si>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</si>
  <si>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</si>
  <si>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</si>
  <si>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</si>
  <si>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</si>
  <si>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</si>
  <si>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</si>
  <si>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</si>
  <si>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</si>
  <si>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</si>
  <si>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</si>
  <si>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</si>
  <si>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</si>
  <si>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</si>
  <si>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</si>
  <si>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</si>
  <si>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</si>
  <si>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</si>
  <si>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</si>
  <si>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</si>
  <si>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</si>
  <si>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</si>
  <si>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</si>
  <si>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</si>
  <si>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</si>
  <si>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</si>
  <si>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</si>
  <si>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</si>
  <si>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</si>
  <si>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</si>
  <si>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</si>
  <si>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</si>
  <si>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</si>
  <si>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</si>
  <si>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</si>
  <si>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</si>
  <si>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</si>
  <si>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</si>
  <si>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</si>
  <si>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</si>
  <si>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</si>
  <si>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</si>
  <si>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</si>
  <si>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</si>
  <si>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</si>
  <si>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</si>
  <si>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</si>
  <si>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</si>
  <si>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</si>
  <si>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</si>
  <si>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</si>
  <si>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</si>
  <si>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</si>
  <si>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</si>
  <si>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</si>
  <si>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</si>
  <si>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</si>
  <si>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</si>
  <si>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</si>
  <si>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</si>
  <si>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</si>
  <si>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</si>
  <si>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</si>
  <si>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</si>
  <si>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</si>
  <si>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</si>
  <si>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</si>
  <si>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</si>
  <si>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</si>
  <si>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</si>
  <si>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</si>
  <si>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</si>
  <si>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</si>
  <si>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</si>
  <si>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</si>
  <si>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</si>
  <si>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</si>
  <si>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</si>
  <si>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</si>
  <si>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</si>
  <si>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</si>
  <si>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</si>
  <si>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</si>
  <si>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</si>
  <si>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</si>
  <si>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</si>
  <si>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</si>
  <si>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</si>
  <si>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</si>
  <si>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</si>
  <si>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</si>
  <si>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</si>
  <si>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</si>
  <si>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</si>
  <si>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</si>
  <si>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</si>
  <si>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</si>
  <si>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</si>
  <si>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</si>
  <si>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</si>
  <si>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</si>
  <si>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</si>
  <si>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</si>
  <si>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</si>
  <si>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</si>
  <si>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</si>
  <si>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</si>
  <si>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</si>
  <si>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</si>
  <si>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</si>
  <si>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</si>
  <si>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</si>
  <si>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</si>
  <si>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</si>
  <si>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</si>
  <si>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</si>
  <si>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</si>
  <si>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</si>
  <si>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</si>
  <si>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</si>
  <si>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</si>
  <si>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</si>
  <si>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</si>
  <si>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</si>
  <si>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</si>
  <si>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</si>
  <si>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</si>
  <si>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</si>
  <si>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</si>
  <si>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</si>
  <si>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</si>
  <si>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</si>
  <si>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</si>
  <si>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</si>
  <si>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</si>
  <si>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</si>
  <si>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</si>
  <si>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</si>
  <si>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</si>
  <si>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</si>
  <si>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</si>
  <si>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</si>
  <si>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</si>
  <si>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</si>
  <si>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</si>
  <si>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</si>
  <si>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</si>
  <si>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</si>
  <si>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</si>
  <si>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</si>
  <si>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</si>
  <si>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</si>
  <si>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</si>
  <si>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</si>
  <si>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</si>
  <si>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</si>
  <si>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</si>
  <si>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</si>
  <si>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</si>
  <si>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</si>
  <si>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</si>
  <si>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</si>
  <si>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</si>
  <si>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</si>
  <si>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</si>
  <si>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</si>
  <si>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</si>
  <si>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</si>
  <si>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</si>
  <si>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</si>
  <si>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</si>
  <si>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</si>
  <si>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</si>
  <si>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</si>
  <si>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</si>
  <si>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</si>
  <si>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</si>
  <si>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</si>
  <si>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</si>
  <si>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</si>
  <si>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</si>
  <si>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</si>
  <si>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</si>
  <si>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</si>
  <si>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</si>
  <si>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</si>
  <si>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</si>
  <si>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</si>
  <si>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</si>
  <si>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</si>
  <si>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</si>
  <si>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</si>
  <si>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</si>
  <si>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</si>
  <si>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</si>
  <si>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</si>
  <si>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</si>
  <si>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</si>
  <si>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</si>
  <si>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</si>
  <si>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</si>
  <si>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</si>
  <si>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</si>
  <si>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</si>
  <si>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</si>
  <si>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</si>
  <si>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</si>
  <si>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</si>
  <si>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</si>
  <si>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</si>
  <si>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</si>
  <si>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</si>
  <si>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</si>
  <si>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</si>
  <si>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</si>
  <si>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</si>
  <si>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</si>
  <si>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</si>
  <si>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</si>
  <si>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</si>
  <si>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</si>
  <si>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</si>
  <si>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</si>
  <si>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</si>
  <si>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</si>
  <si>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</si>
  <si>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</si>
  <si>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</si>
  <si>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</si>
  <si>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</si>
  <si>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</si>
  <si>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</si>
  <si>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</si>
  <si>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</si>
  <si>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</si>
  <si>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</si>
  <si>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</si>
  <si>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</si>
  <si>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</si>
  <si>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</si>
  <si>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</si>
  <si>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</si>
  <si>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</si>
  <si>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</si>
  <si>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</si>
  <si>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</si>
  <si>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</si>
  <si>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</si>
  <si>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</si>
  <si>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</si>
  <si>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</si>
  <si>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</si>
  <si>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</si>
  <si>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</si>
  <si>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</si>
  <si>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</si>
  <si>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</si>
  <si>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</si>
  <si>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</si>
  <si>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</si>
  <si>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</si>
  <si>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</si>
  <si>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</si>
  <si>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</si>
  <si>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</si>
  <si>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</si>
  <si>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</si>
  <si>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</si>
  <si>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</si>
  <si>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</si>
  <si>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</si>
  <si>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</si>
  <si>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</si>
  <si>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</si>
  <si>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</si>
  <si>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</si>
  <si>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</si>
  <si>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</si>
  <si>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</si>
  <si>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</si>
  <si>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</si>
  <si>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</si>
  <si>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</si>
  <si>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</si>
  <si>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</si>
  <si>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</si>
  <si>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</si>
  <si>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</si>
  <si>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</si>
  <si>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</si>
  <si>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</si>
  <si>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</si>
  <si>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</si>
  <si>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</si>
  <si>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</si>
  <si>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</si>
  <si>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</si>
  <si>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</si>
  <si>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</si>
  <si>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</si>
  <si>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</si>
  <si>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</si>
  <si>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</si>
  <si>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</si>
  <si>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</si>
  <si>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</si>
  <si>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</si>
  <si>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</si>
  <si>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</si>
  <si>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</si>
  <si>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</si>
  <si>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</si>
  <si>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</si>
  <si>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</si>
  <si>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</si>
  <si>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</si>
  <si>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</si>
  <si>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</si>
  <si>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</si>
  <si>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</si>
  <si>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</si>
  <si>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</si>
  <si>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</si>
  <si>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</si>
  <si>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</si>
  <si>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</si>
  <si>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</si>
  <si>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</si>
  <si>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</si>
  <si>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</si>
  <si>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</si>
  <si>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</si>
  <si>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</si>
  <si>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</si>
  <si>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</si>
  <si>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</si>
  <si>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</si>
  <si>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</si>
  <si>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</si>
  <si>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</si>
  <si>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</si>
  <si>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</si>
  <si>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</si>
  <si>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</si>
  <si>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</si>
  <si>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</si>
  <si>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</si>
  <si>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</si>
  <si>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</si>
  <si>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</si>
  <si>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</si>
  <si>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</si>
  <si>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</si>
  <si>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</si>
  <si>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</si>
  <si>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</si>
  <si>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</si>
  <si>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</si>
  <si>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</si>
  <si>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</si>
  <si>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</si>
  <si>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</si>
  <si>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</si>
  <si>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</si>
  <si>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</si>
  <si>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</si>
  <si>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</si>
  <si>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</si>
  <si>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</si>
  <si>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</si>
  <si>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</si>
  <si>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</si>
  <si>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</si>
  <si>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</si>
  <si>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</si>
  <si>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</si>
  <si>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</si>
  <si>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</si>
  <si>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</si>
  <si>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</si>
  <si>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</si>
  <si>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</si>
  <si>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</si>
  <si>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</si>
  <si>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</si>
  <si>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</si>
  <si>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</si>
  <si>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</si>
  <si>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</si>
  <si>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</si>
  <si>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</si>
  <si>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</si>
  <si>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</si>
  <si>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</si>
  <si>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</si>
  <si>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</si>
  <si>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</si>
  <si>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</si>
  <si>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</si>
  <si>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</si>
  <si>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</si>
  <si>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</si>
  <si>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</si>
  <si>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</si>
  <si>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</si>
  <si>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</si>
  <si>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</si>
  <si>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</si>
  <si>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</si>
  <si>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</si>
  <si>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</si>
  <si>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</si>
  <si>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</si>
  <si>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</si>
  <si>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</si>
  <si>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</si>
  <si>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</si>
  <si>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</si>
  <si>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</si>
  <si>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</si>
  <si>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</si>
  <si>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</si>
  <si>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</si>
  <si>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</si>
  <si>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</si>
  <si>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</si>
  <si>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</si>
  <si>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</si>
  <si>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</si>
  <si>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</si>
  <si>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</si>
  <si>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</si>
  <si>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</si>
  <si>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</si>
  <si>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</si>
  <si>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</si>
  <si>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</si>
  <si>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</si>
  <si>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</si>
  <si>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</si>
  <si>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</si>
  <si>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</si>
  <si>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</si>
  <si>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</si>
  <si>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</si>
  <si>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</si>
  <si>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</si>
  <si>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</si>
  <si>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</si>
  <si>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</si>
  <si>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</si>
  <si>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</si>
  <si>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</si>
  <si>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</si>
  <si>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</si>
  <si>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</si>
  <si>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</si>
  <si>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</si>
  <si>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</si>
  <si>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</si>
  <si>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</si>
  <si>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</si>
  <si>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</si>
  <si>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</si>
  <si>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</si>
  <si>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</si>
  <si>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</si>
  <si>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</si>
  <si>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</si>
  <si>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</si>
  <si>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</si>
  <si>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</si>
  <si>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</si>
  <si>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</si>
  <si>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</si>
  <si>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</si>
  <si>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</si>
  <si>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</si>
  <si>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</si>
  <si>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</si>
  <si>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</si>
  <si>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</si>
  <si>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</si>
  <si>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</si>
  <si>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</si>
  <si>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</si>
  <si>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</si>
  <si>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</si>
  <si>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</si>
  <si>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</si>
  <si>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</si>
  <si>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</si>
  <si>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</si>
  <si>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</si>
  <si>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</si>
  <si>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</si>
  <si>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</si>
  <si>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</si>
  <si>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</si>
  <si>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</si>
  <si>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</si>
  <si>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</si>
  <si>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</si>
  <si>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</si>
  <si>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</si>
  <si>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</si>
  <si>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</si>
  <si>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</si>
  <si>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</si>
  <si>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</si>
  <si>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</si>
  <si>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</si>
  <si>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</si>
  <si>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</si>
  <si>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</si>
  <si>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</si>
  <si>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</si>
  <si>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</si>
  <si>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</si>
  <si>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</si>
  <si>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</si>
  <si>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</si>
  <si>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</si>
  <si>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</si>
  <si>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</si>
  <si>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</si>
  <si>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</si>
  <si>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</si>
  <si>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</si>
  <si>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</si>
  <si>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</si>
  <si>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</si>
  <si>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</si>
  <si>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</si>
  <si>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</si>
  <si>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</si>
  <si>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</si>
  <si>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</si>
  <si>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</si>
  <si>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</si>
  <si>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</si>
  <si>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</si>
  <si>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</si>
  <si>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</si>
  <si>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</si>
  <si>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</si>
  <si>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</si>
  <si>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</si>
  <si>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</si>
  <si>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</si>
  <si>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</si>
  <si>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</si>
  <si>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</si>
  <si>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</si>
  <si>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</si>
  <si>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</si>
  <si>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</si>
  <si>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</si>
  <si>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</si>
  <si>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</si>
  <si>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</si>
  <si>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</si>
  <si>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</si>
  <si>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</si>
  <si>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</si>
  <si>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</si>
  <si>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</si>
  <si>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</si>
  <si>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</si>
  <si>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</si>
  <si>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</si>
  <si>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</si>
  <si>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</si>
  <si>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</si>
  <si>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</si>
  <si>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</si>
  <si>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</si>
  <si>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</si>
  <si>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</si>
  <si>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</si>
  <si>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</si>
  <si>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</si>
  <si>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</si>
  <si>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</si>
  <si>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</si>
  <si>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</si>
  <si>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</si>
  <si>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</si>
  <si>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</si>
  <si>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</si>
  <si>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</si>
  <si>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</si>
  <si>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</si>
  <si>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</si>
  <si>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</si>
  <si>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</si>
  <si>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</si>
  <si>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</si>
  <si>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</si>
  <si>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</si>
  <si>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</si>
  <si>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</si>
  <si>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</si>
  <si>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</si>
  <si>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</si>
  <si>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</si>
  <si>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</si>
  <si>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</si>
  <si>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</si>
  <si>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</si>
  <si>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</si>
  <si>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</si>
  <si>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</si>
  <si>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</si>
  <si>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</si>
  <si>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</si>
  <si>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</si>
  <si>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</si>
  <si>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</si>
  <si>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</si>
  <si>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</si>
  <si>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</si>
  <si>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</si>
  <si>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</si>
  <si>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</si>
  <si>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</si>
  <si>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</si>
  <si>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</si>
  <si>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</si>
  <si>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</si>
  <si>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</si>
  <si>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</si>
  <si>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</si>
  <si>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</si>
  <si>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</si>
  <si>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</si>
  <si>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</si>
  <si>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</si>
  <si>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</si>
  <si>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</si>
  <si>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</si>
  <si>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</si>
  <si>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</si>
  <si>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</si>
  <si>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</si>
  <si>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</si>
  <si>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</si>
  <si>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</si>
  <si>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</si>
  <si>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</si>
  <si>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</si>
  <si>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</si>
  <si>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</si>
  <si>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</si>
  <si>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</si>
  <si>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</si>
  <si>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</si>
  <si>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</si>
  <si>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</si>
  <si>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</si>
  <si>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</si>
  <si>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</si>
  <si>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</si>
  <si>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</si>
  <si>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Adaptation Strategy </t>
  </si>
  <si>
    <t>Carbon Management Plan</t>
  </si>
  <si>
    <t xml:space="preserve">By signing up to Scotland’s Climate Change Declaration in 2007, Falkirk Council made a number of commitments, including one to report publicly on progress on addressing carbon emissions. A report has been submitted to the Sustainable Scotland Network for each reporting year and they in turn, publish the reports on their website. </t>
  </si>
  <si>
    <t>2009/16</t>
  </si>
  <si>
    <t>unknown</t>
  </si>
  <si>
    <t xml:space="preserve">‘enhancing and sustaining an environment in which people want to live and visit’ </t>
  </si>
  <si>
    <t>These figures are based on operational estate ONLY.</t>
  </si>
  <si>
    <t xml:space="preserve">Fleet </t>
  </si>
  <si>
    <t>Zero Waste Strategy</t>
  </si>
  <si>
    <t>Corporate Procurement Strategy</t>
  </si>
  <si>
    <t>Buildings</t>
  </si>
  <si>
    <t>Corporate Asset Management Strategy</t>
  </si>
  <si>
    <t>Housing</t>
  </si>
  <si>
    <t>Local Housing Strategy</t>
  </si>
  <si>
    <t>Community Litter Plan</t>
  </si>
  <si>
    <t>Carbon Management</t>
  </si>
  <si>
    <t>2012-2022</t>
  </si>
  <si>
    <t>2015-2020</t>
  </si>
  <si>
    <t xml:space="preserve">Local Development Plan </t>
  </si>
  <si>
    <t>2017-2022</t>
  </si>
  <si>
    <t>Work in progress</t>
  </si>
  <si>
    <t>Fleet asset management policy</t>
  </si>
  <si>
    <t>2015-2019</t>
  </si>
  <si>
    <t xml:space="preserve">Falkirk Councils Technology Strategy </t>
  </si>
  <si>
    <t>2013-2018</t>
  </si>
  <si>
    <t>On-going</t>
  </si>
  <si>
    <t>Contains Electricity and Street lighting</t>
  </si>
  <si>
    <t>Business mileage</t>
  </si>
  <si>
    <t>Total consumed by the organisation (kWh)</t>
  </si>
  <si>
    <t>Total number of operational buildings</t>
  </si>
  <si>
    <t>Open Space Strategy</t>
  </si>
  <si>
    <t>Personal Travel Planning</t>
  </si>
  <si>
    <t>The local authority is comprised of 3 Services incorporated within a diverse estate including; operational buildings e.g. offices and municipal buildings, schools and nurseries and community facilities; and non operational buildings e.g. communal occupancy buildings where the council provides some amenities e.g. stair lighting. Aside from the built estate, the Council has an operational fleet including pool cars and waste vehicles. Where staff mileage is calculated, grey fleet is not included within the Councils footprint. The Council also records emissions which arise from waste and water supply and treatment.</t>
  </si>
  <si>
    <t>Falkirk Council Corporate Plan</t>
  </si>
  <si>
    <t>Updated regularly</t>
  </si>
  <si>
    <t>Falkirk Greenspace</t>
  </si>
  <si>
    <t>2015/16-2020/21</t>
  </si>
  <si>
    <t xml:space="preserve">Approved  </t>
  </si>
  <si>
    <t>Slow decline</t>
  </si>
  <si>
    <t>Figures Unavailable at this time.</t>
  </si>
  <si>
    <t>This report was reviewed by the Corporate Sustainability Group and then passed out for consultation across all Council services.</t>
  </si>
  <si>
    <t>estate is likely to remain the same with posibility of increased provision due to natural growth of council area.</t>
  </si>
  <si>
    <t>services have been consolidated possible reduction</t>
  </si>
  <si>
    <t>2015-2025</t>
  </si>
  <si>
    <t>Falkirk Economic Strategy</t>
  </si>
  <si>
    <t xml:space="preserve">Still to be formally adopted. Revised draft currently in the process of being approved internally. It is the aim that this document will be reviewed and updated on a yearly basis. </t>
  </si>
  <si>
    <t>LHEES</t>
  </si>
  <si>
    <t>The Adaptation Strategy will be reviewed, it is expected, on a yearly basis. The risk register continues to be under development at this time, however it is expected that time scales will be short to allow for continuous improvement of defined actions.</t>
  </si>
  <si>
    <t xml:space="preserve">This report is internally audited where data is cross checked with data sources and interrogated for viability. </t>
  </si>
  <si>
    <t>weather impact assessment.</t>
  </si>
  <si>
    <t>available resources however it is a higher priority to</t>
  </si>
  <si>
    <t>ensure the data is robust as opposed to completed</t>
  </si>
  <si>
    <t>quickly.</t>
  </si>
  <si>
    <t>plan which take account of biodiversity and adaptation.</t>
  </si>
  <si>
    <t>on going</t>
  </si>
  <si>
    <t>at the council area as a whole it is hoped that as apart of</t>
  </si>
  <si>
    <t>the process we will be able to use knowledge to add this</t>
  </si>
  <si>
    <t>into our heat mapping tool.</t>
  </si>
  <si>
    <t>being drawn from several areas such as adaptation</t>
  </si>
  <si>
    <t>Scotland and being disseminated throughout the council</t>
  </si>
  <si>
    <t>where possible.</t>
  </si>
  <si>
    <t>assessment that highlights potential impacts on climate</t>
  </si>
  <si>
    <t>related risks to new infrastructure or services will be</t>
  </si>
  <si>
    <t>assessed from the outset and built into any potential</t>
  </si>
  <si>
    <t>The climate change team as part of the adaptation focus are attending and facilitating a workshop during a social housing tenants.</t>
  </si>
  <si>
    <t>work will begin to roll out our findings across the council</t>
  </si>
  <si>
    <t>area where we will run workshops to raise awareness</t>
  </si>
  <si>
    <t>and communicate our findings.</t>
  </si>
  <si>
    <t>Work is currently under way which looks at potential</t>
  </si>
  <si>
    <t>flooding in line with our contingency measures and</t>
  </si>
  <si>
    <t>embedding this into the Falkirk Heat map.</t>
  </si>
  <si>
    <t>resource of the Falkirk Heat map as a tool used for</t>
  </si>
  <si>
    <t>scoping out project whilst taking account of all aspects</t>
  </si>
  <si>
    <t>of climate change and adaptation.</t>
  </si>
  <si>
    <t>2016/2017</t>
  </si>
  <si>
    <t>Energy efficiency loan fund</t>
  </si>
  <si>
    <t>waste figures are currently unverified until summer of 2018. Possible increase</t>
  </si>
  <si>
    <t>Introduction of service wide climate change targets may focus efforts.</t>
  </si>
  <si>
    <t>Fluctuating conversion factors</t>
  </si>
  <si>
    <t>Approx value of operational estate</t>
  </si>
  <si>
    <t>Council's priorities (p8): "Promoting stronger, more self-reliant communities."</t>
  </si>
  <si>
    <t>"we will be greener"</t>
  </si>
  <si>
    <t>Pilot project started in 2019</t>
  </si>
  <si>
    <t>Strategic Property review. Currently being updated</t>
  </si>
  <si>
    <t>2017-2020</t>
  </si>
  <si>
    <t>solar pv</t>
  </si>
  <si>
    <t>The timing of completion of this will be largely down to available resources however it is a higher priority to ensure the data is robust as opposed to completed quickly.</t>
  </si>
  <si>
    <t>Adaptation is included in the councils biodiversity programme where enhancements are considered with future environmental conditions.</t>
  </si>
  <si>
    <t>As outlined above this is an onging project which looks at the council area as a whole it is hoped that as apart of the process we will be able to use knowledge to add this into our heat mapping tool. The council annually undertake self analysis via the CCAT toolkit and use the results of this to feed into future service delivery.</t>
  </si>
  <si>
    <t>It is hoped that the creation of a climate risk assessment tool will highlights potential impacts on climate related risks to new infrastructure buildings or services will be assessed from the outset and built into any potential solution.</t>
  </si>
  <si>
    <t>Sustainable/ renewable heat</t>
  </si>
  <si>
    <t>Local Housing Strategy
Carbon Management Plan
Local Development Plan</t>
  </si>
  <si>
    <t>2017-2022
2016-2021
2015-2020</t>
  </si>
  <si>
    <t>Contributing to climate change mitigation is one of the key strategic objectives of the Falkirk Local Development Plan, and carbon reduction is promoted through a number of the plan’s policies. A new LDP has been approved on August 2018, it is planned to be adopted in 2020 to cover the period 2020-2040.</t>
  </si>
  <si>
    <t>Local Transport Strategy</t>
  </si>
  <si>
    <t>2014-onwards</t>
  </si>
  <si>
    <t>2019-onwards</t>
  </si>
  <si>
    <t>Second nature: A biodiversity Action Plan for the Falkirk Council area</t>
  </si>
  <si>
    <t>Climate Change is identified as a threat. The action plan includes ecosystem restoration, Invasive species management as well as natural flood management projects.</t>
  </si>
  <si>
    <t>One of the key objectives of the strategy is to "Reduce emissions, to tackle issues of climate change, air quality, and health improvement which impact on our high level objective for protecting the environment and improving health". A draft Active Travel Proposals document which sets out initiatives and actions to help the Council achieve its vision is currently being reviewed for adoption.</t>
  </si>
  <si>
    <t>A future green travel strategy is being prepared and will focus on staff and business travel. Currently, there is some work being done through the Smarter Travel, Smarter Working project (pool cars). Besides "Take the Right Route" is a marketing campaign aiming at raising awareness of sustainable travel.</t>
  </si>
  <si>
    <t>2016-onwards</t>
  </si>
  <si>
    <t>It is planned to amalgamate it with the Open Space Strategy, Sports Pitch Strategy and the Forestry and Woodland Strategy by around 2021.</t>
  </si>
  <si>
    <t>Forestry and Woodland Strategy</t>
  </si>
  <si>
    <t>2015-2055</t>
  </si>
  <si>
    <t>Vision (p16): Climate change: Improving woodlands’ contribution to climate resilience and reducing our impacts
- Contribute to emissions reduction
- Encourage adaptation to the predicted eff ects of climate change.</t>
  </si>
  <si>
    <t>Vision (p.03): “Our parks and open spaces will be high quality,… and be of significant ecological value; and help to mitigate the effects of climate change”</t>
  </si>
  <si>
    <t>Procurement Vision : “To secure Best Value through professional, planned and sustainable procurement, which best meets the needs of our communities and supports the delivery of the Council’s Corporate Plan goals”.
Environmental Sustainability - Ensuring that all relevant contracts are arranged to include environmentally sustainable procurement requirements</t>
  </si>
  <si>
    <t>Priority 5 Tackling fuel poverty, energy efficiency and climate change</t>
  </si>
  <si>
    <t>Page 69: 2.58 Falkirk Council is committed to sustainability: 
- Reducing energy use
- Reducing carbon emissions
- Reducing the amount of waste generated
- Tackling climate change</t>
  </si>
  <si>
    <t xml:space="preserve">"This economic strategy sets out our ambitions for the area’s future, creating a smarter, more sustainable economy which offers opportunity for all. " "A Greener, Smarter, More Sustainable Falkirk"
 "We will promote the Falkirk Gateway as a new centre of low carbon futures for the area"
</t>
  </si>
  <si>
    <t>Forest Estate Plan</t>
  </si>
  <si>
    <t>Objective: "To improve the resilience, amenity, and conservation value of woodland areas, in addition to an expansion of woodland cover across grass parkland to improve both aesthetic appeal and habitat connectivity, in consultation with local residents."</t>
  </si>
  <si>
    <t>Food Growing Strategy</t>
  </si>
  <si>
    <t>2019-2024</t>
  </si>
  <si>
    <t>Consultation on-going</t>
  </si>
  <si>
    <t>2017/2018</t>
  </si>
  <si>
    <t>2018/2019</t>
  </si>
  <si>
    <t>KEY:</t>
  </si>
  <si>
    <t>Petrol - average biofuel (litres) - Transport</t>
  </si>
  <si>
    <t>Red oil (Litres)</t>
  </si>
  <si>
    <t>2017 2018 Consumption data</t>
  </si>
  <si>
    <t>Falkirk's population is expected to increase by 6.9% between 2017 and 2037 according to the Office for National Statistics, which will require additional services such as schools.</t>
  </si>
  <si>
    <t>Results from an internal workshop</t>
  </si>
  <si>
    <t>Update with : 
LHEES
LCLIP
ADAPTATION STRATEGY
RISK ASSESSMENT
BEHAVIOUR CHANGE
NEW CMP
HEATMAP
GRANGEMOUTH FLOODING SCHEME
INTEREG</t>
  </si>
  <si>
    <t>biomass Carrongrange</t>
  </si>
  <si>
    <t>onb</t>
  </si>
  <si>
    <t xml:space="preserve">• The Council will continue to feed into the optimisation of the built estate –Strategic property review shall focus operations and more on using energy efficient properties, with poorer performing ones mothballed or closed. Any additions to Council assets should be countered by divestment elsewhere. 
• In line with the recently declared Climate emergency the Council will look to embed climate change mitigation, adaptation and consideration of biodiversity into decision making processes regarding policy development, service delivery and project implementation. 
Clarify decision making and climate change policies within the Council- Integrate energy efficiency and adaptation with CMP under potential overarching LHEES document. Whole life costing should become standard in procurement and all Executive reports should include consideration of carbon. 
• Develop LHEES directing how the Council shall embed energy efficiency area wide and within its own assets. This shall also include how the Council shall reduce its impact through transport.
• Develop an LCLIP and a resulting adaptation strategy which will feed into the corporate risk register. 
• In line with recent legislative drivers such as the Climate Bill and the Energy Efficiency Strategy published by the Scottish Government, the Council shall adapt targets outlined and embed them within council service delivery. The Council shall continue to report progress clearly and regularly undertake evaluation of targets
</t>
  </si>
  <si>
    <t>Net Zero Target</t>
  </si>
  <si>
    <t>2030/31</t>
  </si>
  <si>
    <t>Falkirk Council declared a Climate Emergency in September 2019. The Council committed to Net Zero emissions by 2030. Work is on-going to clearly define the scope and set targets per service area.</t>
  </si>
  <si>
    <t xml:space="preserve">The introduction of the burgundy bin should improve recycling rates by decreasing contamination. </t>
  </si>
  <si>
    <t>Once the updated adaptation action plan is completed work will begin to roll out our findings across the council area where we will run workshops to raise awareness and communicate our findings. Besides, the Energy &amp; Climate Change organised the first ever Climate Week in Falkirk in Oct. 2019. This week full of events aimed at increasing the awareness on climate change and start a discussion with the wider public. The Council's website sustainability pages have been updated too</t>
  </si>
  <si>
    <t>Adaptation is included in the Forestry &amp; woodland strategy, Forest Estate Plan, Biodiversity Action Plan, Open Space Strategy, Falkirk Greenspace and Local Development Plan</t>
  </si>
  <si>
    <t>This is part of the Council's approach to build upon the resource of the Falkirk Heat map as a tool used for scoping out project whilst taking account of all aspects of climate change and adaptation. In 2019, the Climate Change team provided support to Care Home Managers to embed Adaptation in their operations.</t>
  </si>
  <si>
    <t>We have identified several actions within the process of defining a climate and adaptation risk register. Actions will be primarily related to Services, with project managers updating key performance indicators which are recorded within the Council. Detailed actions have still to be confirmed with applicable Services. In September 2019, the Sustainability / Climate Change risk has been raised from Medium to High in the organisation's corporate risk register.</t>
  </si>
  <si>
    <t>The council has increased capacity within the climate change team to include a graduate post with the objective of producing an up to date LCLIP. Specific climate change and adaptation related questions have been included in surveys which are sent to focus groups organised by the council representing a broad range of stakeholders within the area. This coupled with a specific area on the council website, that allows the public to record any incidents of severe weather and its impact on their routines shall inform the LCLIP process and will direct future service delivery in an effort to mitigate local climate impacts.</t>
  </si>
  <si>
    <t xml:space="preserve">With the increse in capactiy of the climate change team a review has begun on appropriate policies and prjects pertaining to biodiversity and adaptation. It is recognised that biodiversity must be given a greater priority going forward and several recommendations have been made to council to ensure that where possible biodiversity in the local area is included in projects going forward. </t>
  </si>
  <si>
    <t>Areas under consideration include headges in social housing projects instead of fences and increased diversiification in flood management.</t>
  </si>
  <si>
    <t xml:space="preserve">As part of the 2019 climate week </t>
  </si>
  <si>
    <t xml:space="preserve">Responsibility for delivery of the Carbon Management Plan lies with the Corporate Sustainability Working Group. The Energy &amp; Climate Change Team reports to this group on a quarterly basis, outlining future developments, potential barriers/opportunities. This group is responsible for ensuring that Falkirk Council meets legal requirements under the Climate Change Scotland Act 2009. It scrutinises progress reports on delivery of the CMP as well as public reports on climate change performance which include a significant carbon emissions element. In January 2020, a new cross-party members working group has been established to tackle the Climate Emergency : the Climate Change Action Stakeholders Working Group. </t>
  </si>
  <si>
    <t>Add CCASWG on the graph</t>
  </si>
  <si>
    <t>Mention the new 5 years business plan, the new priorities and the draft Economic recovery plan</t>
  </si>
  <si>
    <t xml:space="preserve">New priorities : Working with our communities to make them healthier, safer &amp; more sustainable
(…)
•tackling climate change and improving our environment
People in our communities are supported to live their lives well
(…)
•promoting resilience
</t>
  </si>
  <si>
    <t>Link: https://www.falkirk.gov.uk/employees/news/article.aspx?aid=6583</t>
  </si>
  <si>
    <t>Year 6 carbon footprint</t>
  </si>
  <si>
    <t>2019/2020</t>
  </si>
  <si>
    <t>WEEE [Mixed] Recycling (tonnes)</t>
  </si>
  <si>
    <t>Rail  - National Rail (passenger km)</t>
  </si>
  <si>
    <t>Short Haul Flights - Average passenger (passenger km)</t>
  </si>
  <si>
    <t>Domestic Flight - Average passenger (passenger km)</t>
  </si>
  <si>
    <t>passenger.km</t>
  </si>
  <si>
    <t>International Flights - Average passenger (passenger km)</t>
  </si>
  <si>
    <t>kgCO2e/passenger.km</t>
  </si>
  <si>
    <t>new this year</t>
  </si>
  <si>
    <t>previously reported under Recycling</t>
  </si>
  <si>
    <t>to be updated. Used CRC return last year</t>
  </si>
  <si>
    <t>updated</t>
  </si>
  <si>
    <t xml:space="preserve">Council's ambition to reduce grey fleet mileage while enhancing pool cars provision. Steady decrease year on year, with an acceleration from 2018/19. 2019/20 figures now include rail &amp; air travel, but they only account for the 1.4 % of total. Grey fleet currently emit 72 times more greenhouse gases than the Council’s rail and air travel combined. </t>
  </si>
  <si>
    <t>Same total number of buildings (as many new buildings as buildings closed)</t>
  </si>
  <si>
    <t>The total waste tonnage collected by the Council slightly decreased (-4.12.9 %), nevertheless, the carbon footprint associated with waste management increased. This is mainly due to a 3.3 % increase in landfilled waste, which is the most carbon intensive waste management route.</t>
  </si>
  <si>
    <t>Vehicle fuel - Slight decrease in consumption intensified by the lockdown in March 2020, coupled with a decrease in diesel and oil emission factors.</t>
  </si>
  <si>
    <t>Electricity consumption (buildings and street lights) - Lower electricity consumption coupled with a lower conversion factor (-10%)</t>
  </si>
  <si>
    <t>Overall results - Run 5</t>
  </si>
  <si>
    <t>Organisation score</t>
  </si>
  <si>
    <t>Total score available</t>
  </si>
  <si>
    <t>Percentage score</t>
  </si>
  <si>
    <t>Traffic light assessment</t>
  </si>
  <si>
    <t>Governance</t>
  </si>
  <si>
    <t>Behaviour</t>
  </si>
  <si>
    <t>Overall</t>
  </si>
  <si>
    <t>Sustainability is a core theme within Falkirk Council's Corporate Procurement Strategy 2020-23 where we aim for procurement to contribute fully to the Council’s sustainability and carbon reduction plans by embedding sustainable procurement into all our activities. The strategy's vision is “To promote and embed an effective and ambitious procurement culture which harnesses innovative and sustainable procurement practises in partnership with internal and external stakeholders, and delivers continuous improvement and benefits to the Council and its citizens.”
To support the Corporate Procurement Strategy, we have completed a self-assessment using the Flexible Framework Assessment Tool. Based on the self-assessment exercise a Sustainable Procurement Delivery/Action Plan has been developed to support the Council achieve Level 3 and then Level 4 of the Flexible Framework.
Falkirk Council utilise the Sustainable Procurement Tools published by Scottish Government and by using the Prioritisation Matrix have identified the top categories that have the highest sustainability impacts helping to focus attention in these areas. The Sustainability Test is also used when developing commodity strategies prior to going out to tender to ensure sustainability considerations are covered by our contracts. The use of this tool has been approved by the Procurement Board and the Procurement &amp; Commissioning Unit (PCU) has been supporting its adoption across the organisation.</t>
  </si>
  <si>
    <t>Sustainability considerations are embedded within our procurement processes, supported by the Council’s Corporate Procurement Procedures, which are mandatory under the Council’s Contract Standing Orders. Sustainable Procurement Toolkits have also been developed for Council officers. 
Some examples of toolkits are: 
- The Sustainable Timber Toolkit, which has guided Council Officers to ensure that timber and timber related products is sourced from legal and sustainable forests. Falkirk Council was one of only two Scottish Local Authorities to achieve Gold Status for the WWF What Wood You Choose Campaign to source timber and related products from legal and sustainable forests. 
- The Government Buying Standards (GBS) Toolkit provides guidance on using GBS specifications within our tenders for products and services with the highest environmental impacts, e.g. cleaning products and services, replacing gas boilers, using recycled content within Building Contracts.  
The Council has also developed a Sustainable Procurement Charter which sets out minimum sustainability standards that all new suppliers will be expected to sign up to as part of the tendering process.</t>
  </si>
  <si>
    <t>The Procurement &amp; Commissioning Unit is also aiming to engage more with its suppliers on sustainability related topics. A “Stakeholder Sustainability Survey” has been sent to 250 suppliers as a first stage in this engagement. 
Some examples from our Housing Investment Programme include:
• The current HIP aims to deliver 623 new council homes designed to the Silver Standard which is a sustainability labelling introduced to the Scottish Building Standards through the Building (Scotland) Act.
• Window and door replacement programme which will include triple glazing to improve the overall energy efficiency of our stock. The programme aims to include c 1,854 properties/annum from April 2021, over a 8 year period. 
• Continue a programme of insulation measures to improve the energy efficiency of the councils stock. External wall insulation is also  planned for specific privately owned properties through HEEPS:ABS funding.
•  Project to install a private wire to transmit the energy generated from the CHP to communal areas within 7 x tower blocks; local schools and office blocks within the Callendar Park Estate.
• Project to install a combined air source heat pump system to 3 tower blocks to both Council and privately owned properties which cannot be connected to the CHP.
• Project to extend to the gas infrastructure network to villages current off the network, where it is economically viable to do so. This will include installing efficient gas central heating systems to improve energy efficiency and reduce the risk of fuel poverty.
• Ongoing programme to upgrade efficient heating systems in all Council houses based on 15 year replacement cycle.
These measures and programme of works are supported by a detailed Council House Asset Management Plan, which drive subsequent procurement.</t>
  </si>
  <si>
    <t xml:space="preserve">Falkirk Council declared a Climate Emergency in August 2019 and committed to Net Zero by 2030. Work is on-going to clearly define the scope and set targets per service area.
The council is still focused on increasing resources and projects which can make a meaningful impact on emissions reductions. In 2019, the Council expanded the Energy &amp; Climate Change team with new staff members and one graduate position.
In September 2019, the Sustainability / Climate Change risk has been raised from Medium to High in the organisation's corporate risk register.
Work is progressing to develop a detailed risk assessment based on the findings of the on-going LCLIP.
In terms of Carbon Footprint calculation, the methodology has been reviewed to take into account the full scope for the Council's waste emissions.
A report detailing the Council's emissions per Service Area has been written and sent to all Corporate Sustainability Working Group members.
</t>
  </si>
  <si>
    <t>As can be seen from the above diagram the Energy &amp; Climate Change Team are responsible for integrating and implementing carbon reduction throughout the local authority. In August 2019 Falkirk Council declared a climate emergency and committed to being carbon neutral by 2030. 
The Energy &amp; Climate Change Team forms a major part of the Councils response to embedding climate change throughout the organisation. This role includes production of the CMP, supporting the development for projects, monitoring carbon emission trends, tracking project delivery and securing external funding and support. The team supports both the operational and management groups, reporting to Corporate Sustainability Working Group.
Going forward the team shall be responsible for implementing statutory guidance emerging from recently passes bill within the Scottish Government such as the climate change bill and embedding targets outlined in such bills into Council policies. This will also include the LHEES and will run in tandem with a revised CMP from 2021, an adaptation strategy and LCLIP (due 2020) and a robust project register (2020).
In 2020 Falkirk Council also formed a cross party Climate change action working group to propose actions toward addressing the climate emergency as declared in 2019. This group comprises of 6 members and supporting officers. SNP, Conservative and Labour are represented on this group.</t>
  </si>
  <si>
    <t>these will go into the 2020/2021 report</t>
  </si>
  <si>
    <t>The council is currently deciding on which direction to take regarding policy documents. With the introduction of LHEES, the council will aim to bring together relevant strategies into one overarching document. The current CMP is being revised but is still active.</t>
  </si>
  <si>
    <t>LED retrofit - Mitie Schools</t>
  </si>
  <si>
    <t>Projects from 2018/19 plus 19/20</t>
  </si>
  <si>
    <t>Work continues in the development of an up to date climate risk impact assessment. Using UKCIP 18  along with data gathered in the 2010 LCLIP and 2020 LCLIP in development, we are hoping to draw together a comprehensive record of weather impacts to date which will ultimately shape project development in the future by applying knowledge gained from these events and combining them with the updated risk factors in a climate risk assessment. In lieu of this work, the corporate risk register reflects the 'Climate change' risk as high, having recently been upgraded from medium.</t>
  </si>
  <si>
    <t>Aside from measures included within the flood risk management strategy and associated contingency plans, we are undergoing a process of collating all the other work which is conducted throughout the council that may not necessarily be thought of as adaptation but in essence is. Review of these policies and projects is on-going. Work is also being done to collate robust data on climate impacts within the Falkirk area in production of an up to date LCLIP and to contribute to a review of the existing adaptation action plan. Regular engagement with a Forth Valley collaboration is allowing the council to take an area wide perspective and ensure best practice from other local authorities and stakeholders within this area is shared and developed where possible into any ongoing plans.  More broadly, our work on adaptation is informed by the Adaptation Scotland Capability Framework and associated Benchmarking Tool.</t>
  </si>
  <si>
    <t>It is expected that upon completion of the risk register toolkit several actions shall be directly embedded into each Service plan. This will transpose through to the Councils key performance indicators  by being included in the corporate risk register. Output are annually updated and monitored by this medium. It is hoped this will enhance Service by in and allow Services to monitor and correct any actions to achieve the best results.  Development of Council’s adaptation capabilities shall be assessed continually through regular referral to the Adaptation Scotland Capability Framework Benchmarking Tool.</t>
  </si>
  <si>
    <t>Service Plans will be reviewed to ensure that commitments made in policies and strategies are translated into clear, measurable actions and performance indicators; and to improve the process of reporting and monitoring these actions, for example, using Covalent to provide performance updates on actions to the Corporate Sustainability Working Group.
Develop a climate change risk register and align this with the corporate risk register.
Work with the Community Planning Partnership to ensure climate resilience is included in their risk register.
Explore links between climate resilience, adaptation and flood prevention management, and if necessary refer to the adaptation actions in Service Plans
Continue public awareness raising: It is the responsibility of the individual home owner and the business owner to understand and respond to their flood risk. Homeowners and local businesses are expected to use the SEPA flood maps which are accessible via their website.  
Review Falkirk’s priority species and habitats to identify those at greatest risk from climate change, and utilise green space and ecological services to help mitigate and adapt to future impacts.</t>
  </si>
  <si>
    <t>Contained within the Adaptation Strategy there is currently a detailed action plan which shall increase the profile of adaptation both within the Council and with external stakeholders. We have also  created an area on our Falkirk Council Web site which allows the public to record severe weather impacts to strengthen the data collation for any future LCLIPS. 
Ongoing liaison with Adaptation Scotland and use of their resources reflects best practice.</t>
  </si>
  <si>
    <t>Robin Millard</t>
  </si>
  <si>
    <t>Head  of Service</t>
  </si>
  <si>
    <t>New LDP approved in August 2019 and is planned to be adopted in 2020. Contributing to climate change mitigation is one of the key strategic objectives of the Falkirk Local Development Plan, and carbon reduction is promoted through a number of the plan’s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</si>
</sst>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000000"/>
    <numFmt numFmtId="172" formatCode="0.00000"/>
    <numFmt numFmtId="173" formatCode="0.000000"/>
    <numFmt numFmtId="174" formatCode="_(* #,##0.00_);_(* \(#,##0.00\);_(* &quot;-&quot;??_);_(@_)"/>
    <numFmt numFmtId="175" formatCode="_-[$€-2]* #,##0.00_-;\-[$€-2]* #,##0.00_-;_-[$€-2]* &quot;-&quot;??_-"/>
    <numFmt numFmtId="176" formatCode="[&gt;0.5]#,##0;[&lt;-0.5]\-#,##0;\-"/>
    <numFmt numFmtId="177" formatCode="_-* #,##0\ _F_-;\-* #,##0\ _F_-;_-* &quot;-&quot;\ _F_-;_-@_-"/>
    <numFmt numFmtId="178" formatCode="_-* #,##0.00\ _F_-;\-* #,##0.00\ _F_-;_-* &quot;-&quot;??\ _F_-;_-@_-"/>
    <numFmt numFmtId="179" formatCode="_-* #,##0\ &quot;F&quot;_-;\-* #,##0\ &quot;F&quot;_-;_-* &quot;-&quot;\ &quot;F&quot;_-;_-@_-"/>
    <numFmt numFmtId="180" formatCode="_-* #,##0.00\ &quot;F&quot;_-;\-* #,##0.00\ &quot;F&quot;_-;_-* &quot;-&quot;??\ &quot;F&quot;_-;_-@_-"/>
    <numFmt numFmtId="181" formatCode="###.0"/>
    <numFmt numFmtId="182" formatCode="0.000"/>
    <numFmt numFmtId="183" formatCode="##.0"/>
    <numFmt numFmtId="184" formatCode="#,###,##0"/>
    <numFmt numFmtId="185" formatCode="_-&quot;öS&quot;\ * #,##0_-;\-&quot;öS&quot;\ * #,##0_-;_-&quot;öS&quot;\ * &quot;-&quot;_-;_-@_-"/>
    <numFmt numFmtId="186" formatCode="_-&quot;öS&quot;\ * #,##0.00_-;\-&quot;öS&quot;\ * #,##0.00_-;_-&quot;öS&quot;\ * &quot;-&quot;??_-;_-@_-"/>
    <numFmt numFmtId="187" formatCode="#,##0_ ;\-#,##0\ "/>
  </numFmts>
  <fonts count="117"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sz val="10"/>
      <color theme="1"/>
      <name val="Arial"/>
      <family val="2"/>
    </font>
    <font>
      <b/>
      <sz val="10"/>
      <color theme="1"/>
      <name val="Arial"/>
      <family val="2"/>
    </font>
    <font>
      <b/>
      <sz val="10"/>
      <color theme="0"/>
      <name val="Arial"/>
      <family val="2"/>
    </font>
    <font>
      <sz val="10"/>
      <color rgb="FFFF0000"/>
      <name val="Arial"/>
      <family val="2"/>
    </font>
    <font>
      <sz val="10"/>
      <color theme="0"/>
      <name val="Arial"/>
      <family val="2"/>
    </font>
    <font>
      <sz val="10"/>
      <color rgb="FF9C0006"/>
      <name val="Arial"/>
      <family val="2"/>
    </font>
    <font>
      <b/>
      <sz val="10"/>
      <color rgb="FFFA7D0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u/>
      <sz val="11"/>
      <color theme="10"/>
      <name val="Calibri"/>
      <family val="2"/>
    </font>
    <font>
      <sz val="10"/>
      <name val="Verdana"/>
      <family val="2"/>
    </font>
    <font>
      <sz val="12"/>
      <name val="Calibri"/>
      <family val="2"/>
      <scheme val="minor"/>
    </font>
    <font>
      <sz val="11"/>
      <color rgb="FF1F497D"/>
      <name val="Calibri"/>
      <family val="2"/>
      <scheme val="minor"/>
    </font>
    <font>
      <b/>
      <sz val="20"/>
      <color rgb="FFFF0000"/>
      <name val="Calibri"/>
      <family val="2"/>
      <scheme val="minor"/>
    </font>
    <font>
      <b/>
      <sz val="10"/>
      <color indexed="8"/>
      <name val="Arial"/>
      <family val="2"/>
    </font>
    <font>
      <sz val="8"/>
      <name val="Arial"/>
      <family val="2"/>
    </font>
    <font>
      <b/>
      <sz val="12"/>
      <name val="Helv"/>
    </font>
    <font>
      <sz val="12"/>
      <color indexed="10"/>
      <name val="Arial"/>
      <family val="2"/>
    </font>
    <font>
      <sz val="8"/>
      <name val="Helv"/>
    </font>
    <font>
      <sz val="11"/>
      <color indexed="8"/>
      <name val="Arial"/>
      <family val="2"/>
    </font>
    <font>
      <i/>
      <sz val="12"/>
      <name val="Times New Roman"/>
      <family val="1"/>
    </font>
    <font>
      <b/>
      <sz val="12"/>
      <color indexed="8"/>
      <name val="Arial"/>
      <family val="2"/>
    </font>
    <font>
      <u/>
      <sz val="10"/>
      <color indexed="12"/>
      <name val="Arial"/>
      <family val="2"/>
    </font>
    <font>
      <b/>
      <sz val="10"/>
      <color indexed="18"/>
      <name val="Arial"/>
      <family val="2"/>
    </font>
    <font>
      <sz val="12"/>
      <color indexed="62"/>
      <name val="Arial"/>
      <family val="2"/>
    </font>
    <font>
      <b/>
      <sz val="13"/>
      <color indexed="56"/>
      <name val="Arial"/>
      <family val="2"/>
    </font>
    <font>
      <sz val="12"/>
      <color indexed="8"/>
      <name val="Arial"/>
      <family val="2"/>
    </font>
    <font>
      <i/>
      <sz val="12"/>
      <color indexed="23"/>
      <name val="Arial"/>
      <family val="2"/>
    </font>
    <font>
      <sz val="14"/>
      <name val="Arial"/>
      <family val="2"/>
    </font>
    <font>
      <b/>
      <sz val="14"/>
      <name val="Helv"/>
    </font>
    <font>
      <sz val="12"/>
      <color indexed="17"/>
      <name val="Arial"/>
      <family val="2"/>
    </font>
    <font>
      <b/>
      <sz val="12"/>
      <color indexed="63"/>
      <name val="Arial"/>
      <family val="2"/>
    </font>
    <font>
      <b/>
      <sz val="9"/>
      <name val="Times New Roman"/>
      <family val="1"/>
    </font>
    <font>
      <sz val="12"/>
      <color indexed="20"/>
      <name val="Arial"/>
      <family val="2"/>
    </font>
    <font>
      <sz val="12"/>
      <color indexed="60"/>
      <name val="Arial"/>
      <family val="2"/>
    </font>
    <font>
      <b/>
      <sz val="12"/>
      <color indexed="9"/>
      <name val="Arial"/>
      <family val="2"/>
    </font>
    <font>
      <sz val="9"/>
      <name val="Times New Roman"/>
      <family val="1"/>
    </font>
    <font>
      <b/>
      <sz val="12"/>
      <color indexed="12"/>
      <name val="Arial"/>
      <family val="2"/>
    </font>
    <font>
      <b/>
      <sz val="12"/>
      <color indexed="52"/>
      <name val="Arial"/>
      <family val="2"/>
    </font>
    <font>
      <sz val="12"/>
      <color indexed="9"/>
      <name val="Arial"/>
      <family val="2"/>
    </font>
    <font>
      <sz val="10"/>
      <name val="Arial Cyr"/>
      <charset val="204"/>
    </font>
    <font>
      <sz val="12"/>
      <color indexed="52"/>
      <name val="Arial"/>
      <family val="2"/>
    </font>
    <font>
      <b/>
      <sz val="15"/>
      <color indexed="56"/>
      <name val="Arial"/>
      <family val="2"/>
    </font>
    <font>
      <b/>
      <sz val="11"/>
      <color indexed="56"/>
      <name val="Arial"/>
      <family val="2"/>
    </font>
    <font>
      <sz val="10"/>
      <name val="Times New Roman"/>
      <family val="1"/>
    </font>
    <font>
      <sz val="11"/>
      <color theme="1"/>
      <name val="Arial"/>
      <family val="2"/>
    </font>
    <font>
      <sz val="10"/>
      <name val="Arial"/>
      <family val="2"/>
    </font>
    <font>
      <b/>
      <sz val="11"/>
      <color rgb="FFFF0000"/>
      <name val="Calibri"/>
      <family val="2"/>
      <scheme val="minor"/>
    </font>
    <font>
      <sz val="11"/>
      <color theme="0"/>
      <name val="Verdana"/>
      <family val="2"/>
    </font>
    <font>
      <sz val="14"/>
      <color rgb="FFFF0000"/>
      <name val="Calibri"/>
      <family val="2"/>
      <scheme val="minor"/>
    </font>
    <font>
      <b/>
      <sz val="14"/>
      <color rgb="FFFF0000"/>
      <name val="Calibri"/>
      <family val="2"/>
      <scheme val="minor"/>
    </font>
    <font>
      <sz val="16"/>
      <color rgb="FFFF0000"/>
      <name val="Calibri"/>
      <family val="2"/>
      <scheme val="minor"/>
    </font>
    <font>
      <b/>
      <sz val="9"/>
      <color rgb="FFFF0000"/>
      <name val="Calibri"/>
      <family val="2"/>
      <scheme val="minor"/>
    </font>
    <font>
      <b/>
      <sz val="8"/>
      <name val="Calibri"/>
      <family val="2"/>
      <scheme val="minor"/>
    </font>
    <font>
      <b/>
      <sz val="10"/>
      <name val="Arial"/>
      <family val="2"/>
    </font>
    <font>
      <b/>
      <sz val="11"/>
      <color theme="1"/>
      <name val="Verdana"/>
      <family val="2"/>
    </font>
    <font>
      <sz val="11"/>
      <color theme="1"/>
      <name val="Verdana"/>
      <family val="2"/>
    </font>
  </fonts>
  <fills count="11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0000"/>
        <bgColor indexed="64"/>
      </patternFill>
    </fill>
    <fill>
      <patternFill patternType="solid">
        <fgColor indexed="22"/>
        <bgColor indexed="64"/>
      </patternFill>
    </fill>
    <fill>
      <patternFill patternType="solid">
        <fgColor indexed="47"/>
        <bgColor indexed="64"/>
      </patternFill>
    </fill>
    <fill>
      <patternFill patternType="solid">
        <fgColor indexed="49"/>
        <bgColor indexed="64"/>
      </patternFill>
    </fill>
    <fill>
      <patternFill patternType="solid">
        <fgColor indexed="26"/>
        <bgColor indexed="64"/>
      </patternFill>
    </fill>
    <fill>
      <patternFill patternType="solid">
        <fgColor indexed="43"/>
        <bgColor indexed="64"/>
      </patternFill>
    </fill>
    <fill>
      <patternFill patternType="solid">
        <fgColor indexed="31"/>
        <bgColor indexed="64"/>
      </patternFill>
    </fill>
    <fill>
      <patternFill patternType="solid">
        <fgColor indexed="11"/>
        <bgColor indexed="64"/>
      </patternFill>
    </fill>
    <fill>
      <patternFill patternType="solid">
        <fgColor indexed="51"/>
        <bgColor indexed="64"/>
      </patternFill>
    </fill>
    <fill>
      <patternFill patternType="solid">
        <fgColor indexed="29"/>
        <bgColor indexed="64"/>
      </patternFill>
    </fill>
    <fill>
      <patternFill patternType="solid">
        <fgColor indexed="55"/>
        <bgColor indexed="64"/>
      </patternFill>
    </fill>
    <fill>
      <patternFill patternType="solid">
        <fgColor indexed="36"/>
        <bgColor indexed="64"/>
      </patternFill>
    </fill>
    <fill>
      <patternFill patternType="solid">
        <fgColor indexed="45"/>
        <bgColor indexed="64"/>
      </patternFill>
    </fill>
    <fill>
      <patternFill patternType="solid">
        <fgColor indexed="27"/>
        <bgColor indexed="64"/>
      </patternFill>
    </fill>
    <fill>
      <patternFill patternType="solid">
        <fgColor indexed="10"/>
        <bgColor indexed="64"/>
      </patternFill>
    </fill>
    <fill>
      <patternFill patternType="solid">
        <fgColor indexed="44"/>
        <bgColor indexed="64"/>
      </patternFill>
    </fill>
    <fill>
      <patternFill patternType="solid">
        <fgColor indexed="42"/>
        <bgColor indexed="64"/>
      </patternFill>
    </fill>
    <fill>
      <patternFill patternType="solid">
        <fgColor indexed="62"/>
        <bgColor indexed="64"/>
      </patternFill>
    </fill>
    <fill>
      <patternFill patternType="solid">
        <fgColor indexed="30"/>
        <bgColor indexed="64"/>
      </patternFill>
    </fill>
    <fill>
      <patternFill patternType="gray0625">
        <fgColor indexed="9"/>
      </patternFill>
    </fill>
    <fill>
      <patternFill patternType="solid">
        <fgColor indexed="46"/>
        <bgColor indexed="64"/>
      </patternFill>
    </fill>
    <fill>
      <patternFill patternType="solid">
        <fgColor indexed="53"/>
        <bgColor indexed="64"/>
      </patternFill>
    </fill>
    <fill>
      <patternFill patternType="solid">
        <fgColor indexed="52"/>
        <bgColor indexed="64"/>
      </patternFill>
    </fill>
    <fill>
      <patternFill patternType="solid">
        <fgColor indexed="57"/>
        <bgColor indexed="64"/>
      </patternFill>
    </fill>
    <fill>
      <patternFill patternType="lightGray">
        <fgColor indexed="9"/>
      </patternFill>
    </fill>
    <fill>
      <patternFill patternType="solid">
        <fgColor theme="5" tint="0.79998168889431442"/>
        <bgColor indexed="64"/>
      </patternFill>
    </fill>
    <fill>
      <patternFill patternType="solid">
        <fgColor theme="9"/>
        <bgColor indexed="64"/>
      </patternFill>
    </fill>
    <fill>
      <patternFill patternType="solid">
        <fgColor rgb="FFFFC000"/>
        <bgColor indexed="64"/>
      </patternFill>
    </fill>
    <fill>
      <patternFill patternType="solid">
        <fgColor rgb="FF008B95"/>
        <bgColor indexed="64"/>
      </patternFill>
    </fill>
    <fill>
      <patternFill patternType="solid">
        <fgColor rgb="FF63CECA"/>
        <bgColor indexed="64"/>
      </patternFill>
    </fill>
    <fill>
      <patternFill patternType="solid">
        <fgColor theme="4" tint="0.39997558519241921"/>
        <bgColor indexed="64"/>
      </patternFill>
    </fill>
    <fill>
      <patternFill patternType="solid">
        <fgColor rgb="FF7AB800"/>
        <bgColor indexed="64"/>
      </patternFill>
    </fill>
    <fill>
      <patternFill patternType="solid">
        <fgColor rgb="FFBFFF8F"/>
        <bgColor indexed="64"/>
      </patternFill>
    </fill>
    <fill>
      <patternFill patternType="solid">
        <fgColor theme="9" tint="-0.249977111117893"/>
        <bgColor indexed="64"/>
      </patternFill>
    </fill>
  </fills>
  <borders count="16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0"/>
      </left>
      <right style="medium">
        <color indexed="64"/>
      </right>
      <top style="thin">
        <color theme="0"/>
      </top>
      <bottom style="thin">
        <color theme="0"/>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medium">
        <color indexed="64"/>
      </left>
      <right style="thin">
        <color indexed="64"/>
      </right>
      <top style="thin">
        <color indexed="64"/>
      </top>
      <bottom/>
      <diagonal/>
    </border>
    <border>
      <left/>
      <right/>
      <top style="thin">
        <color theme="0"/>
      </top>
      <bottom style="thin">
        <color theme="0"/>
      </bottom>
      <diagonal/>
    </border>
    <border>
      <left style="thin">
        <color indexed="64"/>
      </left>
      <right/>
      <top style="thin">
        <color indexed="64"/>
      </top>
      <bottom style="thin">
        <color indexed="64"/>
      </bottom>
      <diagonal/>
    </border>
  </borders>
  <cellStyleXfs count="1145">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0" fontId="20" fillId="0" borderId="0" applyNumberFormat="0" applyFill="0" applyBorder="0" applyAlignment="0" applyProtection="0"/>
    <xf numFmtId="0" fontId="33" fillId="0" borderId="0"/>
    <xf numFmtId="0" fontId="34" fillId="0" borderId="0"/>
    <xf numFmtId="0" fontId="33" fillId="0" borderId="0"/>
    <xf numFmtId="0" fontId="5" fillId="0" borderId="0"/>
    <xf numFmtId="0" fontId="33" fillId="0" borderId="0"/>
    <xf numFmtId="0" fontId="33" fillId="0" borderId="0"/>
    <xf numFmtId="0" fontId="34" fillId="0" borderId="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34" fillId="67" borderId="0" applyNumberFormat="0" applyBorder="0" applyAlignment="0" applyProtection="0"/>
    <xf numFmtId="0" fontId="34" fillId="67" borderId="0" applyNumberFormat="0" applyBorder="0" applyAlignment="0" applyProtection="0"/>
    <xf numFmtId="0" fontId="34" fillId="67"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7" borderId="0" applyNumberFormat="0" applyBorder="0" applyAlignment="0" applyProtection="0"/>
    <xf numFmtId="0" fontId="34" fillId="67" borderId="0" applyNumberFormat="0" applyBorder="0" applyAlignment="0" applyProtection="0"/>
    <xf numFmtId="0" fontId="34" fillId="67" borderId="0" applyNumberFormat="0" applyBorder="0" applyAlignment="0" applyProtection="0"/>
    <xf numFmtId="0" fontId="34" fillId="67"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35" fillId="68" borderId="0" applyNumberFormat="0" applyBorder="0" applyAlignment="0" applyProtection="0"/>
    <xf numFmtId="0" fontId="35" fillId="68" borderId="0" applyNumberFormat="0" applyBorder="0" applyAlignment="0" applyProtection="0"/>
    <xf numFmtId="0" fontId="35" fillId="68"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3" borderId="0" applyNumberFormat="0" applyBorder="0" applyAlignment="0" applyProtection="0"/>
    <xf numFmtId="0" fontId="35" fillId="73" borderId="0" applyNumberFormat="0" applyBorder="0" applyAlignment="0" applyProtection="0"/>
    <xf numFmtId="0" fontId="35" fillId="73" borderId="0" applyNumberFormat="0" applyBorder="0" applyAlignment="0" applyProtection="0"/>
    <xf numFmtId="0" fontId="35" fillId="74" borderId="0" applyNumberFormat="0" applyBorder="0" applyAlignment="0" applyProtection="0"/>
    <xf numFmtId="0" fontId="35" fillId="74" borderId="0" applyNumberFormat="0" applyBorder="0" applyAlignment="0" applyProtection="0"/>
    <xf numFmtId="0" fontId="35" fillId="74"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35" fillId="75" borderId="0" applyNumberFormat="0" applyBorder="0" applyAlignment="0" applyProtection="0"/>
    <xf numFmtId="0" fontId="35" fillId="75" borderId="0" applyNumberFormat="0" applyBorder="0" applyAlignment="0" applyProtection="0"/>
    <xf numFmtId="0" fontId="35" fillId="75" borderId="0" applyNumberFormat="0" applyBorder="0" applyAlignment="0" applyProtection="0"/>
    <xf numFmtId="0" fontId="35" fillId="76" borderId="0" applyNumberFormat="0" applyBorder="0" applyAlignment="0" applyProtection="0"/>
    <xf numFmtId="0" fontId="35" fillId="76" borderId="0" applyNumberFormat="0" applyBorder="0" applyAlignment="0" applyProtection="0"/>
    <xf numFmtId="0" fontId="35" fillId="76"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3" borderId="0" applyNumberFormat="0" applyBorder="0" applyAlignment="0" applyProtection="0"/>
    <xf numFmtId="0" fontId="35" fillId="73" borderId="0" applyNumberFormat="0" applyBorder="0" applyAlignment="0" applyProtection="0"/>
    <xf numFmtId="0" fontId="35" fillId="73" borderId="0" applyNumberFormat="0" applyBorder="0" applyAlignment="0" applyProtection="0"/>
    <xf numFmtId="0" fontId="35" fillId="77" borderId="0" applyNumberFormat="0" applyBorder="0" applyAlignment="0" applyProtection="0"/>
    <xf numFmtId="0" fontId="35" fillId="77" borderId="0" applyNumberFormat="0" applyBorder="0" applyAlignment="0" applyProtection="0"/>
    <xf numFmtId="0" fontId="35" fillId="77" borderId="0" applyNumberFormat="0" applyBorder="0" applyAlignment="0" applyProtection="0"/>
    <xf numFmtId="0" fontId="36" fillId="62" borderId="0" applyNumberFormat="0" applyBorder="0" applyAlignment="0" applyProtection="0"/>
    <xf numFmtId="0" fontId="36" fillId="62" borderId="0" applyNumberFormat="0" applyBorder="0" applyAlignment="0" applyProtection="0"/>
    <xf numFmtId="0" fontId="36" fillId="62" borderId="0" applyNumberFormat="0" applyBorder="0" applyAlignment="0" applyProtection="0"/>
    <xf numFmtId="0" fontId="37" fillId="78" borderId="147" applyNumberFormat="0" applyAlignment="0" applyProtection="0"/>
    <xf numFmtId="0" fontId="37" fillId="78" borderId="147" applyNumberFormat="0" applyAlignment="0" applyProtection="0"/>
    <xf numFmtId="0" fontId="37" fillId="78" borderId="147" applyNumberFormat="0" applyAlignment="0" applyProtection="0"/>
    <xf numFmtId="0" fontId="38" fillId="79" borderId="148" applyNumberFormat="0" applyAlignment="0" applyProtection="0"/>
    <xf numFmtId="0" fontId="38" fillId="79" borderId="148" applyNumberFormat="0" applyAlignment="0" applyProtection="0"/>
    <xf numFmtId="0" fontId="38" fillId="79" borderId="148" applyNumberFormat="0" applyAlignment="0" applyProtection="0"/>
    <xf numFmtId="43" fontId="3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1" fillId="0" borderId="149" applyNumberFormat="0" applyFill="0" applyAlignment="0" applyProtection="0"/>
    <xf numFmtId="0" fontId="41" fillId="0" borderId="149" applyNumberFormat="0" applyFill="0" applyAlignment="0" applyProtection="0"/>
    <xf numFmtId="0" fontId="41" fillId="0" borderId="149" applyNumberFormat="0" applyFill="0" applyAlignment="0" applyProtection="0"/>
    <xf numFmtId="0" fontId="42" fillId="0" borderId="150" applyNumberFormat="0" applyFill="0" applyAlignment="0" applyProtection="0"/>
    <xf numFmtId="0" fontId="42" fillId="0" borderId="150" applyNumberFormat="0" applyFill="0" applyAlignment="0" applyProtection="0"/>
    <xf numFmtId="0" fontId="42" fillId="0" borderId="150" applyNumberFormat="0" applyFill="0" applyAlignment="0" applyProtection="0"/>
    <xf numFmtId="0" fontId="43" fillId="0" borderId="151" applyNumberFormat="0" applyFill="0" applyAlignment="0" applyProtection="0"/>
    <xf numFmtId="0" fontId="43" fillId="0" borderId="151" applyNumberFormat="0" applyFill="0" applyAlignment="0" applyProtection="0"/>
    <xf numFmtId="0" fontId="43" fillId="0" borderId="151"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66" borderId="147" applyNumberFormat="0" applyAlignment="0" applyProtection="0"/>
    <xf numFmtId="0" fontId="44" fillId="66" borderId="147" applyNumberFormat="0" applyAlignment="0" applyProtection="0"/>
    <xf numFmtId="0" fontId="44" fillId="66" borderId="147" applyNumberFormat="0" applyAlignment="0" applyProtection="0"/>
    <xf numFmtId="0" fontId="45" fillId="0" borderId="152" applyNumberFormat="0" applyFill="0" applyAlignment="0" applyProtection="0"/>
    <xf numFmtId="0" fontId="45" fillId="0" borderId="152" applyNumberFormat="0" applyFill="0" applyAlignment="0" applyProtection="0"/>
    <xf numFmtId="0" fontId="45" fillId="0" borderId="152" applyNumberFormat="0" applyFill="0" applyAlignment="0" applyProtection="0"/>
    <xf numFmtId="0" fontId="46" fillId="80" borderId="0" applyNumberFormat="0" applyBorder="0" applyAlignment="0" applyProtection="0"/>
    <xf numFmtId="0" fontId="46" fillId="80" borderId="0" applyNumberFormat="0" applyBorder="0" applyAlignment="0" applyProtection="0"/>
    <xf numFmtId="0" fontId="46" fillId="80" borderId="0" applyNumberFormat="0" applyBorder="0" applyAlignment="0" applyProtection="0"/>
    <xf numFmtId="0" fontId="33" fillId="0" borderId="0"/>
    <xf numFmtId="0" fontId="33" fillId="0" borderId="0"/>
    <xf numFmtId="0" fontId="33" fillId="0" borderId="0"/>
    <xf numFmtId="0" fontId="34" fillId="0" borderId="0"/>
    <xf numFmtId="0" fontId="34" fillId="0" borderId="0"/>
    <xf numFmtId="0" fontId="33" fillId="0" borderId="0"/>
    <xf numFmtId="0" fontId="34" fillId="0" borderId="0"/>
    <xf numFmtId="0" fontId="34" fillId="81" borderId="153" applyNumberFormat="0" applyFont="0" applyAlignment="0" applyProtection="0"/>
    <xf numFmtId="0" fontId="34" fillId="81" borderId="153" applyNumberFormat="0" applyFont="0" applyAlignment="0" applyProtection="0"/>
    <xf numFmtId="0" fontId="34" fillId="81" borderId="153" applyNumberFormat="0" applyFont="0" applyAlignment="0" applyProtection="0"/>
    <xf numFmtId="0" fontId="34" fillId="81" borderId="153" applyNumberFormat="0" applyFont="0" applyAlignment="0" applyProtection="0"/>
    <xf numFmtId="0" fontId="47" fillId="78" borderId="146" applyNumberFormat="0" applyAlignment="0" applyProtection="0"/>
    <xf numFmtId="0" fontId="47" fillId="78" borderId="146" applyNumberFormat="0" applyAlignment="0" applyProtection="0"/>
    <xf numFmtId="0" fontId="47" fillId="78" borderId="146" applyNumberFormat="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154" applyNumberFormat="0" applyFill="0" applyAlignment="0" applyProtection="0"/>
    <xf numFmtId="0" fontId="49" fillId="0" borderId="154" applyNumberFormat="0" applyFill="0" applyAlignment="0" applyProtection="0"/>
    <xf numFmtId="0" fontId="49" fillId="0" borderId="154"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34" fillId="68" borderId="0" applyNumberFormat="0" applyBorder="0" applyAlignment="0" applyProtection="0"/>
    <xf numFmtId="0" fontId="34" fillId="69" borderId="0" applyNumberFormat="0" applyBorder="0" applyAlignment="0" applyProtection="0"/>
    <xf numFmtId="0" fontId="34" fillId="64" borderId="0" applyNumberFormat="0" applyBorder="0" applyAlignment="0" applyProtection="0"/>
    <xf numFmtId="0" fontId="34" fillId="67" borderId="0" applyNumberFormat="0" applyBorder="0" applyAlignment="0" applyProtection="0"/>
    <xf numFmtId="0" fontId="34" fillId="70" borderId="0" applyNumberFormat="0" applyBorder="0" applyAlignment="0" applyProtection="0"/>
    <xf numFmtId="0" fontId="35" fillId="71" borderId="0" applyNumberFormat="0" applyBorder="0" applyAlignment="0" applyProtection="0"/>
    <xf numFmtId="0" fontId="35" fillId="68" borderId="0" applyNumberFormat="0" applyBorder="0" applyAlignment="0" applyProtection="0"/>
    <xf numFmtId="0" fontId="35" fillId="69" borderId="0" applyNumberFormat="0" applyBorder="0" applyAlignment="0" applyProtection="0"/>
    <xf numFmtId="0" fontId="35" fillId="72" borderId="0" applyNumberFormat="0" applyBorder="0" applyAlignment="0" applyProtection="0"/>
    <xf numFmtId="0" fontId="35" fillId="73" borderId="0" applyNumberFormat="0" applyBorder="0" applyAlignment="0" applyProtection="0"/>
    <xf numFmtId="0" fontId="35" fillId="74" borderId="0" applyNumberFormat="0" applyBorder="0" applyAlignment="0" applyProtection="0"/>
    <xf numFmtId="0" fontId="35" fillId="60" borderId="0" applyNumberFormat="0" applyBorder="0" applyAlignment="0" applyProtection="0"/>
    <xf numFmtId="0" fontId="35" fillId="75" borderId="0" applyNumberFormat="0" applyBorder="0" applyAlignment="0" applyProtection="0"/>
    <xf numFmtId="0" fontId="35" fillId="76" borderId="0" applyNumberFormat="0" applyBorder="0" applyAlignment="0" applyProtection="0"/>
    <xf numFmtId="0" fontId="35" fillId="72" borderId="0" applyNumberFormat="0" applyBorder="0" applyAlignment="0" applyProtection="0"/>
    <xf numFmtId="0" fontId="35" fillId="73" borderId="0" applyNumberFormat="0" applyBorder="0" applyAlignment="0" applyProtection="0"/>
    <xf numFmtId="0" fontId="35" fillId="77" borderId="0" applyNumberFormat="0" applyBorder="0" applyAlignment="0" applyProtection="0"/>
    <xf numFmtId="0" fontId="36" fillId="62" borderId="0" applyNumberFormat="0" applyBorder="0" applyAlignment="0" applyProtection="0"/>
    <xf numFmtId="0" fontId="37" fillId="78" borderId="147" applyNumberFormat="0" applyAlignment="0" applyProtection="0"/>
    <xf numFmtId="0" fontId="38" fillId="79" borderId="148" applyNumberFormat="0" applyAlignment="0" applyProtection="0"/>
    <xf numFmtId="43" fontId="34" fillId="0" borderId="0" applyFont="0" applyFill="0" applyBorder="0" applyAlignment="0" applyProtection="0"/>
    <xf numFmtId="0" fontId="39" fillId="0" borderId="0" applyNumberFormat="0" applyFill="0" applyBorder="0" applyAlignment="0" applyProtection="0"/>
    <xf numFmtId="0" fontId="40" fillId="63" borderId="0" applyNumberFormat="0" applyBorder="0" applyAlignment="0" applyProtection="0"/>
    <xf numFmtId="0" fontId="41" fillId="0" borderId="149" applyNumberFormat="0" applyFill="0" applyAlignment="0" applyProtection="0"/>
    <xf numFmtId="0" fontId="42" fillId="0" borderId="150" applyNumberFormat="0" applyFill="0" applyAlignment="0" applyProtection="0"/>
    <xf numFmtId="0" fontId="43" fillId="0" borderId="151" applyNumberFormat="0" applyFill="0" applyAlignment="0" applyProtection="0"/>
    <xf numFmtId="0" fontId="43" fillId="0" borderId="0" applyNumberFormat="0" applyFill="0" applyBorder="0" applyAlignment="0" applyProtection="0"/>
    <xf numFmtId="0" fontId="44" fillId="66" borderId="147" applyNumberFormat="0" applyAlignment="0" applyProtection="0"/>
    <xf numFmtId="0" fontId="45" fillId="0" borderId="152" applyNumberFormat="0" applyFill="0" applyAlignment="0" applyProtection="0"/>
    <xf numFmtId="0" fontId="46" fillId="80" borderId="0" applyNumberFormat="0" applyBorder="0" applyAlignment="0" applyProtection="0"/>
    <xf numFmtId="0" fontId="33" fillId="0" borderId="0"/>
    <xf numFmtId="0" fontId="34" fillId="81" borderId="153" applyNumberFormat="0" applyFont="0" applyAlignment="0" applyProtection="0"/>
    <xf numFmtId="0" fontId="47" fillId="78" borderId="146" applyNumberFormat="0" applyAlignment="0" applyProtection="0"/>
    <xf numFmtId="9" fontId="34" fillId="0" borderId="0" applyFont="0" applyFill="0" applyBorder="0" applyAlignment="0" applyProtection="0"/>
    <xf numFmtId="0" fontId="48" fillId="0" borderId="0" applyNumberFormat="0" applyFill="0" applyBorder="0" applyAlignment="0" applyProtection="0"/>
    <xf numFmtId="0" fontId="49" fillId="0" borderId="154" applyNumberFormat="0" applyFill="0" applyAlignment="0" applyProtection="0"/>
    <xf numFmtId="0" fontId="50" fillId="0" borderId="0" applyNumberFormat="0" applyFill="0" applyBorder="0" applyAlignment="0" applyProtection="0"/>
    <xf numFmtId="0" fontId="33" fillId="0" borderId="0"/>
    <xf numFmtId="9" fontId="33" fillId="0" borderId="0" quotePrefix="1">
      <protection locked="0"/>
    </xf>
    <xf numFmtId="9" fontId="5" fillId="0" borderId="0" applyFont="0" applyFill="0" applyBorder="0" applyAlignment="0" applyProtection="0"/>
    <xf numFmtId="0" fontId="33" fillId="0" borderId="0"/>
    <xf numFmtId="9" fontId="33" fillId="0" borderId="0" quotePrefix="1">
      <protection locked="0"/>
    </xf>
    <xf numFmtId="43" fontId="34" fillId="0" borderId="0" applyFont="0" applyFill="0" applyBorder="0" applyAlignment="0" applyProtection="0"/>
    <xf numFmtId="43" fontId="34"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33" fillId="0" borderId="0"/>
    <xf numFmtId="0" fontId="34" fillId="0" borderId="0"/>
    <xf numFmtId="0" fontId="33" fillId="0" borderId="0"/>
    <xf numFmtId="0" fontId="33" fillId="0" borderId="0"/>
    <xf numFmtId="0" fontId="33" fillId="0" borderId="0"/>
    <xf numFmtId="0" fontId="33" fillId="0" borderId="0"/>
    <xf numFmtId="0" fontId="34" fillId="0" borderId="0"/>
    <xf numFmtId="0" fontId="33"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0" fontId="33" fillId="0" borderId="0"/>
    <xf numFmtId="0" fontId="52" fillId="37" borderId="0" applyNumberFormat="0" applyBorder="0" applyAlignment="0" applyProtection="0"/>
    <xf numFmtId="0" fontId="5" fillId="37" borderId="0" applyNumberFormat="0" applyBorder="0" applyAlignment="0" applyProtection="0"/>
    <xf numFmtId="0" fontId="52" fillId="41" borderId="0" applyNumberFormat="0" applyBorder="0" applyAlignment="0" applyProtection="0"/>
    <xf numFmtId="0" fontId="5" fillId="41" borderId="0" applyNumberFormat="0" applyBorder="0" applyAlignment="0" applyProtection="0"/>
    <xf numFmtId="0" fontId="52" fillId="45" borderId="0" applyNumberFormat="0" applyBorder="0" applyAlignment="0" applyProtection="0"/>
    <xf numFmtId="0" fontId="5" fillId="45" borderId="0" applyNumberFormat="0" applyBorder="0" applyAlignment="0" applyProtection="0"/>
    <xf numFmtId="0" fontId="52" fillId="49" borderId="0" applyNumberFormat="0" applyBorder="0" applyAlignment="0" applyProtection="0"/>
    <xf numFmtId="0" fontId="5" fillId="49" borderId="0" applyNumberFormat="0" applyBorder="0" applyAlignment="0" applyProtection="0"/>
    <xf numFmtId="0" fontId="52" fillId="53" borderId="0" applyNumberFormat="0" applyBorder="0" applyAlignment="0" applyProtection="0"/>
    <xf numFmtId="0" fontId="5" fillId="53" borderId="0" applyNumberFormat="0" applyBorder="0" applyAlignment="0" applyProtection="0"/>
    <xf numFmtId="0" fontId="52" fillId="57" borderId="0" applyNumberFormat="0" applyBorder="0" applyAlignment="0" applyProtection="0"/>
    <xf numFmtId="0" fontId="5" fillId="57" borderId="0" applyNumberFormat="0" applyBorder="0" applyAlignment="0" applyProtection="0"/>
    <xf numFmtId="0" fontId="52" fillId="38" borderId="0" applyNumberFormat="0" applyBorder="0" applyAlignment="0" applyProtection="0"/>
    <xf numFmtId="0" fontId="5" fillId="38" borderId="0" applyNumberFormat="0" applyBorder="0" applyAlignment="0" applyProtection="0"/>
    <xf numFmtId="0" fontId="52" fillId="42" borderId="0" applyNumberFormat="0" applyBorder="0" applyAlignment="0" applyProtection="0"/>
    <xf numFmtId="0" fontId="5" fillId="42" borderId="0" applyNumberFormat="0" applyBorder="0" applyAlignment="0" applyProtection="0"/>
    <xf numFmtId="0" fontId="52" fillId="46" borderId="0" applyNumberFormat="0" applyBorder="0" applyAlignment="0" applyProtection="0"/>
    <xf numFmtId="0" fontId="5" fillId="46" borderId="0" applyNumberFormat="0" applyBorder="0" applyAlignment="0" applyProtection="0"/>
    <xf numFmtId="0" fontId="52" fillId="50" borderId="0" applyNumberFormat="0" applyBorder="0" applyAlignment="0" applyProtection="0"/>
    <xf numFmtId="0" fontId="5" fillId="50" borderId="0" applyNumberFormat="0" applyBorder="0" applyAlignment="0" applyProtection="0"/>
    <xf numFmtId="0" fontId="52" fillId="54" borderId="0" applyNumberFormat="0" applyBorder="0" applyAlignment="0" applyProtection="0"/>
    <xf numFmtId="0" fontId="5" fillId="54" borderId="0" applyNumberFormat="0" applyBorder="0" applyAlignment="0" applyProtection="0"/>
    <xf numFmtId="0" fontId="52" fillId="58" borderId="0" applyNumberFormat="0" applyBorder="0" applyAlignment="0" applyProtection="0"/>
    <xf numFmtId="0" fontId="5" fillId="58" borderId="0" applyNumberFormat="0" applyBorder="0" applyAlignment="0" applyProtection="0"/>
    <xf numFmtId="0" fontId="56" fillId="39" borderId="0" applyNumberFormat="0" applyBorder="0" applyAlignment="0" applyProtection="0"/>
    <xf numFmtId="0" fontId="10" fillId="39" borderId="0" applyNumberFormat="0" applyBorder="0" applyAlignment="0" applyProtection="0"/>
    <xf numFmtId="0" fontId="56" fillId="43" borderId="0" applyNumberFormat="0" applyBorder="0" applyAlignment="0" applyProtection="0"/>
    <xf numFmtId="0" fontId="10" fillId="43" borderId="0" applyNumberFormat="0" applyBorder="0" applyAlignment="0" applyProtection="0"/>
    <xf numFmtId="0" fontId="56" fillId="47" borderId="0" applyNumberFormat="0" applyBorder="0" applyAlignment="0" applyProtection="0"/>
    <xf numFmtId="0" fontId="10" fillId="47" borderId="0" applyNumberFormat="0" applyBorder="0" applyAlignment="0" applyProtection="0"/>
    <xf numFmtId="0" fontId="56" fillId="51" borderId="0" applyNumberFormat="0" applyBorder="0" applyAlignment="0" applyProtection="0"/>
    <xf numFmtId="0" fontId="10" fillId="51" borderId="0" applyNumberFormat="0" applyBorder="0" applyAlignment="0" applyProtection="0"/>
    <xf numFmtId="0" fontId="56" fillId="55" borderId="0" applyNumberFormat="0" applyBorder="0" applyAlignment="0" applyProtection="0"/>
    <xf numFmtId="0" fontId="10" fillId="55" borderId="0" applyNumberFormat="0" applyBorder="0" applyAlignment="0" applyProtection="0"/>
    <xf numFmtId="0" fontId="56" fillId="59" borderId="0" applyNumberFormat="0" applyBorder="0" applyAlignment="0" applyProtection="0"/>
    <xf numFmtId="0" fontId="10" fillId="59" borderId="0" applyNumberFormat="0" applyBorder="0" applyAlignment="0" applyProtection="0"/>
    <xf numFmtId="0" fontId="56" fillId="36" borderId="0" applyNumberFormat="0" applyBorder="0" applyAlignment="0" applyProtection="0"/>
    <xf numFmtId="0" fontId="10" fillId="36" borderId="0" applyNumberFormat="0" applyBorder="0" applyAlignment="0" applyProtection="0"/>
    <xf numFmtId="0" fontId="56" fillId="40" borderId="0" applyNumberFormat="0" applyBorder="0" applyAlignment="0" applyProtection="0"/>
    <xf numFmtId="0" fontId="10" fillId="40" borderId="0" applyNumberFormat="0" applyBorder="0" applyAlignment="0" applyProtection="0"/>
    <xf numFmtId="0" fontId="56" fillId="44" borderId="0" applyNumberFormat="0" applyBorder="0" applyAlignment="0" applyProtection="0"/>
    <xf numFmtId="0" fontId="10" fillId="44" borderId="0" applyNumberFormat="0" applyBorder="0" applyAlignment="0" applyProtection="0"/>
    <xf numFmtId="0" fontId="56" fillId="48" borderId="0" applyNumberFormat="0" applyBorder="0" applyAlignment="0" applyProtection="0"/>
    <xf numFmtId="0" fontId="10" fillId="48" borderId="0" applyNumberFormat="0" applyBorder="0" applyAlignment="0" applyProtection="0"/>
    <xf numFmtId="0" fontId="56" fillId="52" borderId="0" applyNumberFormat="0" applyBorder="0" applyAlignment="0" applyProtection="0"/>
    <xf numFmtId="0" fontId="10" fillId="52" borderId="0" applyNumberFormat="0" applyBorder="0" applyAlignment="0" applyProtection="0"/>
    <xf numFmtId="0" fontId="56" fillId="56" borderId="0" applyNumberFormat="0" applyBorder="0" applyAlignment="0" applyProtection="0"/>
    <xf numFmtId="0" fontId="10" fillId="56" borderId="0" applyNumberFormat="0" applyBorder="0" applyAlignment="0" applyProtection="0"/>
    <xf numFmtId="0" fontId="57" fillId="30" borderId="0" applyNumberFormat="0" applyBorder="0" applyAlignment="0" applyProtection="0"/>
    <xf numFmtId="0" fontId="25" fillId="30" borderId="0" applyNumberFormat="0" applyBorder="0" applyAlignment="0" applyProtection="0"/>
    <xf numFmtId="0" fontId="58" fillId="33" borderId="140" applyNumberFormat="0" applyAlignment="0" applyProtection="0"/>
    <xf numFmtId="0" fontId="29" fillId="33" borderId="140" applyNumberFormat="0" applyAlignment="0" applyProtection="0"/>
    <xf numFmtId="0" fontId="54" fillId="34" borderId="143" applyNumberFormat="0" applyAlignment="0" applyProtection="0"/>
    <xf numFmtId="0" fontId="31" fillId="34" borderId="143"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0" fontId="59" fillId="0" borderId="0" applyNumberFormat="0" applyFill="0" applyBorder="0" applyAlignment="0" applyProtection="0"/>
    <xf numFmtId="0" fontId="32" fillId="0" borderId="0" applyNumberFormat="0" applyFill="0" applyBorder="0" applyAlignment="0" applyProtection="0"/>
    <xf numFmtId="0" fontId="60" fillId="29" borderId="0" applyNumberFormat="0" applyBorder="0" applyAlignment="0" applyProtection="0"/>
    <xf numFmtId="0" fontId="24" fillId="29" borderId="0" applyNumberFormat="0" applyBorder="0" applyAlignment="0" applyProtection="0"/>
    <xf numFmtId="0" fontId="61" fillId="0" borderId="137" applyNumberFormat="0" applyFill="0" applyAlignment="0" applyProtection="0"/>
    <xf numFmtId="0" fontId="21" fillId="0" borderId="137" applyNumberFormat="0" applyFill="0" applyAlignment="0" applyProtection="0"/>
    <xf numFmtId="0" fontId="62" fillId="0" borderId="138" applyNumberFormat="0" applyFill="0" applyAlignment="0" applyProtection="0"/>
    <xf numFmtId="0" fontId="22" fillId="0" borderId="138" applyNumberFormat="0" applyFill="0" applyAlignment="0" applyProtection="0"/>
    <xf numFmtId="0" fontId="63" fillId="0" borderId="139" applyNumberFormat="0" applyFill="0" applyAlignment="0" applyProtection="0"/>
    <xf numFmtId="0" fontId="23" fillId="0" borderId="139" applyNumberFormat="0" applyFill="0" applyAlignment="0" applyProtection="0"/>
    <xf numFmtId="0" fontId="63" fillId="0" borderId="0" applyNumberFormat="0" applyFill="0" applyBorder="0" applyAlignment="0" applyProtection="0"/>
    <xf numFmtId="0" fontId="23" fillId="0" borderId="0" applyNumberFormat="0" applyFill="0" applyBorder="0" applyAlignment="0" applyProtection="0"/>
    <xf numFmtId="0" fontId="64" fillId="0" borderId="0" applyNumberFormat="0" applyFill="0" applyBorder="0" applyAlignment="0" applyProtection="0"/>
    <xf numFmtId="0" fontId="65" fillId="32" borderId="140" applyNumberFormat="0" applyAlignment="0" applyProtection="0"/>
    <xf numFmtId="0" fontId="27" fillId="32" borderId="140" applyNumberFormat="0" applyAlignment="0" applyProtection="0"/>
    <xf numFmtId="0" fontId="66" fillId="0" borderId="142" applyNumberFormat="0" applyFill="0" applyAlignment="0" applyProtection="0"/>
    <xf numFmtId="0" fontId="30" fillId="0" borderId="142" applyNumberFormat="0" applyFill="0" applyAlignment="0" applyProtection="0"/>
    <xf numFmtId="0" fontId="67" fillId="31" borderId="0" applyNumberFormat="0" applyBorder="0" applyAlignment="0" applyProtection="0"/>
    <xf numFmtId="0" fontId="26" fillId="31" borderId="0" applyNumberFormat="0" applyBorder="0" applyAlignment="0" applyProtection="0"/>
    <xf numFmtId="0" fontId="5" fillId="0" borderId="0"/>
    <xf numFmtId="0" fontId="52" fillId="35" borderId="144" applyNumberFormat="0" applyFont="0" applyAlignment="0" applyProtection="0"/>
    <xf numFmtId="0" fontId="52" fillId="35" borderId="144" applyNumberFormat="0" applyFont="0" applyAlignment="0" applyProtection="0"/>
    <xf numFmtId="0" fontId="52" fillId="35" borderId="144" applyNumberFormat="0" applyFont="0" applyAlignment="0" applyProtection="0"/>
    <xf numFmtId="0" fontId="52" fillId="35" borderId="144" applyNumberFormat="0" applyFont="0" applyAlignment="0" applyProtection="0"/>
    <xf numFmtId="0" fontId="68" fillId="33" borderId="141" applyNumberFormat="0" applyAlignment="0" applyProtection="0"/>
    <xf numFmtId="0" fontId="28" fillId="33" borderId="141" applyNumberFormat="0" applyAlignment="0" applyProtection="0"/>
    <xf numFmtId="0" fontId="53" fillId="0" borderId="145" applyNumberFormat="0" applyFill="0" applyAlignment="0" applyProtection="0"/>
    <xf numFmtId="0" fontId="1" fillId="0" borderId="145" applyNumberFormat="0" applyFill="0" applyAlignment="0" applyProtection="0"/>
    <xf numFmtId="0" fontId="55" fillId="0" borderId="0" applyNumberFormat="0" applyFill="0" applyBorder="0" applyAlignment="0" applyProtection="0"/>
    <xf numFmtId="0" fontId="13" fillId="0" borderId="0" applyNumberFormat="0" applyFill="0" applyBorder="0" applyAlignment="0" applyProtection="0"/>
    <xf numFmtId="43" fontId="33" fillId="0" borderId="0" applyFont="0" applyFill="0" applyBorder="0" applyAlignment="0" applyProtection="0"/>
    <xf numFmtId="0" fontId="5" fillId="0" borderId="0"/>
    <xf numFmtId="43" fontId="34" fillId="0" borderId="0" applyFont="0" applyFill="0" applyBorder="0" applyAlignment="0" applyProtection="0"/>
    <xf numFmtId="9" fontId="34" fillId="0" borderId="0" applyFont="0" applyFill="0" applyBorder="0" applyAlignment="0" applyProtection="0"/>
    <xf numFmtId="0" fontId="5" fillId="0" borderId="0"/>
    <xf numFmtId="0" fontId="5" fillId="0" borderId="0"/>
    <xf numFmtId="9" fontId="33" fillId="0" borderId="0" quotePrefix="1">
      <protection locked="0"/>
    </xf>
    <xf numFmtId="9" fontId="33" fillId="0" borderId="0" quotePrefix="1">
      <protection locked="0"/>
    </xf>
    <xf numFmtId="0" fontId="5" fillId="37" borderId="0" applyNumberFormat="0" applyBorder="0" applyAlignment="0" applyProtection="0"/>
    <xf numFmtId="0" fontId="5" fillId="41"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0" borderId="0"/>
    <xf numFmtId="0" fontId="5" fillId="0" borderId="0"/>
    <xf numFmtId="0" fontId="33" fillId="0" borderId="0"/>
    <xf numFmtId="44" fontId="33" fillId="0" borderId="0" applyFont="0" applyFill="0" applyBorder="0" applyAlignment="0" applyProtection="0"/>
    <xf numFmtId="0" fontId="33" fillId="0" borderId="0"/>
    <xf numFmtId="0" fontId="5" fillId="0" borderId="0"/>
    <xf numFmtId="0" fontId="5" fillId="0" borderId="0"/>
    <xf numFmtId="9" fontId="33" fillId="0" borderId="0" applyFont="0" applyFill="0" applyBorder="0" applyAlignment="0" applyProtection="0"/>
    <xf numFmtId="44" fontId="33" fillId="0" borderId="0" quotePrefix="1">
      <protection locked="0"/>
    </xf>
    <xf numFmtId="44" fontId="33" fillId="0" borderId="0" applyFont="0" applyFill="0" applyBorder="0" applyAlignment="0" applyProtection="0"/>
    <xf numFmtId="44" fontId="33" fillId="0" borderId="0" applyFont="0" applyFill="0" applyBorder="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33" fillId="0" borderId="0"/>
    <xf numFmtId="0" fontId="33" fillId="0" borderId="0"/>
    <xf numFmtId="0" fontId="33" fillId="0" borderId="0"/>
    <xf numFmtId="0" fontId="33" fillId="0" borderId="0"/>
    <xf numFmtId="0" fontId="34" fillId="0" borderId="0"/>
    <xf numFmtId="9" fontId="33" fillId="0" borderId="0" applyFont="0" applyFill="0" applyBorder="0" applyAlignment="0" applyProtection="0"/>
    <xf numFmtId="9" fontId="33" fillId="0" borderId="0" quotePrefix="1">
      <protection locked="0"/>
    </xf>
    <xf numFmtId="0" fontId="5" fillId="37" borderId="0" applyNumberFormat="0" applyBorder="0" applyAlignment="0" applyProtection="0"/>
    <xf numFmtId="0" fontId="5" fillId="3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5" fillId="0" borderId="0"/>
    <xf numFmtId="0" fontId="5" fillId="0" borderId="0"/>
    <xf numFmtId="0" fontId="33" fillId="0" borderId="0"/>
    <xf numFmtId="9" fontId="33" fillId="0" borderId="0" applyFont="0" applyFill="0" applyBorder="0" applyAlignment="0" applyProtection="0"/>
    <xf numFmtId="9" fontId="33" fillId="0" borderId="0" applyFont="0" applyFill="0" applyBorder="0" applyAlignment="0" applyProtection="0"/>
    <xf numFmtId="9" fontId="33" fillId="0" borderId="0" quotePrefix="1">
      <protection locked="0"/>
    </xf>
    <xf numFmtId="9" fontId="33" fillId="0" borderId="0" applyFont="0" applyFill="0" applyBorder="0" applyAlignment="0" applyProtection="0"/>
    <xf numFmtId="9" fontId="33" fillId="0" borderId="0" quotePrefix="1">
      <protection locked="0"/>
    </xf>
    <xf numFmtId="9" fontId="33"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quotePrefix="1">
      <protection locked="0"/>
    </xf>
    <xf numFmtId="9" fontId="33" fillId="0" borderId="0" applyFont="0" applyFill="0" applyBorder="0" applyAlignment="0" applyProtection="0"/>
    <xf numFmtId="9" fontId="33" fillId="0" borderId="0" quotePrefix="1">
      <protection locked="0"/>
    </xf>
    <xf numFmtId="0" fontId="5" fillId="0" borderId="0"/>
    <xf numFmtId="0" fontId="34" fillId="61"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34" fillId="67" borderId="0" applyNumberFormat="0" applyBorder="0" applyAlignment="0" applyProtection="0"/>
    <xf numFmtId="0" fontId="34" fillId="6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34" fillId="68" borderId="0" applyNumberFormat="0" applyBorder="0" applyAlignment="0" applyProtection="0"/>
    <xf numFmtId="0" fontId="34" fillId="6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34" fillId="69" borderId="0" applyNumberFormat="0" applyBorder="0" applyAlignment="0" applyProtection="0"/>
    <xf numFmtId="0" fontId="34" fillId="64"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34" fillId="64" borderId="0" applyNumberFormat="0" applyBorder="0" applyAlignment="0" applyProtection="0"/>
    <xf numFmtId="0" fontId="34" fillId="67"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34" fillId="67" borderId="0" applyNumberFormat="0" applyBorder="0" applyAlignment="0" applyProtection="0"/>
    <xf numFmtId="0" fontId="34" fillId="70"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34" fillId="70" borderId="0" applyNumberFormat="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3" fillId="0" borderId="0" quotePrefix="1">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33" fillId="0" borderId="0"/>
    <xf numFmtId="0" fontId="33" fillId="0" borderId="0"/>
    <xf numFmtId="0" fontId="5" fillId="0" borderId="0"/>
    <xf numFmtId="0" fontId="5" fillId="0" borderId="0"/>
    <xf numFmtId="0" fontId="5" fillId="0" borderId="0"/>
    <xf numFmtId="0" fontId="5" fillId="0" borderId="0"/>
    <xf numFmtId="0" fontId="34" fillId="0" borderId="0"/>
    <xf numFmtId="0" fontId="33" fillId="0" borderId="0"/>
    <xf numFmtId="0" fontId="34" fillId="0" borderId="0"/>
    <xf numFmtId="0" fontId="34" fillId="81" borderId="153" applyNumberFormat="0" applyFont="0" applyAlignment="0" applyProtection="0"/>
    <xf numFmtId="0" fontId="52" fillId="35" borderId="144" applyNumberFormat="0" applyFont="0" applyAlignment="0" applyProtection="0"/>
    <xf numFmtId="0" fontId="34" fillId="81" borderId="153" applyNumberFormat="0" applyFont="0" applyAlignment="0" applyProtection="0"/>
    <xf numFmtId="0" fontId="52" fillId="35" borderId="144" applyNumberFormat="0" applyFont="0" applyAlignment="0" applyProtection="0"/>
    <xf numFmtId="9" fontId="33" fillId="0" borderId="0" quotePrefix="1">
      <protection locked="0"/>
    </xf>
    <xf numFmtId="9" fontId="3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3" fillId="0" borderId="0"/>
    <xf numFmtId="0" fontId="49" fillId="0" borderId="154" applyNumberFormat="0" applyFill="0" applyAlignment="0" applyProtection="0"/>
    <xf numFmtId="0" fontId="1" fillId="0" borderId="145" applyNumberFormat="0" applyFill="0" applyAlignment="0" applyProtection="0"/>
    <xf numFmtId="0" fontId="49" fillId="0" borderId="154" applyNumberFormat="0" applyFill="0" applyAlignment="0" applyProtection="0"/>
    <xf numFmtId="0" fontId="33" fillId="0" borderId="0"/>
    <xf numFmtId="0" fontId="5" fillId="0" borderId="0"/>
    <xf numFmtId="0" fontId="33" fillId="0" borderId="0"/>
    <xf numFmtId="0" fontId="5" fillId="0" borderId="0"/>
    <xf numFmtId="43" fontId="34" fillId="0" borderId="0" applyFont="0" applyFill="0" applyBorder="0" applyAlignment="0" applyProtection="0"/>
    <xf numFmtId="0" fontId="5" fillId="0" borderId="0"/>
    <xf numFmtId="0" fontId="33" fillId="0" borderId="0"/>
    <xf numFmtId="9" fontId="33"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33" fillId="0" borderId="0"/>
    <xf numFmtId="0" fontId="33" fillId="0" borderId="0"/>
    <xf numFmtId="0" fontId="5" fillId="0" borderId="0"/>
    <xf numFmtId="9" fontId="33" fillId="0" borderId="0" applyFont="0" applyFill="0" applyBorder="0" applyAlignment="0" applyProtection="0"/>
    <xf numFmtId="0" fontId="5" fillId="0" borderId="0"/>
    <xf numFmtId="0" fontId="5" fillId="0" borderId="0"/>
    <xf numFmtId="0" fontId="33"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15" fillId="0" borderId="0" applyNumberFormat="0" applyFill="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5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53"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45"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3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33" fillId="0" borderId="0"/>
    <xf numFmtId="0" fontId="51" fillId="0" borderId="0" applyNumberFormat="0" applyFill="0" applyBorder="0" applyAlignment="0" applyProtection="0">
      <alignment vertical="top"/>
      <protection locked="0"/>
    </xf>
    <xf numFmtId="43" fontId="33" fillId="0" borderId="0" applyFont="0" applyFill="0" applyBorder="0" applyAlignment="0" applyProtection="0"/>
    <xf numFmtId="0" fontId="5"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50" borderId="0" applyNumberFormat="0" applyBorder="0" applyAlignment="0" applyProtection="0"/>
    <xf numFmtId="0" fontId="5" fillId="58" borderId="0" applyNumberFormat="0" applyBorder="0" applyAlignment="0" applyProtection="0"/>
    <xf numFmtId="0" fontId="51" fillId="0" borderId="0" applyNumberFormat="0" applyFill="0" applyBorder="0" applyAlignment="0" applyProtection="0">
      <alignment vertical="top"/>
      <protection locked="0"/>
    </xf>
    <xf numFmtId="0" fontId="5" fillId="46" borderId="0" applyNumberFormat="0" applyBorder="0" applyAlignment="0" applyProtection="0"/>
    <xf numFmtId="0" fontId="5" fillId="54" borderId="0" applyNumberFormat="0" applyBorder="0" applyAlignment="0" applyProtection="0"/>
    <xf numFmtId="44" fontId="33" fillId="0" borderId="0" applyFont="0" applyFill="0" applyBorder="0" applyAlignment="0" applyProtection="0"/>
    <xf numFmtId="9" fontId="33" fillId="0" borderId="0" applyFont="0" applyFill="0" applyBorder="0" applyAlignment="0" applyProtection="0"/>
    <xf numFmtId="0" fontId="69" fillId="0" borderId="0" applyNumberFormat="0" applyFill="0" applyBorder="0" applyAlignment="0" applyProtection="0">
      <alignment vertical="top"/>
      <protection locked="0"/>
    </xf>
    <xf numFmtId="0" fontId="20" fillId="0" borderId="0" applyNumberFormat="0" applyFill="0" applyBorder="0" applyAlignment="0" applyProtection="0"/>
    <xf numFmtId="44" fontId="5" fillId="0" borderId="0" applyFont="0" applyFill="0" applyBorder="0" applyAlignment="0" applyProtection="0"/>
    <xf numFmtId="0" fontId="33" fillId="0" borderId="0"/>
    <xf numFmtId="0" fontId="33" fillId="0" borderId="0"/>
    <xf numFmtId="0" fontId="34" fillId="66" borderId="0" applyNumberFormat="0" applyBorder="0" applyAlignment="0" applyProtection="0"/>
    <xf numFmtId="0" fontId="34" fillId="63" borderId="0" applyNumberFormat="0" applyBorder="0" applyAlignment="0" applyProtection="0"/>
    <xf numFmtId="0" fontId="34" fillId="67" borderId="0" applyNumberFormat="0" applyBorder="0" applyAlignment="0" applyProtection="0"/>
    <xf numFmtId="0" fontId="34" fillId="69" borderId="0" applyNumberFormat="0" applyBorder="0" applyAlignment="0" applyProtection="0"/>
    <xf numFmtId="0" fontId="34" fillId="70" borderId="0" applyNumberFormat="0" applyBorder="0" applyAlignment="0" applyProtection="0"/>
    <xf numFmtId="0" fontId="34" fillId="67" borderId="0" applyNumberFormat="0" applyBorder="0" applyAlignment="0" applyProtection="0"/>
    <xf numFmtId="0" fontId="34" fillId="68" borderId="0" applyNumberFormat="0" applyBorder="0" applyAlignment="0" applyProtection="0"/>
    <xf numFmtId="0" fontId="34" fillId="64" borderId="0" applyNumberFormat="0" applyBorder="0" applyAlignment="0" applyProtection="0"/>
    <xf numFmtId="0" fontId="33" fillId="0" borderId="0"/>
    <xf numFmtId="0" fontId="34" fillId="61" borderId="0" applyNumberFormat="0" applyBorder="0" applyAlignment="0" applyProtection="0"/>
    <xf numFmtId="0" fontId="5" fillId="0" borderId="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34" fillId="6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33" fillId="0" borderId="0"/>
    <xf numFmtId="0" fontId="33" fillId="0" borderId="0"/>
    <xf numFmtId="44" fontId="5" fillId="0" borderId="0" applyFont="0" applyFill="0" applyBorder="0" applyAlignment="0" applyProtection="0"/>
    <xf numFmtId="0" fontId="34" fillId="64" borderId="0" applyNumberFormat="0" applyBorder="0" applyAlignment="0" applyProtection="0"/>
    <xf numFmtId="0" fontId="34" fillId="62" borderId="0" applyNumberFormat="0" applyBorder="0" applyAlignment="0" applyProtection="0"/>
    <xf numFmtId="0" fontId="34" fillId="81" borderId="153" applyNumberFormat="0" applyFont="0" applyAlignment="0" applyProtection="0"/>
    <xf numFmtId="0" fontId="34" fillId="81" borderId="153" applyNumberFormat="0" applyFont="0" applyAlignment="0" applyProtection="0"/>
    <xf numFmtId="0" fontId="49" fillId="0" borderId="154" applyNumberFormat="0" applyFill="0" applyAlignment="0" applyProtection="0"/>
    <xf numFmtId="0" fontId="33" fillId="0" borderId="0"/>
    <xf numFmtId="0" fontId="33" fillId="0" borderId="0"/>
    <xf numFmtId="43" fontId="33" fillId="0" borderId="0" applyFont="0" applyFill="0" applyBorder="0" applyAlignment="0" applyProtection="0"/>
    <xf numFmtId="0" fontId="33" fillId="0" borderId="0"/>
    <xf numFmtId="0" fontId="33" fillId="0" borderId="0"/>
    <xf numFmtId="0" fontId="33" fillId="0" borderId="0"/>
    <xf numFmtId="43" fontId="52" fillId="0" borderId="0" applyFont="0" applyFill="0" applyBorder="0" applyAlignment="0" applyProtection="0"/>
    <xf numFmtId="0" fontId="33" fillId="0" borderId="0"/>
    <xf numFmtId="0" fontId="33" fillId="0" borderId="0"/>
    <xf numFmtId="0" fontId="33" fillId="0" borderId="0"/>
    <xf numFmtId="0" fontId="33" fillId="0" borderId="0"/>
    <xf numFmtId="43" fontId="34"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4" fontId="70" fillId="0" borderId="0" applyFont="0" applyFill="0" applyBorder="0" applyAlignment="0" applyProtection="0"/>
    <xf numFmtId="0" fontId="70" fillId="0" borderId="0"/>
    <xf numFmtId="0" fontId="70" fillId="0" borderId="0"/>
    <xf numFmtId="0" fontId="70" fillId="0" borderId="0"/>
    <xf numFmtId="0" fontId="70" fillId="0" borderId="0"/>
    <xf numFmtId="0" fontId="33" fillId="0" borderId="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21" fillId="0" borderId="137" applyNumberFormat="0" applyFill="0" applyAlignment="0" applyProtection="0"/>
    <xf numFmtId="0" fontId="22" fillId="0" borderId="138" applyNumberFormat="0" applyFill="0" applyAlignment="0" applyProtection="0"/>
    <xf numFmtId="0" fontId="23" fillId="0" borderId="139" applyNumberFormat="0" applyFill="0" applyAlignment="0" applyProtection="0"/>
    <xf numFmtId="0" fontId="23" fillId="0" borderId="0" applyNumberFormat="0" applyFill="0" applyBorder="0" applyAlignment="0" applyProtection="0"/>
    <xf numFmtId="0" fontId="24" fillId="29" borderId="0" applyNumberFormat="0" applyBorder="0" applyAlignment="0" applyProtection="0"/>
    <xf numFmtId="0" fontId="25" fillId="30" borderId="0" applyNumberFormat="0" applyBorder="0" applyAlignment="0" applyProtection="0"/>
    <xf numFmtId="0" fontId="26" fillId="31" borderId="0" applyNumberFormat="0" applyBorder="0" applyAlignment="0" applyProtection="0"/>
    <xf numFmtId="0" fontId="27" fillId="32" borderId="140" applyNumberFormat="0" applyAlignment="0" applyProtection="0"/>
    <xf numFmtId="0" fontId="28" fillId="33" borderId="141" applyNumberFormat="0" applyAlignment="0" applyProtection="0"/>
    <xf numFmtId="0" fontId="29" fillId="33" borderId="140" applyNumberFormat="0" applyAlignment="0" applyProtection="0"/>
    <xf numFmtId="0" fontId="30" fillId="0" borderId="142" applyNumberFormat="0" applyFill="0" applyAlignment="0" applyProtection="0"/>
    <xf numFmtId="0" fontId="31" fillId="34" borderId="143" applyNumberFormat="0" applyAlignment="0" applyProtection="0"/>
    <xf numFmtId="0" fontId="13" fillId="0" borderId="0" applyNumberFormat="0" applyFill="0" applyBorder="0" applyAlignment="0" applyProtection="0"/>
    <xf numFmtId="0" fontId="5" fillId="35" borderId="144" applyNumberFormat="0" applyFont="0" applyAlignment="0" applyProtection="0"/>
    <xf numFmtId="0" fontId="32" fillId="0" borderId="0" applyNumberFormat="0" applyFill="0" applyBorder="0" applyAlignment="0" applyProtection="0"/>
    <xf numFmtId="0" fontId="1" fillId="0" borderId="145" applyNumberFormat="0" applyFill="0" applyAlignment="0" applyProtection="0"/>
    <xf numFmtId="0" fontId="10"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10" fillId="59" borderId="0" applyNumberFormat="0" applyBorder="0" applyAlignment="0" applyProtection="0"/>
    <xf numFmtId="0" fontId="33" fillId="0" borderId="0"/>
    <xf numFmtId="0" fontId="33" fillId="0" borderId="0"/>
    <xf numFmtId="43"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105" fillId="0" borderId="0"/>
    <xf numFmtId="0" fontId="99" fillId="89" borderId="0" applyNumberFormat="0" applyBorder="0" applyAlignment="0" applyProtection="0"/>
    <xf numFmtId="174" fontId="33" fillId="0" borderId="0" applyFont="0" applyFill="0" applyBorder="0" applyAlignment="0" applyProtection="0"/>
    <xf numFmtId="0" fontId="99" fillId="93" borderId="0" applyNumberFormat="0" applyBorder="0" applyAlignment="0" applyProtection="0"/>
    <xf numFmtId="0" fontId="77" fillId="0" borderId="0" applyNumberFormat="0" applyFill="0" applyBorder="0" applyAlignment="0" applyProtection="0"/>
    <xf numFmtId="0" fontId="99" fillId="96" borderId="0" applyNumberFormat="0" applyBorder="0" applyAlignment="0" applyProtection="0"/>
    <xf numFmtId="178" fontId="33" fillId="0" borderId="0" applyFont="0" applyFill="0" applyBorder="0" applyAlignment="0" applyProtection="0"/>
    <xf numFmtId="0" fontId="91" fillId="83" borderId="146" applyNumberFormat="0" applyAlignment="0" applyProtection="0"/>
    <xf numFmtId="0" fontId="84" fillId="84" borderId="147" applyNumberFormat="0" applyAlignment="0" applyProtection="0"/>
    <xf numFmtId="0" fontId="99" fillId="93" borderId="0" applyNumberFormat="0" applyBorder="0" applyAlignment="0" applyProtection="0"/>
    <xf numFmtId="0" fontId="99" fillId="103" borderId="0" applyNumberFormat="0" applyBorder="0" applyAlignment="0" applyProtection="0"/>
    <xf numFmtId="9" fontId="5" fillId="0" borderId="0" applyFont="0" applyFill="0" applyBorder="0" applyAlignment="0" applyProtection="0"/>
    <xf numFmtId="0" fontId="91" fillId="83" borderId="146" applyNumberFormat="0" applyAlignment="0" applyProtection="0"/>
    <xf numFmtId="0" fontId="5" fillId="0" borderId="0"/>
    <xf numFmtId="0" fontId="98" fillId="83" borderId="147" applyNumberFormat="0" applyAlignment="0" applyProtection="0"/>
    <xf numFmtId="9" fontId="105" fillId="0" borderId="0" applyFont="0" applyFill="0" applyBorder="0" applyAlignment="0" applyProtection="0"/>
    <xf numFmtId="0" fontId="99" fillId="93" borderId="0" applyNumberFormat="0" applyBorder="0" applyAlignment="0" applyProtection="0"/>
    <xf numFmtId="0" fontId="5" fillId="0" borderId="0"/>
    <xf numFmtId="0" fontId="99" fillId="103" borderId="0" applyNumberFormat="0" applyBorder="0" applyAlignment="0" applyProtection="0"/>
    <xf numFmtId="0" fontId="98" fillId="83" borderId="147" applyNumberFormat="0" applyAlignment="0" applyProtection="0"/>
    <xf numFmtId="0" fontId="86" fillId="102" borderId="0" applyNumberFormat="0" applyBorder="0" applyAlignment="0" applyProtection="0"/>
    <xf numFmtId="4" fontId="96" fillId="95" borderId="3">
      <alignment horizontal="right" vertical="center"/>
    </xf>
    <xf numFmtId="0" fontId="99" fillId="104" borderId="0" applyNumberFormat="0" applyBorder="0" applyAlignment="0" applyProtection="0"/>
    <xf numFmtId="0" fontId="93" fillId="94" borderId="0" applyNumberFormat="0" applyBorder="0" applyAlignment="0" applyProtection="0"/>
    <xf numFmtId="13" fontId="33" fillId="0" borderId="0" applyFont="0" applyFill="0" applyProtection="0"/>
    <xf numFmtId="0" fontId="85" fillId="0" borderId="150" applyNumberFormat="0" applyFill="0" applyAlignment="0" applyProtection="0"/>
    <xf numFmtId="0" fontId="33" fillId="0" borderId="0"/>
    <xf numFmtId="0" fontId="86" fillId="97" borderId="0" applyNumberFormat="0" applyBorder="0" applyAlignment="0" applyProtection="0"/>
    <xf numFmtId="0" fontId="86" fillId="95" borderId="0" applyNumberFormat="0" applyBorder="0" applyAlignment="0" applyProtection="0"/>
    <xf numFmtId="0" fontId="86" fillId="89" borderId="0" applyNumberFormat="0" applyBorder="0" applyAlignment="0" applyProtection="0"/>
    <xf numFmtId="0" fontId="86" fillId="86" borderId="153" applyNumberFormat="0" applyFont="0" applyAlignment="0" applyProtection="0"/>
    <xf numFmtId="0" fontId="99" fillId="100" borderId="0" applyNumberFormat="0" applyBorder="0" applyAlignment="0" applyProtection="0"/>
    <xf numFmtId="0" fontId="78" fillId="0" borderId="0">
      <alignment horizontal="left"/>
    </xf>
    <xf numFmtId="0" fontId="5" fillId="0" borderId="0"/>
    <xf numFmtId="0" fontId="84" fillId="84" borderId="147" applyNumberFormat="0" applyAlignment="0" applyProtection="0"/>
    <xf numFmtId="0" fontId="33" fillId="0" borderId="0"/>
    <xf numFmtId="0" fontId="80" fillId="0" borderId="0"/>
    <xf numFmtId="0" fontId="86" fillId="95" borderId="0" applyNumberFormat="0" applyBorder="0" applyAlignment="0" applyProtection="0"/>
    <xf numFmtId="0" fontId="91" fillId="83" borderId="146" applyNumberFormat="0" applyAlignment="0" applyProtection="0"/>
    <xf numFmtId="0" fontId="90" fillId="98" borderId="0" applyNumberFormat="0" applyBorder="0" applyAlignment="0" applyProtection="0"/>
    <xf numFmtId="41" fontId="33" fillId="0" borderId="0" applyFont="0" applyFill="0" applyBorder="0" applyAlignment="0" applyProtection="0"/>
    <xf numFmtId="0" fontId="86" fillId="102" borderId="0" applyNumberFormat="0" applyBorder="0" applyAlignment="0" applyProtection="0"/>
    <xf numFmtId="0" fontId="86" fillId="90" borderId="0" applyNumberFormat="0" applyBorder="0" applyAlignment="0" applyProtection="0"/>
    <xf numFmtId="0" fontId="98" fillId="83" borderId="147" applyNumberFormat="0" applyAlignment="0" applyProtection="0"/>
    <xf numFmtId="0" fontId="99" fillId="85" borderId="0" applyNumberFormat="0" applyBorder="0" applyAlignment="0" applyProtection="0"/>
    <xf numFmtId="0" fontId="90" fillId="98" borderId="0" applyNumberFormat="0" applyBorder="0" applyAlignment="0" applyProtection="0"/>
    <xf numFmtId="0" fontId="99" fillId="85" borderId="0" applyNumberFormat="0" applyBorder="0" applyAlignment="0" applyProtection="0"/>
    <xf numFmtId="0" fontId="86" fillId="97" borderId="0" applyNumberFormat="0" applyBorder="0" applyAlignment="0" applyProtection="0"/>
    <xf numFmtId="0" fontId="99" fillId="104" borderId="0" applyNumberFormat="0" applyBorder="0" applyAlignment="0" applyProtection="0"/>
    <xf numFmtId="0" fontId="99" fillId="85" borderId="0" applyNumberFormat="0" applyBorder="0" applyAlignment="0" applyProtection="0"/>
    <xf numFmtId="0" fontId="105" fillId="0" borderId="0"/>
    <xf numFmtId="0" fontId="93" fillId="94" borderId="0" applyNumberFormat="0" applyBorder="0" applyAlignment="0" applyProtection="0"/>
    <xf numFmtId="0" fontId="81" fillId="0" borderId="154" applyNumberFormat="0" applyFill="0" applyAlignment="0" applyProtection="0"/>
    <xf numFmtId="0" fontId="33" fillId="0" borderId="0"/>
    <xf numFmtId="0" fontId="86" fillId="97" borderId="0" applyNumberFormat="0" applyBorder="0" applyAlignment="0" applyProtection="0"/>
    <xf numFmtId="0" fontId="86" fillId="88" borderId="0" applyNumberFormat="0" applyBorder="0" applyAlignment="0" applyProtection="0"/>
    <xf numFmtId="0" fontId="33" fillId="87" borderId="0" applyNumberFormat="0" applyFont="0" applyBorder="0" applyAlignment="0"/>
    <xf numFmtId="0" fontId="86" fillId="98" borderId="0" applyNumberFormat="0" applyBorder="0" applyAlignment="0" applyProtection="0"/>
    <xf numFmtId="0" fontId="95" fillId="92" borderId="148" applyNumberFormat="0" applyAlignment="0" applyProtection="0"/>
    <xf numFmtId="0" fontId="86" fillId="90" borderId="0" applyNumberFormat="0" applyBorder="0" applyAlignment="0" applyProtection="0"/>
    <xf numFmtId="0" fontId="98" fillId="83" borderId="147" applyNumberFormat="0" applyAlignment="0" applyProtection="0"/>
    <xf numFmtId="0" fontId="100" fillId="0" borderId="0" applyNumberFormat="0" applyFont="0" applyFill="0" applyBorder="0" applyProtection="0">
      <alignment horizontal="left" vertical="center" indent="5"/>
    </xf>
    <xf numFmtId="180" fontId="33" fillId="0" borderId="0" applyFont="0" applyFill="0" applyBorder="0" applyAlignment="0" applyProtection="0"/>
    <xf numFmtId="0" fontId="105" fillId="0" borderId="0"/>
    <xf numFmtId="176" fontId="88" fillId="0" borderId="0">
      <alignment horizontal="left" vertical="center"/>
    </xf>
    <xf numFmtId="0" fontId="99" fillId="100" borderId="0" applyNumberFormat="0" applyBorder="0" applyAlignment="0" applyProtection="0"/>
    <xf numFmtId="0" fontId="86" fillId="97" borderId="0" applyNumberFormat="0" applyBorder="0" applyAlignment="0" applyProtection="0"/>
    <xf numFmtId="0" fontId="101" fillId="0" borderId="152" applyNumberFormat="0" applyFill="0" applyAlignment="0" applyProtection="0"/>
    <xf numFmtId="0" fontId="99" fillId="96" borderId="0" applyNumberFormat="0" applyBorder="0" applyAlignment="0" applyProtection="0"/>
    <xf numFmtId="185" fontId="104" fillId="0" borderId="0" applyFont="0" applyFill="0" applyBorder="0" applyAlignment="0" applyProtection="0"/>
    <xf numFmtId="0" fontId="84" fillId="84" borderId="147" applyNumberFormat="0" applyAlignment="0" applyProtection="0"/>
    <xf numFmtId="0" fontId="33" fillId="84" borderId="0" applyNumberFormat="0" applyFont="0" applyBorder="0" applyAlignment="0"/>
    <xf numFmtId="0" fontId="99" fillId="99" borderId="0" applyNumberFormat="0" applyBorder="0" applyAlignment="0" applyProtection="0"/>
    <xf numFmtId="0" fontId="5" fillId="0" borderId="0"/>
    <xf numFmtId="0" fontId="91" fillId="83" borderId="146" applyNumberFormat="0" applyAlignment="0" applyProtection="0"/>
    <xf numFmtId="9" fontId="105" fillId="0" borderId="0" applyFont="0" applyFill="0" applyBorder="0" applyAlignment="0" applyProtection="0"/>
    <xf numFmtId="0" fontId="5" fillId="0" borderId="0"/>
    <xf numFmtId="0" fontId="84" fillId="84" borderId="147" applyNumberFormat="0" applyAlignment="0" applyProtection="0"/>
    <xf numFmtId="181" fontId="33" fillId="0" borderId="0" applyFont="0" applyFill="0" applyBorder="0" applyAlignment="0" applyProtection="0">
      <alignment horizontal="left"/>
    </xf>
    <xf numFmtId="9" fontId="79" fillId="0" borderId="0" applyFont="0" applyFill="0" applyBorder="0" applyAlignment="0" applyProtection="0"/>
    <xf numFmtId="0" fontId="84" fillId="84" borderId="147" applyNumberFormat="0" applyAlignment="0" applyProtection="0"/>
    <xf numFmtId="0" fontId="86" fillId="89" borderId="0" applyNumberFormat="0" applyBorder="0" applyAlignment="0" applyProtection="0"/>
    <xf numFmtId="0" fontId="99" fillId="100" borderId="0" applyNumberFormat="0" applyBorder="0" applyAlignment="0" applyProtection="0"/>
    <xf numFmtId="0" fontId="99" fillId="89" borderId="0" applyNumberFormat="0" applyBorder="0" applyAlignment="0" applyProtection="0"/>
    <xf numFmtId="181" fontId="33" fillId="0" borderId="0" applyFont="0" applyFill="0" applyBorder="0" applyAlignment="0" applyProtection="0">
      <alignment horizontal="left"/>
    </xf>
    <xf numFmtId="0" fontId="98" fillId="83" borderId="147" applyNumberFormat="0" applyAlignment="0" applyProtection="0"/>
    <xf numFmtId="0" fontId="99" fillId="85" borderId="0" applyNumberFormat="0" applyBorder="0" applyAlignment="0" applyProtection="0"/>
    <xf numFmtId="0" fontId="86" fillId="102" borderId="0" applyNumberFormat="0" applyBorder="0" applyAlignment="0" applyProtection="0"/>
    <xf numFmtId="0" fontId="5" fillId="0" borderId="0"/>
    <xf numFmtId="0" fontId="102" fillId="0" borderId="149" applyNumberFormat="0" applyFill="0" applyAlignment="0" applyProtection="0"/>
    <xf numFmtId="0" fontId="99" fillId="96" borderId="0" applyNumberFormat="0" applyBorder="0" applyAlignment="0" applyProtection="0"/>
    <xf numFmtId="184" fontId="74" fillId="101" borderId="0" applyNumberFormat="0" applyBorder="0">
      <protection locked="0"/>
    </xf>
    <xf numFmtId="0" fontId="86" fillId="88" borderId="0" applyNumberFormat="0" applyBorder="0" applyAlignment="0" applyProtection="0"/>
    <xf numFmtId="0" fontId="99" fillId="93" borderId="0" applyNumberFormat="0" applyBorder="0" applyAlignment="0" applyProtection="0"/>
    <xf numFmtId="0" fontId="99" fillId="96" borderId="0" applyNumberFormat="0" applyBorder="0" applyAlignment="0" applyProtection="0"/>
    <xf numFmtId="0" fontId="5" fillId="0" borderId="0"/>
    <xf numFmtId="0" fontId="105" fillId="0" borderId="0"/>
    <xf numFmtId="0" fontId="91" fillId="83" borderId="146" applyNumberFormat="0" applyAlignment="0" applyProtection="0"/>
    <xf numFmtId="42" fontId="33" fillId="0" borderId="0" applyFont="0" applyFill="0" applyBorder="0" applyAlignment="0" applyProtection="0"/>
    <xf numFmtId="182" fontId="33" fillId="0" borderId="0" applyFont="0" applyFill="0" applyBorder="0" applyAlignment="0" applyProtection="0">
      <alignment horizontal="left"/>
    </xf>
    <xf numFmtId="0" fontId="99" fillId="99" borderId="0" applyNumberFormat="0" applyBorder="0" applyAlignment="0" applyProtection="0"/>
    <xf numFmtId="0" fontId="86" fillId="102" borderId="0" applyNumberFormat="0" applyBorder="0" applyAlignment="0" applyProtection="0"/>
    <xf numFmtId="0" fontId="84" fillId="84" borderId="147" applyNumberFormat="0" applyAlignment="0" applyProtection="0"/>
    <xf numFmtId="0" fontId="98" fillId="83" borderId="147" applyNumberFormat="0" applyAlignment="0" applyProtection="0"/>
    <xf numFmtId="0" fontId="99" fillId="85" borderId="0" applyNumberFormat="0" applyBorder="0" applyAlignment="0" applyProtection="0"/>
    <xf numFmtId="9" fontId="105" fillId="0" borderId="0" applyFont="0" applyFill="0" applyBorder="0" applyAlignment="0" applyProtection="0"/>
    <xf numFmtId="0" fontId="86" fillId="94" borderId="0" applyNumberFormat="0" applyBorder="0" applyAlignment="0" applyProtection="0"/>
    <xf numFmtId="0" fontId="99" fillId="89" borderId="0" applyNumberFormat="0" applyBorder="0" applyAlignment="0" applyProtection="0"/>
    <xf numFmtId="0" fontId="98" fillId="83" borderId="147" applyNumberFormat="0" applyAlignment="0" applyProtection="0"/>
    <xf numFmtId="0" fontId="86" fillId="86" borderId="153" applyNumberFormat="0" applyFont="0" applyAlignment="0" applyProtection="0"/>
    <xf numFmtId="0" fontId="94" fillId="87" borderId="0" applyNumberFormat="0" applyBorder="0" applyAlignment="0" applyProtection="0"/>
    <xf numFmtId="0" fontId="86" fillId="90" borderId="0" applyNumberFormat="0" applyBorder="0" applyAlignment="0" applyProtection="0"/>
    <xf numFmtId="0" fontId="86" fillId="94" borderId="0" applyNumberFormat="0" applyBorder="0" applyAlignment="0" applyProtection="0"/>
    <xf numFmtId="0" fontId="95" fillId="92" borderId="148" applyNumberFormat="0" applyAlignment="0" applyProtection="0"/>
    <xf numFmtId="0" fontId="84" fillId="84" borderId="147" applyNumberFormat="0" applyAlignment="0" applyProtection="0"/>
    <xf numFmtId="0" fontId="86" fillId="97" borderId="0" applyNumberFormat="0" applyBorder="0" applyAlignment="0" applyProtection="0"/>
    <xf numFmtId="0" fontId="99" fillId="91" borderId="0" applyNumberFormat="0" applyBorder="0" applyAlignment="0" applyProtection="0"/>
    <xf numFmtId="0" fontId="86" fillId="89" borderId="0" applyNumberFormat="0" applyBorder="0" applyAlignment="0" applyProtection="0"/>
    <xf numFmtId="0" fontId="86" fillId="91" borderId="0" applyNumberFormat="0" applyBorder="0" applyAlignment="0" applyProtection="0"/>
    <xf numFmtId="0" fontId="86" fillId="102" borderId="0" applyNumberFormat="0" applyBorder="0" applyAlignment="0" applyProtection="0"/>
    <xf numFmtId="9" fontId="105" fillId="0" borderId="0" applyFont="0" applyFill="0" applyBorder="0" applyAlignment="0" applyProtection="0"/>
    <xf numFmtId="0" fontId="86" fillId="102" borderId="0" applyNumberFormat="0" applyBorder="0" applyAlignment="0" applyProtection="0"/>
    <xf numFmtId="177" fontId="33" fillId="0" borderId="0" applyFont="0" applyFill="0" applyBorder="0" applyAlignment="0" applyProtection="0"/>
    <xf numFmtId="9" fontId="5" fillId="0" borderId="0" applyFont="0" applyFill="0" applyBorder="0" applyAlignment="0" applyProtection="0"/>
    <xf numFmtId="0" fontId="99" fillId="93" borderId="0" applyNumberFormat="0" applyBorder="0" applyAlignment="0" applyProtection="0"/>
    <xf numFmtId="0" fontId="90" fillId="98" borderId="0" applyNumberFormat="0" applyBorder="0" applyAlignment="0" applyProtection="0"/>
    <xf numFmtId="0" fontId="86" fillId="97" borderId="0" applyNumberFormat="0" applyBorder="0" applyAlignment="0" applyProtection="0"/>
    <xf numFmtId="43" fontId="33" fillId="0" borderId="0" applyFont="0" applyFill="0" applyBorder="0" applyAlignment="0" applyProtection="0">
      <alignment wrapText="1"/>
    </xf>
    <xf numFmtId="0" fontId="99" fillId="91" borderId="0" applyNumberFormat="0" applyBorder="0" applyAlignment="0" applyProtection="0"/>
    <xf numFmtId="0" fontId="86" fillId="88" borderId="0" applyNumberFormat="0" applyBorder="0" applyAlignment="0" applyProtection="0"/>
    <xf numFmtId="0" fontId="91" fillId="83" borderId="146" applyNumberFormat="0" applyAlignment="0" applyProtection="0"/>
    <xf numFmtId="182" fontId="33" fillId="0" borderId="0" applyFont="0" applyFill="0" applyBorder="0" applyAlignment="0" applyProtection="0">
      <alignment horizontal="left"/>
    </xf>
    <xf numFmtId="0" fontId="86" fillId="91" borderId="0" applyNumberFormat="0" applyBorder="0" applyAlignment="0" applyProtection="0"/>
    <xf numFmtId="0" fontId="96" fillId="92" borderId="3"/>
    <xf numFmtId="0" fontId="105" fillId="0" borderId="0"/>
    <xf numFmtId="0" fontId="86" fillId="97" borderId="0" applyNumberFormat="0" applyBorder="0" applyAlignment="0" applyProtection="0"/>
    <xf numFmtId="0" fontId="15" fillId="0" borderId="0" applyNumberFormat="0" applyFill="0" applyBorder="0" applyAlignment="0" applyProtection="0"/>
    <xf numFmtId="0" fontId="103" fillId="0" borderId="0" applyNumberFormat="0" applyFill="0" applyBorder="0" applyAlignment="0" applyProtection="0"/>
    <xf numFmtId="0" fontId="99" fillId="105" borderId="0" applyNumberFormat="0" applyBorder="0" applyAlignment="0" applyProtection="0"/>
    <xf numFmtId="0" fontId="33" fillId="0" borderId="0"/>
    <xf numFmtId="0" fontId="94" fillId="87" borderId="0" applyNumberFormat="0" applyBorder="0" applyAlignment="0" applyProtection="0"/>
    <xf numFmtId="182" fontId="33" fillId="0" borderId="0" applyFont="0" applyFill="0" applyBorder="0" applyAlignment="0" applyProtection="0">
      <alignment horizontal="left"/>
    </xf>
    <xf numFmtId="0" fontId="96" fillId="92" borderId="3"/>
    <xf numFmtId="0" fontId="98" fillId="83" borderId="147" applyNumberFormat="0" applyAlignment="0" applyProtection="0"/>
    <xf numFmtId="0" fontId="81" fillId="0" borderId="154" applyNumberFormat="0" applyFill="0" applyAlignment="0" applyProtection="0"/>
    <xf numFmtId="9" fontId="79" fillId="0" borderId="0" applyFont="0" applyFill="0" applyBorder="0" applyAlignment="0" applyProtection="0"/>
    <xf numFmtId="0" fontId="5" fillId="0" borderId="0"/>
    <xf numFmtId="0" fontId="99" fillId="105" borderId="0" applyNumberFormat="0" applyBorder="0" applyAlignment="0" applyProtection="0"/>
    <xf numFmtId="49" fontId="33" fillId="0" borderId="0" applyFill="0" applyBorder="0" applyProtection="0">
      <alignment horizontal="left"/>
    </xf>
    <xf numFmtId="9" fontId="52" fillId="0" borderId="0" applyFont="0" applyFill="0" applyBorder="0" applyAlignment="0" applyProtection="0"/>
    <xf numFmtId="0" fontId="99" fillId="105" borderId="0" applyNumberFormat="0" applyBorder="0" applyAlignment="0" applyProtection="0"/>
    <xf numFmtId="0" fontId="93" fillId="94" borderId="0" applyNumberFormat="0" applyBorder="0" applyAlignment="0" applyProtection="0"/>
    <xf numFmtId="0" fontId="90" fillId="98" borderId="0" applyNumberFormat="0" applyBorder="0" applyAlignment="0" applyProtection="0"/>
    <xf numFmtId="0" fontId="98" fillId="83" borderId="147" applyNumberFormat="0" applyAlignment="0" applyProtection="0"/>
    <xf numFmtId="0" fontId="78" fillId="0" borderId="0">
      <alignment horizontal="right"/>
    </xf>
    <xf numFmtId="0" fontId="86" fillId="89" borderId="0" applyNumberFormat="0" applyBorder="0" applyAlignment="0" applyProtection="0"/>
    <xf numFmtId="0" fontId="86" fillId="86" borderId="153" applyNumberFormat="0" applyFont="0" applyAlignment="0" applyProtection="0"/>
    <xf numFmtId="0" fontId="99" fillId="91" borderId="0" applyNumberFormat="0" applyBorder="0" applyAlignment="0" applyProtection="0"/>
    <xf numFmtId="0" fontId="99" fillId="91" borderId="0" applyNumberFormat="0" applyBorder="0" applyAlignment="0" applyProtection="0"/>
    <xf numFmtId="43" fontId="33" fillId="0" borderId="0" applyFont="0" applyFill="0" applyBorder="0" applyAlignment="0" applyProtection="0"/>
    <xf numFmtId="0" fontId="98" fillId="83" borderId="147" applyNumberFormat="0" applyAlignment="0" applyProtection="0"/>
    <xf numFmtId="0" fontId="94" fillId="87" borderId="0" applyNumberFormat="0" applyBorder="0" applyAlignment="0" applyProtection="0"/>
    <xf numFmtId="0" fontId="100" fillId="92" borderId="0" applyNumberFormat="0" applyFont="0" applyBorder="0" applyAlignment="0" applyProtection="0"/>
    <xf numFmtId="0" fontId="84" fillId="84" borderId="147" applyNumberFormat="0" applyAlignment="0" applyProtection="0"/>
    <xf numFmtId="0" fontId="5" fillId="0" borderId="0"/>
    <xf numFmtId="0" fontId="84" fillId="84" borderId="147" applyNumberFormat="0" applyAlignment="0" applyProtection="0"/>
    <xf numFmtId="0" fontId="86" fillId="86" borderId="153" applyNumberFormat="0" applyFont="0" applyAlignment="0" applyProtection="0"/>
    <xf numFmtId="0" fontId="86" fillId="94" borderId="0" applyNumberFormat="0" applyBorder="0" applyAlignment="0" applyProtection="0"/>
    <xf numFmtId="0" fontId="76" fillId="0" borderId="0">
      <alignment horizontal="left"/>
    </xf>
    <xf numFmtId="183" fontId="33" fillId="0" borderId="0" applyFont="0" applyFill="0" applyBorder="0" applyAlignment="0" applyProtection="0">
      <alignment horizontal="left"/>
    </xf>
    <xf numFmtId="0" fontId="86" fillId="95" borderId="0" applyNumberFormat="0" applyBorder="0" applyAlignment="0" applyProtection="0"/>
    <xf numFmtId="176" fontId="104" fillId="0" borderId="0" applyFill="0" applyBorder="0" applyAlignment="0" applyProtection="0"/>
    <xf numFmtId="0" fontId="99" fillId="104" borderId="0" applyNumberFormat="0" applyBorder="0" applyAlignment="0" applyProtection="0"/>
    <xf numFmtId="181" fontId="33" fillId="0" borderId="0" applyFont="0" applyFill="0" applyBorder="0" applyAlignment="0" applyProtection="0">
      <alignment horizontal="left"/>
    </xf>
    <xf numFmtId="186" fontId="104" fillId="0" borderId="0" applyFont="0" applyFill="0" applyBorder="0" applyAlignment="0" applyProtection="0"/>
    <xf numFmtId="0" fontId="86" fillId="88" borderId="0" applyNumberFormat="0" applyBorder="0" applyAlignment="0" applyProtection="0"/>
    <xf numFmtId="0" fontId="97" fillId="87" borderId="0">
      <alignment horizontal="left" vertical="center" indent="1"/>
    </xf>
    <xf numFmtId="0" fontId="99" fillId="89" borderId="0" applyNumberFormat="0" applyBorder="0" applyAlignment="0" applyProtection="0"/>
    <xf numFmtId="183" fontId="33" fillId="0" borderId="0" applyFont="0" applyFill="0" applyBorder="0" applyAlignment="0" applyProtection="0">
      <alignment horizontal="left"/>
    </xf>
    <xf numFmtId="9" fontId="105" fillId="0" borderId="0" applyFont="0" applyFill="0" applyBorder="0" applyAlignment="0" applyProtection="0"/>
    <xf numFmtId="0" fontId="86" fillId="91" borderId="0" applyNumberFormat="0" applyBorder="0" applyAlignment="0" applyProtection="0"/>
    <xf numFmtId="0" fontId="105" fillId="0" borderId="0"/>
    <xf numFmtId="0" fontId="84" fillId="84" borderId="147" applyNumberFormat="0" applyAlignment="0" applyProtection="0"/>
    <xf numFmtId="0" fontId="86" fillId="84" borderId="0" applyNumberFormat="0" applyBorder="0" applyAlignment="0" applyProtection="0"/>
    <xf numFmtId="0" fontId="105" fillId="0" borderId="0"/>
    <xf numFmtId="0" fontId="98" fillId="83" borderId="147" applyNumberFormat="0" applyAlignment="0" applyProtection="0"/>
    <xf numFmtId="0" fontId="99" fillId="85" borderId="0" applyNumberFormat="0" applyBorder="0" applyAlignment="0" applyProtection="0"/>
    <xf numFmtId="0" fontId="82" fillId="0" borderId="0" applyNumberFormat="0" applyFill="0" applyBorder="0" applyAlignment="0" applyProtection="0">
      <alignment vertical="top"/>
      <protection locked="0"/>
    </xf>
    <xf numFmtId="0" fontId="86" fillId="86" borderId="153" applyNumberFormat="0" applyFont="0" applyAlignment="0" applyProtection="0"/>
    <xf numFmtId="0" fontId="86" fillId="90" borderId="0" applyNumberFormat="0" applyBorder="0" applyAlignment="0" applyProtection="0"/>
    <xf numFmtId="0" fontId="84" fillId="84" borderId="147" applyNumberFormat="0" applyAlignment="0" applyProtection="0"/>
    <xf numFmtId="0" fontId="5" fillId="0" borderId="0"/>
    <xf numFmtId="0" fontId="98" fillId="83" borderId="147" applyNumberFormat="0" applyAlignment="0" applyProtection="0"/>
    <xf numFmtId="0" fontId="86" fillId="97" borderId="0" applyNumberFormat="0" applyBorder="0" applyAlignment="0" applyProtection="0"/>
    <xf numFmtId="0" fontId="99" fillId="93" borderId="0" applyNumberFormat="0" applyBorder="0" applyAlignment="0" applyProtection="0"/>
    <xf numFmtId="0" fontId="99" fillId="104" borderId="0" applyNumberFormat="0" applyBorder="0" applyAlignment="0" applyProtection="0"/>
    <xf numFmtId="175" fontId="33" fillId="0" borderId="0" applyFont="0" applyFill="0" applyBorder="0" applyAlignment="0" applyProtection="0"/>
    <xf numFmtId="44" fontId="33" fillId="0" borderId="0" applyFont="0" applyFill="0" applyBorder="0" applyAlignment="0" applyProtection="0"/>
    <xf numFmtId="0" fontId="95" fillId="92" borderId="148" applyNumberFormat="0" applyAlignment="0" applyProtection="0"/>
    <xf numFmtId="0" fontId="96" fillId="92" borderId="3"/>
    <xf numFmtId="0" fontId="93" fillId="94" borderId="0" applyNumberFormat="0" applyBorder="0" applyAlignment="0" applyProtection="0"/>
    <xf numFmtId="0" fontId="86" fillId="86" borderId="153" applyNumberFormat="0" applyFont="0" applyAlignment="0" applyProtection="0"/>
    <xf numFmtId="0" fontId="86" fillId="98" borderId="0" applyNumberFormat="0" applyBorder="0" applyAlignment="0" applyProtection="0"/>
    <xf numFmtId="179" fontId="33" fillId="0" borderId="0" applyFont="0" applyFill="0" applyBorder="0" applyAlignment="0" applyProtection="0"/>
    <xf numFmtId="0" fontId="86" fillId="98" borderId="0" applyNumberFormat="0" applyBorder="0" applyAlignment="0" applyProtection="0"/>
    <xf numFmtId="0" fontId="99" fillId="85" borderId="0" applyNumberFormat="0" applyBorder="0" applyAlignment="0" applyProtection="0"/>
    <xf numFmtId="0" fontId="84" fillId="84" borderId="147" applyNumberFormat="0" applyAlignment="0" applyProtection="0"/>
    <xf numFmtId="181" fontId="33" fillId="0" borderId="0" applyFont="0" applyFill="0" applyBorder="0" applyAlignment="0" applyProtection="0">
      <alignment horizontal="left"/>
    </xf>
    <xf numFmtId="0" fontId="64" fillId="0" borderId="0" applyNumberFormat="0" applyFill="0" applyBorder="0" applyAlignment="0" applyProtection="0">
      <alignment vertical="top"/>
      <protection locked="0"/>
    </xf>
    <xf numFmtId="0" fontId="91" fillId="83" borderId="146" applyNumberFormat="0" applyAlignment="0" applyProtection="0"/>
    <xf numFmtId="49" fontId="33" fillId="0" borderId="0" applyFill="0" applyBorder="0" applyProtection="0">
      <alignment horizontal="left"/>
    </xf>
    <xf numFmtId="182" fontId="33" fillId="0" borderId="0" applyFont="0" applyFill="0" applyBorder="0" applyAlignment="0" applyProtection="0">
      <alignment horizontal="left"/>
    </xf>
    <xf numFmtId="0" fontId="5" fillId="0" borderId="0"/>
    <xf numFmtId="49" fontId="33" fillId="0" borderId="0" applyFill="0" applyBorder="0" applyProtection="0">
      <alignment horizontal="left"/>
    </xf>
    <xf numFmtId="0" fontId="105" fillId="0" borderId="0"/>
    <xf numFmtId="0" fontId="99" fillId="103" borderId="0" applyNumberFormat="0" applyBorder="0" applyAlignment="0" applyProtection="0"/>
    <xf numFmtId="0" fontId="99" fillId="103" borderId="0" applyNumberFormat="0" applyBorder="0" applyAlignment="0" applyProtection="0"/>
    <xf numFmtId="0" fontId="86" fillId="91" borderId="0" applyNumberFormat="0" applyBorder="0" applyAlignment="0" applyProtection="0"/>
    <xf numFmtId="0" fontId="91" fillId="83" borderId="146" applyNumberFormat="0" applyAlignment="0" applyProtection="0"/>
    <xf numFmtId="0" fontId="86" fillId="102" borderId="0" applyNumberFormat="0" applyBorder="0" applyAlignment="0" applyProtection="0"/>
    <xf numFmtId="183" fontId="33" fillId="0" borderId="0" applyFont="0" applyFill="0" applyBorder="0" applyAlignment="0" applyProtection="0">
      <alignment horizontal="left"/>
    </xf>
    <xf numFmtId="41" fontId="33" fillId="0" borderId="0" applyFont="0" applyFill="0" applyBorder="0" applyAlignment="0" applyProtection="0">
      <alignment wrapText="1"/>
    </xf>
    <xf numFmtId="49" fontId="33" fillId="0" borderId="0" applyFill="0" applyBorder="0" applyProtection="0">
      <alignment horizontal="left"/>
    </xf>
    <xf numFmtId="0" fontId="86" fillId="98" borderId="0" applyNumberFormat="0" applyBorder="0" applyAlignment="0" applyProtection="0"/>
    <xf numFmtId="0" fontId="86" fillId="94" borderId="0" applyNumberFormat="0" applyBorder="0" applyAlignment="0" applyProtection="0"/>
    <xf numFmtId="0" fontId="87" fillId="0" borderId="0" applyNumberFormat="0" applyFill="0" applyBorder="0" applyAlignment="0" applyProtection="0"/>
    <xf numFmtId="0" fontId="99" fillId="93" borderId="0" applyNumberFormat="0" applyBorder="0" applyAlignment="0" applyProtection="0"/>
    <xf numFmtId="0" fontId="64" fillId="0" borderId="0" applyNumberFormat="0" applyFill="0" applyBorder="0" applyAlignment="0" applyProtection="0">
      <alignment vertical="top"/>
      <protection locked="0"/>
    </xf>
    <xf numFmtId="4" fontId="92" fillId="0" borderId="37" applyFill="0" applyBorder="0" applyProtection="0">
      <alignment horizontal="right" vertical="center"/>
    </xf>
    <xf numFmtId="175" fontId="33" fillId="0" borderId="0" applyFont="0" applyFill="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9" fillId="0" borderId="0">
      <alignment horizontal="left" vertical="top"/>
    </xf>
    <xf numFmtId="0" fontId="94" fillId="87" borderId="0" applyNumberFormat="0" applyBorder="0" applyAlignment="0" applyProtection="0"/>
    <xf numFmtId="0" fontId="75" fillId="0" borderId="0"/>
    <xf numFmtId="0" fontId="86" fillId="86" borderId="153" applyNumberFormat="0" applyFont="0" applyAlignment="0" applyProtection="0"/>
    <xf numFmtId="183" fontId="33" fillId="0" borderId="0" applyFont="0" applyFill="0" applyBorder="0" applyAlignment="0" applyProtection="0">
      <alignment horizontal="left"/>
    </xf>
    <xf numFmtId="0" fontId="99" fillId="105" borderId="0" applyNumberFormat="0" applyBorder="0" applyAlignment="0" applyProtection="0"/>
    <xf numFmtId="0" fontId="86" fillId="102" borderId="0" applyNumberFormat="0" applyBorder="0" applyAlignment="0" applyProtection="0"/>
    <xf numFmtId="0" fontId="99" fillId="99" borderId="0" applyNumberFormat="0" applyBorder="0" applyAlignment="0" applyProtection="0"/>
    <xf numFmtId="0" fontId="86" fillId="95" borderId="0" applyNumberFormat="0" applyBorder="0" applyAlignment="0" applyProtection="0"/>
    <xf numFmtId="0" fontId="103" fillId="0" borderId="151" applyNumberFormat="0" applyFill="0" applyAlignment="0" applyProtection="0"/>
    <xf numFmtId="4" fontId="96" fillId="0" borderId="0"/>
    <xf numFmtId="184" fontId="83" fillId="106" borderId="0" applyNumberFormat="0" applyBorder="0">
      <protection locked="0"/>
    </xf>
    <xf numFmtId="0" fontId="86" fillId="86" borderId="153" applyNumberFormat="0" applyFont="0" applyAlignment="0" applyProtection="0"/>
    <xf numFmtId="0" fontId="99" fillId="85" borderId="0" applyNumberFormat="0" applyBorder="0" applyAlignment="0" applyProtection="0"/>
    <xf numFmtId="0" fontId="99" fillId="93" borderId="0" applyNumberFormat="0" applyBorder="0" applyAlignment="0" applyProtection="0"/>
    <xf numFmtId="0" fontId="99" fillId="99" borderId="0" applyNumberFormat="0" applyBorder="0" applyAlignment="0" applyProtection="0"/>
    <xf numFmtId="0" fontId="99" fillId="100" borderId="0" applyNumberFormat="0" applyBorder="0" applyAlignment="0" applyProtection="0"/>
    <xf numFmtId="4" fontId="96" fillId="0" borderId="10">
      <alignment horizontal="right" vertical="center"/>
    </xf>
    <xf numFmtId="0" fontId="86" fillId="84" borderId="0" applyNumberFormat="0" applyBorder="0" applyAlignment="0" applyProtection="0"/>
    <xf numFmtId="0" fontId="95" fillId="92" borderId="148" applyNumberFormat="0" applyAlignment="0" applyProtection="0"/>
    <xf numFmtId="0" fontId="52" fillId="37" borderId="0" applyNumberFormat="0" applyBorder="0" applyAlignment="0" applyProtection="0"/>
    <xf numFmtId="0" fontId="52" fillId="41" borderId="0" applyNumberFormat="0" applyBorder="0" applyAlignment="0" applyProtection="0"/>
    <xf numFmtId="0" fontId="52" fillId="45" borderId="0" applyNumberFormat="0" applyBorder="0" applyAlignment="0" applyProtection="0"/>
    <xf numFmtId="0" fontId="52" fillId="49" borderId="0" applyNumberFormat="0" applyBorder="0" applyAlignment="0" applyProtection="0"/>
    <xf numFmtId="0" fontId="52" fillId="53" borderId="0" applyNumberFormat="0" applyBorder="0" applyAlignment="0" applyProtection="0"/>
    <xf numFmtId="0" fontId="52" fillId="57" borderId="0" applyNumberFormat="0" applyBorder="0" applyAlignment="0" applyProtection="0"/>
    <xf numFmtId="0" fontId="52" fillId="38" borderId="0" applyNumberFormat="0" applyBorder="0" applyAlignment="0" applyProtection="0"/>
    <xf numFmtId="0" fontId="52" fillId="42" borderId="0" applyNumberFormat="0" applyBorder="0" applyAlignment="0" applyProtection="0"/>
    <xf numFmtId="0" fontId="52" fillId="46" borderId="0" applyNumberFormat="0" applyBorder="0" applyAlignment="0" applyProtection="0"/>
    <xf numFmtId="0" fontId="52" fillId="50" borderId="0" applyNumberFormat="0" applyBorder="0" applyAlignment="0" applyProtection="0"/>
    <xf numFmtId="0" fontId="52" fillId="54" borderId="0" applyNumberFormat="0" applyBorder="0" applyAlignment="0" applyProtection="0"/>
    <xf numFmtId="0" fontId="52" fillId="58" borderId="0" applyNumberFormat="0" applyBorder="0" applyAlignment="0" applyProtection="0"/>
    <xf numFmtId="0" fontId="56" fillId="39" borderId="0" applyNumberFormat="0" applyBorder="0" applyAlignment="0" applyProtection="0"/>
    <xf numFmtId="0" fontId="56" fillId="43" borderId="0" applyNumberFormat="0" applyBorder="0" applyAlignment="0" applyProtection="0"/>
    <xf numFmtId="0" fontId="56" fillId="47" borderId="0" applyNumberFormat="0" applyBorder="0" applyAlignment="0" applyProtection="0"/>
    <xf numFmtId="0" fontId="56" fillId="51" borderId="0" applyNumberFormat="0" applyBorder="0" applyAlignment="0" applyProtection="0"/>
    <xf numFmtId="0" fontId="56" fillId="55" borderId="0" applyNumberFormat="0" applyBorder="0" applyAlignment="0" applyProtection="0"/>
    <xf numFmtId="0" fontId="56" fillId="59" borderId="0" applyNumberFormat="0" applyBorder="0" applyAlignment="0" applyProtection="0"/>
    <xf numFmtId="0" fontId="56" fillId="36" borderId="0" applyNumberFormat="0" applyBorder="0" applyAlignment="0" applyProtection="0"/>
    <xf numFmtId="0" fontId="56" fillId="40" borderId="0" applyNumberFormat="0" applyBorder="0" applyAlignment="0" applyProtection="0"/>
    <xf numFmtId="0" fontId="56" fillId="44" borderId="0" applyNumberFormat="0" applyBorder="0" applyAlignment="0" applyProtection="0"/>
    <xf numFmtId="0" fontId="56" fillId="48" borderId="0" applyNumberFormat="0" applyBorder="0" applyAlignment="0" applyProtection="0"/>
    <xf numFmtId="0" fontId="56" fillId="52" borderId="0" applyNumberFormat="0" applyBorder="0" applyAlignment="0" applyProtection="0"/>
    <xf numFmtId="0" fontId="56" fillId="56" borderId="0" applyNumberFormat="0" applyBorder="0" applyAlignment="0" applyProtection="0"/>
    <xf numFmtId="0" fontId="57" fillId="30" borderId="0" applyNumberFormat="0" applyBorder="0" applyAlignment="0" applyProtection="0"/>
    <xf numFmtId="0" fontId="58" fillId="33" borderId="140" applyNumberFormat="0" applyAlignment="0" applyProtection="0"/>
    <xf numFmtId="0" fontId="54" fillId="34" borderId="143" applyNumberFormat="0" applyAlignment="0" applyProtection="0"/>
    <xf numFmtId="0" fontId="59" fillId="0" borderId="0" applyNumberFormat="0" applyFill="0" applyBorder="0" applyAlignment="0" applyProtection="0"/>
    <xf numFmtId="0" fontId="60" fillId="29" borderId="0" applyNumberFormat="0" applyBorder="0" applyAlignment="0" applyProtection="0"/>
    <xf numFmtId="0" fontId="61" fillId="0" borderId="137" applyNumberFormat="0" applyFill="0" applyAlignment="0" applyProtection="0"/>
    <xf numFmtId="0" fontId="62" fillId="0" borderId="138" applyNumberFormat="0" applyFill="0" applyAlignment="0" applyProtection="0"/>
    <xf numFmtId="0" fontId="63" fillId="0" borderId="139" applyNumberFormat="0" applyFill="0" applyAlignment="0" applyProtection="0"/>
    <xf numFmtId="0" fontId="63" fillId="0" borderId="0" applyNumberFormat="0" applyFill="0" applyBorder="0" applyAlignment="0" applyProtection="0"/>
    <xf numFmtId="0" fontId="65" fillId="32" borderId="140" applyNumberFormat="0" applyAlignment="0" applyProtection="0"/>
    <xf numFmtId="0" fontId="66" fillId="0" borderId="142" applyNumberFormat="0" applyFill="0" applyAlignment="0" applyProtection="0"/>
    <xf numFmtId="0" fontId="67" fillId="31" borderId="0" applyNumberFormat="0" applyBorder="0" applyAlignment="0" applyProtection="0"/>
    <xf numFmtId="0" fontId="68" fillId="33" borderId="141" applyNumberFormat="0" applyAlignment="0" applyProtection="0"/>
    <xf numFmtId="0" fontId="53" fillId="0" borderId="145" applyNumberFormat="0" applyFill="0" applyAlignment="0" applyProtection="0"/>
    <xf numFmtId="0" fontId="55" fillId="0" borderId="0" applyNumberFormat="0" applyFill="0" applyBorder="0" applyAlignment="0" applyProtection="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9" fontId="5" fillId="0" borderId="0" applyFont="0" applyFill="0" applyBorder="0" applyAlignment="0" applyProtection="0"/>
  </cellStyleXfs>
  <cellXfs count="71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9"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169" fontId="4" fillId="5" borderId="78"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2" xfId="0" applyFont="1" applyFill="1" applyBorder="1" applyAlignment="1"/>
    <xf numFmtId="0" fontId="3"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3" xfId="0" applyFont="1" applyFill="1" applyBorder="1" applyAlignment="1"/>
    <xf numFmtId="169" fontId="4" fillId="5" borderId="79" xfId="0" applyNumberFormat="1" applyFont="1" applyFill="1" applyBorder="1"/>
    <xf numFmtId="0" fontId="3" fillId="5" borderId="0" xfId="0" applyFont="1" applyFill="1" applyBorder="1" applyAlignment="1">
      <alignment vertical="top"/>
    </xf>
    <xf numFmtId="0" fontId="3" fillId="5" borderId="81" xfId="0" applyFont="1" applyFill="1" applyBorder="1" applyAlignment="1"/>
    <xf numFmtId="0" fontId="0" fillId="0" borderId="2" xfId="0" applyBorder="1"/>
    <xf numFmtId="0" fontId="2" fillId="20" borderId="86" xfId="0" applyFont="1" applyFill="1" applyBorder="1" applyAlignment="1">
      <alignment vertical="center"/>
    </xf>
    <xf numFmtId="0" fontId="1" fillId="4" borderId="0" xfId="0" applyFont="1" applyFill="1" applyBorder="1" applyAlignment="1">
      <alignment horizontal="center"/>
    </xf>
    <xf numFmtId="0" fontId="1" fillId="4" borderId="88"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9" xfId="0" applyFont="1" applyFill="1" applyBorder="1" applyAlignment="1">
      <alignment horizontal="center"/>
    </xf>
    <xf numFmtId="169" fontId="0" fillId="4" borderId="89" xfId="0" applyNumberFormat="1" applyFill="1" applyBorder="1"/>
    <xf numFmtId="0" fontId="0" fillId="2" borderId="10" xfId="0" applyFill="1" applyBorder="1" applyAlignment="1">
      <alignment wrapText="1"/>
    </xf>
    <xf numFmtId="0" fontId="0" fillId="2" borderId="19" xfId="0" applyFill="1" applyBorder="1"/>
    <xf numFmtId="0" fontId="0" fillId="2" borderId="10" xfId="0" applyFill="1" applyBorder="1"/>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9"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1" fillId="2" borderId="10" xfId="0" applyNumberFormat="1" applyFont="1" applyFill="1" applyBorder="1" applyAlignment="1">
      <alignment horizontal="center"/>
    </xf>
    <xf numFmtId="172" fontId="0" fillId="22" borderId="10" xfId="0" applyNumberFormat="1" applyFill="1" applyBorder="1"/>
    <xf numFmtId="171"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8" xfId="0" applyFont="1" applyFill="1" applyBorder="1" applyAlignment="1"/>
    <xf numFmtId="0" fontId="1"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1" xfId="0" applyFont="1" applyFill="1" applyBorder="1" applyAlignment="1">
      <alignment vertical="center"/>
    </xf>
    <xf numFmtId="0" fontId="3" fillId="23" borderId="0" xfId="0" applyFont="1" applyFill="1" applyBorder="1" applyAlignment="1">
      <alignment horizontal="center"/>
    </xf>
    <xf numFmtId="0" fontId="3" fillId="23" borderId="92" xfId="0" applyFont="1" applyFill="1" applyBorder="1" applyAlignment="1">
      <alignment horizontal="center"/>
    </xf>
    <xf numFmtId="0" fontId="3" fillId="23" borderId="94" xfId="0" applyFont="1" applyFill="1" applyBorder="1" applyAlignment="1">
      <alignment horizontal="center"/>
    </xf>
    <xf numFmtId="0" fontId="3" fillId="23" borderId="94"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2" fillId="25" borderId="98" xfId="0" applyFont="1" applyFill="1" applyBorder="1" applyAlignment="1">
      <alignment vertical="center"/>
    </xf>
    <xf numFmtId="0" fontId="1" fillId="14" borderId="99" xfId="0" applyFont="1" applyFill="1" applyBorder="1" applyAlignment="1">
      <alignment horizontal="left"/>
    </xf>
    <xf numFmtId="0" fontId="1" fillId="14" borderId="99" xfId="0" applyFont="1" applyFill="1" applyBorder="1" applyAlignment="1">
      <alignment horizontal="center"/>
    </xf>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100" xfId="0" applyFill="1" applyBorder="1" applyAlignment="1">
      <alignment vertical="center"/>
    </xf>
    <xf numFmtId="0" fontId="1" fillId="14" borderId="102" xfId="0" applyFont="1" applyFill="1" applyBorder="1" applyAlignment="1">
      <alignment horizontal="center"/>
    </xf>
    <xf numFmtId="0" fontId="1" fillId="14" borderId="103" xfId="0" applyFont="1" applyFill="1" applyBorder="1" applyAlignment="1">
      <alignment horizontal="center"/>
    </xf>
    <xf numFmtId="0" fontId="2" fillId="15" borderId="104"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0" fillId="0" borderId="4"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1" fillId="0" borderId="6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1" fillId="12" borderId="4" xfId="0" applyFont="1" applyFill="1" applyBorder="1" applyAlignment="1">
      <alignment horizontal="center" vertical="center" wrapText="1"/>
    </xf>
    <xf numFmtId="173" fontId="0" fillId="0" borderId="3" xfId="0" applyNumberFormat="1" applyFill="1" applyBorder="1"/>
    <xf numFmtId="0" fontId="0" fillId="2" borderId="58" xfId="0" applyFill="1" applyBorder="1"/>
    <xf numFmtId="0" fontId="0" fillId="0" borderId="38" xfId="0" applyBorder="1"/>
    <xf numFmtId="0" fontId="16" fillId="27" borderId="107" xfId="0" applyFont="1" applyFill="1" applyBorder="1" applyAlignment="1">
      <alignment vertical="center"/>
    </xf>
    <xf numFmtId="0" fontId="16" fillId="27" borderId="108" xfId="0" applyFont="1" applyFill="1" applyBorder="1" applyAlignment="1">
      <alignment vertical="center"/>
    </xf>
    <xf numFmtId="0" fontId="2" fillId="15" borderId="109" xfId="0" applyFont="1" applyFill="1" applyBorder="1" applyAlignment="1">
      <alignment horizontal="center" vertical="center"/>
    </xf>
    <xf numFmtId="0" fontId="2" fillId="15" borderId="110" xfId="0" applyFont="1" applyFill="1" applyBorder="1" applyAlignment="1">
      <alignment vertic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5" xfId="0" applyFont="1" applyFill="1" applyBorder="1" applyAlignment="1">
      <alignment horizontal="center"/>
    </xf>
    <xf numFmtId="0" fontId="1" fillId="14" borderId="114" xfId="0" applyFont="1" applyFill="1" applyBorder="1" applyAlignment="1">
      <alignment horizontal="center"/>
    </xf>
    <xf numFmtId="0" fontId="1" fillId="14" borderId="115" xfId="0" applyFont="1" applyFill="1" applyBorder="1" applyAlignment="1">
      <alignment horizontal="center"/>
    </xf>
    <xf numFmtId="0" fontId="1" fillId="14" borderId="44" xfId="0" applyFont="1" applyFill="1" applyBorder="1" applyAlignment="1">
      <alignment horizontal="center"/>
    </xf>
    <xf numFmtId="0" fontId="2" fillId="25" borderId="116" xfId="0" applyFont="1" applyFill="1" applyBorder="1" applyAlignment="1">
      <alignment horizontal="center" vertical="center"/>
    </xf>
    <xf numFmtId="0" fontId="2" fillId="25" borderId="117" xfId="0" applyFont="1" applyFill="1" applyBorder="1" applyAlignment="1">
      <alignment vertical="center"/>
    </xf>
    <xf numFmtId="0" fontId="2" fillId="24" borderId="44" xfId="0" applyFont="1" applyFill="1" applyBorder="1" applyAlignment="1">
      <alignment horizontal="center" vertical="center"/>
    </xf>
    <xf numFmtId="0" fontId="2" fillId="24" borderId="118" xfId="0" applyFont="1" applyFill="1" applyBorder="1" applyAlignment="1">
      <alignment vertical="center"/>
    </xf>
    <xf numFmtId="0" fontId="3" fillId="23" borderId="119" xfId="0" applyFont="1" applyFill="1" applyBorder="1" applyAlignment="1">
      <alignment horizontal="center"/>
    </xf>
    <xf numFmtId="0" fontId="3" fillId="23" borderId="45" xfId="0" applyFont="1" applyFill="1" applyBorder="1" applyAlignment="1">
      <alignment horizontal="center"/>
    </xf>
    <xf numFmtId="0" fontId="3" fillId="23" borderId="120"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1" xfId="0" applyFont="1" applyFill="1" applyBorder="1" applyAlignment="1">
      <alignment horizontal="center" vertical="center"/>
    </xf>
    <xf numFmtId="0" fontId="3" fillId="23" borderId="121" xfId="0" applyFont="1" applyFill="1" applyBorder="1" applyAlignment="1">
      <alignment horizontal="center" vertical="top"/>
    </xf>
    <xf numFmtId="0" fontId="3" fillId="23" borderId="121" xfId="0" applyFont="1" applyFill="1" applyBorder="1" applyAlignment="1">
      <alignment horizontal="center"/>
    </xf>
    <xf numFmtId="0" fontId="2" fillId="3" borderId="122"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3" xfId="0" applyFont="1" applyFill="1" applyBorder="1" applyAlignment="1">
      <alignment horizontal="center"/>
    </xf>
    <xf numFmtId="0" fontId="1" fillId="4" borderId="45" xfId="0" applyFont="1" applyFill="1" applyBorder="1" applyAlignment="1">
      <alignment horizontal="center"/>
    </xf>
    <xf numFmtId="0" fontId="1" fillId="4" borderId="124" xfId="0" applyFont="1" applyFill="1" applyBorder="1" applyAlignment="1">
      <alignment horizontal="center"/>
    </xf>
    <xf numFmtId="0" fontId="1" fillId="4" borderId="44" xfId="0" applyFont="1" applyFill="1" applyBorder="1" applyAlignment="1">
      <alignment horizontal="center"/>
    </xf>
    <xf numFmtId="0" fontId="1" fillId="4" borderId="123"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5" xfId="0" applyFont="1" applyFill="1" applyBorder="1" applyAlignment="1">
      <alignment horizontal="center" vertical="center"/>
    </xf>
    <xf numFmtId="0" fontId="2" fillId="20" borderId="126" xfId="0" applyFont="1" applyFill="1" applyBorder="1" applyAlignment="1">
      <alignment vertical="center"/>
    </xf>
    <xf numFmtId="0" fontId="2" fillId="6" borderId="44" xfId="0" applyFont="1" applyFill="1" applyBorder="1" applyAlignment="1">
      <alignment horizontal="center" vertical="center"/>
    </xf>
    <xf numFmtId="0" fontId="2" fillId="6" borderId="127" xfId="0" applyFont="1" applyFill="1" applyBorder="1" applyAlignment="1">
      <alignment vertical="center"/>
    </xf>
    <xf numFmtId="0" fontId="3" fillId="5" borderId="128" xfId="0" applyFont="1" applyFill="1" applyBorder="1" applyAlignment="1">
      <alignment horizontal="center"/>
    </xf>
    <xf numFmtId="0" fontId="3" fillId="5" borderId="45" xfId="0" applyFont="1" applyFill="1" applyBorder="1" applyAlignment="1">
      <alignment horizontal="center"/>
    </xf>
    <xf numFmtId="0" fontId="3" fillId="5" borderId="129" xfId="0" applyFont="1" applyFill="1" applyBorder="1" applyAlignment="1">
      <alignment horizontal="center"/>
    </xf>
    <xf numFmtId="0" fontId="3" fillId="5" borderId="130" xfId="0" applyFont="1" applyFill="1" applyBorder="1" applyAlignment="1">
      <alignment horizontal="center"/>
    </xf>
    <xf numFmtId="0" fontId="2" fillId="6" borderId="45" xfId="0" applyFont="1" applyFill="1" applyBorder="1" applyAlignment="1">
      <alignment vertical="center"/>
    </xf>
    <xf numFmtId="0" fontId="3" fillId="5" borderId="129" xfId="0" applyFont="1" applyFill="1" applyBorder="1" applyAlignment="1">
      <alignment horizontal="center" vertical="top"/>
    </xf>
    <xf numFmtId="0" fontId="3" fillId="5" borderId="129" xfId="0" applyFont="1" applyFill="1" applyBorder="1" applyAlignment="1">
      <alignment horizontal="center" vertical="center"/>
    </xf>
    <xf numFmtId="0" fontId="3" fillId="5" borderId="131" xfId="0" applyFont="1" applyFill="1" applyBorder="1" applyAlignment="1">
      <alignment horizontal="center"/>
    </xf>
    <xf numFmtId="0" fontId="3" fillId="5" borderId="44" xfId="0" applyFont="1" applyFill="1" applyBorder="1" applyAlignment="1">
      <alignment horizontal="center"/>
    </xf>
    <xf numFmtId="0" fontId="2" fillId="19" borderId="132" xfId="0" applyFont="1" applyFill="1" applyBorder="1" applyAlignment="1">
      <alignment horizontal="center" vertical="center"/>
    </xf>
    <xf numFmtId="0" fontId="2" fillId="19" borderId="45" xfId="0" applyFont="1" applyFill="1" applyBorder="1" applyAlignment="1">
      <alignment vertical="center"/>
    </xf>
    <xf numFmtId="0" fontId="3" fillId="17" borderId="133"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4" xfId="0" applyFont="1" applyFill="1" applyBorder="1" applyAlignment="1">
      <alignment horizontal="center"/>
    </xf>
    <xf numFmtId="0" fontId="2" fillId="15" borderId="135" xfId="0" applyFont="1" applyFill="1" applyBorder="1" applyAlignment="1">
      <alignment horizontal="center" vertical="center"/>
    </xf>
    <xf numFmtId="0" fontId="2" fillId="15" borderId="136"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2" borderId="100" xfId="0" applyFill="1" applyBorder="1" applyAlignment="1">
      <alignment horizontal="left" vertical="center"/>
    </xf>
    <xf numFmtId="3" fontId="0" fillId="0" borderId="0" xfId="0" applyNumberFormat="1" applyBorder="1"/>
    <xf numFmtId="0" fontId="0" fillId="2" borderId="7" xfId="0" applyFill="1" applyBorder="1" applyAlignment="1">
      <alignment horizontal="left"/>
    </xf>
    <xf numFmtId="0" fontId="0" fillId="2" borderId="9" xfId="0" applyFill="1" applyBorder="1" applyAlignment="1">
      <alignment horizontal="left"/>
    </xf>
    <xf numFmtId="0" fontId="3" fillId="23" borderId="156" xfId="0" applyFont="1" applyFill="1" applyBorder="1" applyAlignment="1">
      <alignment horizontal="center"/>
    </xf>
    <xf numFmtId="170" fontId="0" fillId="2" borderId="37" xfId="1" applyNumberFormat="1" applyFont="1" applyFill="1" applyBorder="1"/>
    <xf numFmtId="0" fontId="0" fillId="2" borderId="28" xfId="0" applyFill="1" applyBorder="1"/>
    <xf numFmtId="170" fontId="0" fillId="0" borderId="3" xfId="1" applyNumberFormat="1" applyFont="1" applyFill="1" applyBorder="1" applyAlignment="1" applyProtection="1">
      <alignment horizontal="center"/>
      <protection hidden="1"/>
    </xf>
    <xf numFmtId="3" fontId="0" fillId="0" borderId="3" xfId="0" applyNumberFormat="1" applyFont="1" applyFill="1" applyBorder="1"/>
    <xf numFmtId="3" fontId="0" fillId="0" borderId="3" xfId="0" applyNumberFormat="1" applyBorder="1"/>
    <xf numFmtId="170" fontId="0" fillId="0" borderId="37" xfId="1" applyNumberFormat="1" applyFont="1" applyFill="1" applyBorder="1" applyAlignment="1" applyProtection="1">
      <alignment horizontal="center"/>
      <protection hidden="1"/>
    </xf>
    <xf numFmtId="171" fontId="0" fillId="2" borderId="23" xfId="0" applyNumberFormat="1" applyFill="1" applyBorder="1"/>
    <xf numFmtId="0" fontId="0" fillId="15" borderId="157" xfId="0" applyFill="1" applyBorder="1"/>
    <xf numFmtId="0" fontId="71" fillId="15" borderId="6" xfId="0" applyFont="1" applyFill="1" applyBorder="1" applyAlignment="1">
      <alignment wrapText="1"/>
    </xf>
    <xf numFmtId="0" fontId="0" fillId="15" borderId="21" xfId="0" applyFill="1" applyBorder="1" applyAlignment="1">
      <alignment wrapText="1"/>
    </xf>
    <xf numFmtId="0" fontId="0" fillId="15" borderId="85" xfId="0" applyFill="1" applyBorder="1" applyAlignment="1">
      <alignment wrapText="1"/>
    </xf>
    <xf numFmtId="0" fontId="0" fillId="15" borderId="105" xfId="0" applyFill="1" applyBorder="1" applyAlignment="1">
      <alignment wrapText="1"/>
    </xf>
    <xf numFmtId="14" fontId="0" fillId="2" borderId="11" xfId="0" applyNumberFormat="1" applyFill="1" applyBorder="1"/>
    <xf numFmtId="0" fontId="0" fillId="2" borderId="40" xfId="0" applyFill="1" applyBorder="1" applyAlignment="1">
      <alignment horizontal="left" vertical="center"/>
    </xf>
    <xf numFmtId="0" fontId="73" fillId="23" borderId="0" xfId="0" applyFont="1" applyFill="1" applyBorder="1" applyAlignment="1">
      <alignment horizontal="center" wrapText="1"/>
    </xf>
    <xf numFmtId="0" fontId="0" fillId="2" borderId="7" xfId="0" applyFill="1" applyBorder="1" applyAlignment="1">
      <alignment horizontal="left" vertical="center"/>
    </xf>
    <xf numFmtId="0" fontId="0" fillId="14" borderId="8"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84" xfId="0" applyFill="1" applyBorder="1" applyAlignment="1">
      <alignment horizontal="center" vertical="center" wrapText="1"/>
    </xf>
    <xf numFmtId="3" fontId="1" fillId="4" borderId="0" xfId="0" applyNumberFormat="1" applyFont="1" applyFill="1" applyBorder="1" applyAlignment="1">
      <alignment horizontal="center"/>
    </xf>
    <xf numFmtId="170" fontId="0" fillId="28" borderId="3" xfId="1" applyNumberFormat="1" applyFont="1" applyFill="1" applyBorder="1"/>
    <xf numFmtId="0" fontId="0" fillId="0" borderId="1" xfId="0" applyBorder="1"/>
    <xf numFmtId="0" fontId="0" fillId="15" borderId="21" xfId="0" applyFill="1" applyBorder="1" applyAlignment="1">
      <alignment vertical="center" wrapText="1"/>
    </xf>
    <xf numFmtId="0" fontId="0" fillId="15" borderId="85" xfId="0" applyFill="1" applyBorder="1" applyAlignment="1">
      <alignment vertical="center" wrapText="1"/>
    </xf>
    <xf numFmtId="0" fontId="0" fillId="15" borderId="105" xfId="0" applyFill="1" applyBorder="1" applyAlignment="1">
      <alignment vertical="center" wrapText="1"/>
    </xf>
    <xf numFmtId="0" fontId="0" fillId="82" borderId="8" xfId="0" applyFill="1" applyBorder="1" applyAlignment="1">
      <alignment horizontal="center" vertical="center" wrapText="1"/>
    </xf>
    <xf numFmtId="0" fontId="0" fillId="82" borderId="8" xfId="0" applyFill="1" applyBorder="1" applyAlignment="1">
      <alignment horizontal="center" vertical="center"/>
    </xf>
    <xf numFmtId="0" fontId="0" fillId="2" borderId="3" xfId="0" applyFill="1" applyBorder="1" applyAlignment="1">
      <alignment horizontal="center"/>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3" xfId="0" applyFont="1" applyBorder="1" applyAlignment="1">
      <alignment horizontal="center" vertical="center" wrapText="1"/>
    </xf>
    <xf numFmtId="0" fontId="1" fillId="12" borderId="13" xfId="0" applyFont="1" applyFill="1" applyBorder="1" applyAlignment="1">
      <alignment wrapText="1"/>
    </xf>
    <xf numFmtId="0" fontId="1" fillId="6" borderId="51" xfId="0" applyFont="1" applyFill="1" applyBorder="1" applyAlignment="1">
      <alignment horizontal="center" vertical="center" wrapText="1"/>
    </xf>
    <xf numFmtId="0" fontId="1" fillId="6" borderId="54"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5" xfId="0" applyFont="1" applyBorder="1" applyAlignment="1">
      <alignment horizontal="center" vertical="center" wrapText="1"/>
    </xf>
    <xf numFmtId="0" fontId="0" fillId="0" borderId="10" xfId="0" applyFont="1" applyBorder="1" applyAlignment="1">
      <alignment horizontal="center" vertical="center" wrapText="1"/>
    </xf>
    <xf numFmtId="43" fontId="1" fillId="4" borderId="0" xfId="0" applyNumberFormat="1" applyFont="1" applyFill="1" applyBorder="1" applyAlignment="1">
      <alignment horizontal="center"/>
    </xf>
    <xf numFmtId="164" fontId="1" fillId="4" borderId="0" xfId="0" applyNumberFormat="1" applyFont="1" applyFill="1" applyBorder="1" applyAlignment="1">
      <alignment horizontal="center"/>
    </xf>
    <xf numFmtId="0" fontId="0" fillId="20" borderId="8" xfId="0" applyFill="1" applyBorder="1" applyAlignment="1">
      <alignment horizontal="center" vertical="center" wrapText="1"/>
    </xf>
    <xf numFmtId="0" fontId="0" fillId="14" borderId="155" xfId="0" applyFill="1" applyBorder="1" applyAlignment="1">
      <alignment horizontal="left"/>
    </xf>
    <xf numFmtId="0" fontId="0" fillId="14" borderId="41" xfId="0" applyFill="1" applyBorder="1" applyAlignment="1">
      <alignment horizontal="left" vertical="center"/>
    </xf>
    <xf numFmtId="0" fontId="107" fillId="23" borderId="0" xfId="0" applyFont="1" applyFill="1" applyBorder="1" applyAlignment="1">
      <alignment horizontal="center" wrapText="1"/>
    </xf>
    <xf numFmtId="0" fontId="0" fillId="15" borderId="3" xfId="0" applyFill="1" applyBorder="1" applyAlignment="1">
      <alignment wrapText="1"/>
    </xf>
    <xf numFmtId="3" fontId="0" fillId="107" borderId="3" xfId="0" applyNumberFormat="1" applyFill="1" applyBorder="1"/>
    <xf numFmtId="0" fontId="1" fillId="2" borderId="3" xfId="0" applyFont="1" applyFill="1" applyBorder="1" applyAlignment="1">
      <alignment horizontal="center"/>
    </xf>
    <xf numFmtId="170" fontId="0" fillId="109" borderId="3" xfId="1" applyNumberFormat="1" applyFont="1" applyFill="1" applyBorder="1"/>
    <xf numFmtId="0" fontId="0" fillId="0" borderId="7" xfId="0" applyFill="1" applyBorder="1"/>
    <xf numFmtId="0" fontId="108" fillId="110" borderId="159" xfId="0" applyFont="1" applyFill="1" applyBorder="1" applyProtection="1">
      <protection hidden="1"/>
    </xf>
    <xf numFmtId="3" fontId="0" fillId="28" borderId="3" xfId="0" applyNumberFormat="1" applyFill="1" applyBorder="1"/>
    <xf numFmtId="0" fontId="1" fillId="4" borderId="0" xfId="0" applyFont="1" applyFill="1" applyBorder="1" applyAlignment="1">
      <alignment horizontal="left" vertical="top"/>
    </xf>
    <xf numFmtId="0" fontId="0" fillId="109" borderId="8" xfId="0" applyFill="1" applyBorder="1"/>
    <xf numFmtId="0" fontId="0" fillId="109" borderId="9" xfId="0" applyFill="1" applyBorder="1"/>
    <xf numFmtId="0" fontId="110" fillId="21" borderId="0" xfId="0" applyFont="1" applyFill="1" applyBorder="1" applyAlignment="1">
      <alignment vertical="center"/>
    </xf>
    <xf numFmtId="0" fontId="13" fillId="0" borderId="5" xfId="0" applyFont="1" applyFill="1" applyBorder="1"/>
    <xf numFmtId="0" fontId="4" fillId="0" borderId="7" xfId="3" applyFont="1" applyFill="1" applyBorder="1"/>
    <xf numFmtId="170" fontId="0" fillId="0" borderId="3" xfId="1" applyNumberFormat="1" applyFont="1" applyFill="1" applyBorder="1"/>
    <xf numFmtId="170" fontId="0" fillId="109" borderId="84" xfId="1" applyNumberFormat="1" applyFont="1" applyFill="1" applyBorder="1"/>
    <xf numFmtId="0" fontId="109" fillId="109" borderId="6" xfId="0" applyFont="1" applyFill="1" applyBorder="1" applyAlignment="1">
      <alignment wrapText="1"/>
    </xf>
    <xf numFmtId="0" fontId="0" fillId="109" borderId="7" xfId="0" applyFill="1" applyBorder="1"/>
    <xf numFmtId="0" fontId="13" fillId="109" borderId="7" xfId="0" applyFont="1" applyFill="1" applyBorder="1"/>
    <xf numFmtId="0" fontId="1" fillId="4" borderId="0" xfId="0" applyFont="1" applyFill="1" applyBorder="1" applyAlignment="1">
      <alignment horizontal="left" vertical="top"/>
    </xf>
    <xf numFmtId="3" fontId="1" fillId="14" borderId="0" xfId="0" applyNumberFormat="1" applyFont="1" applyFill="1" applyBorder="1" applyAlignment="1">
      <alignment horizontal="center"/>
    </xf>
    <xf numFmtId="10" fontId="1" fillId="14" borderId="0" xfId="1144" applyNumberFormat="1" applyFont="1" applyFill="1" applyBorder="1" applyAlignment="1">
      <alignment horizontal="center"/>
    </xf>
    <xf numFmtId="0" fontId="112" fillId="23" borderId="0" xfId="0" applyFont="1" applyFill="1" applyBorder="1" applyAlignment="1">
      <alignment horizontal="center" wrapText="1"/>
    </xf>
    <xf numFmtId="0" fontId="113" fillId="23" borderId="0" xfId="0" applyFont="1" applyFill="1" applyBorder="1" applyAlignment="1">
      <alignment horizontal="center" wrapText="1"/>
    </xf>
    <xf numFmtId="3" fontId="0" fillId="10" borderId="3" xfId="0" applyNumberFormat="1" applyFill="1" applyBorder="1"/>
    <xf numFmtId="0" fontId="0" fillId="2" borderId="162" xfId="0" applyFill="1" applyBorder="1"/>
    <xf numFmtId="171" fontId="0" fillId="2" borderId="162" xfId="0" applyNumberFormat="1" applyFill="1" applyBorder="1"/>
    <xf numFmtId="171" fontId="0" fillId="2" borderId="160" xfId="0" applyNumberFormat="1" applyFill="1" applyBorder="1"/>
    <xf numFmtId="0" fontId="0" fillId="15" borderId="161" xfId="0" applyFill="1" applyBorder="1"/>
    <xf numFmtId="170" fontId="0" fillId="2" borderId="160" xfId="1" applyNumberFormat="1" applyFont="1" applyFill="1" applyBorder="1"/>
    <xf numFmtId="0" fontId="0" fillId="0" borderId="9" xfId="0" applyFill="1" applyBorder="1"/>
    <xf numFmtId="0" fontId="0" fillId="2" borderId="160" xfId="1" applyNumberFormat="1" applyFont="1" applyFill="1" applyBorder="1"/>
    <xf numFmtId="49" fontId="0" fillId="2" borderId="160" xfId="1" applyNumberFormat="1" applyFont="1" applyFill="1" applyBorder="1"/>
    <xf numFmtId="187" fontId="0" fillId="2" borderId="10" xfId="1" applyNumberFormat="1" applyFont="1" applyFill="1" applyBorder="1" applyProtection="1">
      <protection locked="0"/>
    </xf>
    <xf numFmtId="172" fontId="0" fillId="108" borderId="3" xfId="0" applyNumberFormat="1" applyFill="1" applyBorder="1"/>
    <xf numFmtId="0" fontId="0" fillId="108" borderId="3" xfId="0" applyFill="1" applyBorder="1"/>
    <xf numFmtId="0" fontId="0" fillId="108" borderId="160" xfId="0" applyFill="1" applyBorder="1"/>
    <xf numFmtId="170" fontId="3" fillId="108" borderId="1" xfId="1" applyNumberFormat="1" applyFont="1" applyFill="1" applyBorder="1"/>
    <xf numFmtId="170" fontId="3" fillId="108" borderId="3" xfId="1" applyNumberFormat="1" applyFont="1" applyFill="1" applyBorder="1"/>
    <xf numFmtId="3" fontId="3" fillId="108" borderId="0" xfId="0" applyNumberFormat="1" applyFont="1" applyFill="1" applyBorder="1"/>
    <xf numFmtId="3" fontId="114" fillId="108" borderId="3" xfId="0" applyNumberFormat="1" applyFont="1" applyFill="1" applyBorder="1" applyAlignment="1">
      <alignment horizontal="right" vertical="center"/>
    </xf>
    <xf numFmtId="3" fontId="3" fillId="108" borderId="3" xfId="0" applyNumberFormat="1" applyFont="1" applyFill="1" applyBorder="1"/>
    <xf numFmtId="170" fontId="3" fillId="108" borderId="3" xfId="1" applyNumberFormat="1" applyFont="1" applyFill="1" applyBorder="1" applyAlignment="1" applyProtection="1">
      <alignment horizontal="center"/>
      <protection hidden="1"/>
    </xf>
    <xf numFmtId="170" fontId="3" fillId="108" borderId="37" xfId="1" applyNumberFormat="1" applyFont="1" applyFill="1" applyBorder="1" applyAlignment="1" applyProtection="1">
      <alignment horizontal="center"/>
      <protection hidden="1"/>
    </xf>
    <xf numFmtId="170" fontId="3" fillId="108" borderId="37" xfId="1" applyNumberFormat="1" applyFont="1" applyFill="1" applyBorder="1"/>
    <xf numFmtId="170" fontId="4" fillId="108" borderId="3" xfId="1" applyNumberFormat="1" applyFont="1" applyFill="1" applyBorder="1"/>
    <xf numFmtId="170" fontId="4" fillId="108" borderId="84" xfId="1" applyNumberFormat="1" applyFont="1" applyFill="1" applyBorder="1"/>
    <xf numFmtId="164" fontId="0" fillId="108" borderId="3" xfId="1" applyNumberFormat="1" applyFont="1" applyFill="1" applyBorder="1"/>
    <xf numFmtId="0" fontId="0" fillId="2" borderId="163" xfId="0" applyFill="1" applyBorder="1"/>
    <xf numFmtId="0" fontId="116" fillId="15" borderId="1" xfId="0" applyFont="1" applyFill="1" applyBorder="1" applyAlignment="1">
      <alignment horizontal="left" vertical="center" wrapText="1"/>
    </xf>
    <xf numFmtId="0" fontId="116" fillId="15" borderId="1" xfId="0" applyFont="1" applyFill="1" applyBorder="1" applyAlignment="1">
      <alignment horizontal="center" vertical="center" wrapText="1"/>
    </xf>
    <xf numFmtId="0" fontId="116" fillId="110" borderId="1" xfId="0" applyFont="1" applyFill="1" applyBorder="1" applyAlignment="1">
      <alignment horizontal="left" vertical="center" wrapText="1"/>
    </xf>
    <xf numFmtId="1" fontId="116" fillId="111" borderId="1" xfId="0" applyNumberFormat="1" applyFont="1" applyFill="1" applyBorder="1" applyAlignment="1">
      <alignment horizontal="center" vertical="center" wrapText="1"/>
    </xf>
    <xf numFmtId="9" fontId="116" fillId="111" borderId="1" xfId="0" applyNumberFormat="1" applyFont="1" applyFill="1" applyBorder="1" applyAlignment="1">
      <alignment horizontal="center" vertical="center" wrapText="1"/>
    </xf>
    <xf numFmtId="9" fontId="116" fillId="14" borderId="1" xfId="0" applyNumberFormat="1" applyFont="1" applyFill="1" applyBorder="1" applyAlignment="1">
      <alignment horizontal="center" vertical="center"/>
    </xf>
    <xf numFmtId="0" fontId="116" fillId="25" borderId="1" xfId="0" applyFont="1" applyFill="1" applyBorder="1" applyAlignment="1">
      <alignment horizontal="left" vertical="center" wrapText="1"/>
    </xf>
    <xf numFmtId="1" fontId="116" fillId="112" borderId="1" xfId="0" applyNumberFormat="1" applyFont="1" applyFill="1" applyBorder="1" applyAlignment="1">
      <alignment horizontal="center" vertical="center" wrapText="1"/>
    </xf>
    <xf numFmtId="9" fontId="116" fillId="112" borderId="1" xfId="0" applyNumberFormat="1" applyFont="1" applyFill="1" applyBorder="1" applyAlignment="1">
      <alignment horizontal="center" vertical="center"/>
    </xf>
    <xf numFmtId="0" fontId="116" fillId="113" borderId="1" xfId="0" applyFont="1" applyFill="1" applyBorder="1" applyAlignment="1">
      <alignment horizontal="left" vertical="center" wrapText="1"/>
    </xf>
    <xf numFmtId="1" fontId="116" fillId="114" borderId="1" xfId="0" applyNumberFormat="1" applyFont="1" applyFill="1" applyBorder="1" applyAlignment="1">
      <alignment horizontal="center" vertical="center" wrapText="1"/>
    </xf>
    <xf numFmtId="9" fontId="116" fillId="114" borderId="1" xfId="0" applyNumberFormat="1" applyFont="1" applyFill="1" applyBorder="1" applyAlignment="1">
      <alignment horizontal="center" vertical="center"/>
    </xf>
    <xf numFmtId="0" fontId="116" fillId="3" borderId="1" xfId="0" applyFont="1" applyFill="1" applyBorder="1" applyAlignment="1">
      <alignment horizontal="left" vertical="center" wrapText="1"/>
    </xf>
    <xf numFmtId="1" fontId="116" fillId="9" borderId="1" xfId="0" applyNumberFormat="1" applyFont="1" applyFill="1" applyBorder="1" applyAlignment="1">
      <alignment horizontal="center" vertical="center" wrapText="1"/>
    </xf>
    <xf numFmtId="9" fontId="116" fillId="9" borderId="1" xfId="0" applyNumberFormat="1" applyFont="1" applyFill="1" applyBorder="1" applyAlignment="1">
      <alignment horizontal="center" vertical="center"/>
    </xf>
    <xf numFmtId="0" fontId="116" fillId="115" borderId="1" xfId="0" applyFont="1" applyFill="1" applyBorder="1" applyAlignment="1">
      <alignment horizontal="left" vertical="center" wrapText="1"/>
    </xf>
    <xf numFmtId="1" fontId="116" fillId="6" borderId="1" xfId="0" applyNumberFormat="1" applyFont="1" applyFill="1" applyBorder="1" applyAlignment="1">
      <alignment horizontal="center" vertical="center" wrapText="1"/>
    </xf>
    <xf numFmtId="9" fontId="116" fillId="6" borderId="1" xfId="0" applyNumberFormat="1" applyFont="1" applyFill="1" applyBorder="1" applyAlignment="1">
      <alignment horizontal="center" vertical="center"/>
    </xf>
    <xf numFmtId="0" fontId="115" fillId="26" borderId="1" xfId="0" applyFont="1" applyFill="1" applyBorder="1" applyAlignment="1">
      <alignment horizontal="left" vertical="center" wrapText="1"/>
    </xf>
    <xf numFmtId="1" fontId="115" fillId="15" borderId="1" xfId="0" applyNumberFormat="1" applyFont="1" applyFill="1" applyBorder="1" applyAlignment="1">
      <alignment horizontal="center" vertical="center" wrapText="1"/>
    </xf>
    <xf numFmtId="1" fontId="115" fillId="15" borderId="1" xfId="0" applyNumberFormat="1" applyFont="1" applyFill="1" applyBorder="1" applyAlignment="1">
      <alignment horizontal="center" vertical="center"/>
    </xf>
    <xf numFmtId="9" fontId="115" fillId="15" borderId="1" xfId="0" applyNumberFormat="1" applyFont="1" applyFill="1" applyBorder="1" applyAlignment="1">
      <alignment horizontal="center" vertical="center" wrapText="1"/>
    </xf>
    <xf numFmtId="9" fontId="115" fillId="15" borderId="1" xfId="0" applyNumberFormat="1" applyFont="1" applyFill="1" applyBorder="1" applyAlignment="1">
      <alignment horizontal="center" vertical="center"/>
    </xf>
    <xf numFmtId="3" fontId="72" fillId="0" borderId="0" xfId="0" applyNumberFormat="1" applyFont="1" applyFill="1" applyAlignment="1">
      <alignment vertical="center"/>
    </xf>
    <xf numFmtId="0" fontId="0" fillId="0" borderId="11" xfId="0" applyFill="1" applyBorder="1" applyAlignment="1">
      <alignment wrapText="1"/>
    </xf>
    <xf numFmtId="170" fontId="0" fillId="0" borderId="10" xfId="1" applyNumberFormat="1" applyFont="1" applyFill="1" applyBorder="1"/>
    <xf numFmtId="0" fontId="0" fillId="0" borderId="8" xfId="0" applyFill="1" applyBorder="1" applyAlignment="1">
      <alignment wrapText="1"/>
    </xf>
    <xf numFmtId="0" fontId="0" fillId="0" borderId="8" xfId="0" applyFill="1" applyBorder="1"/>
    <xf numFmtId="170" fontId="0" fillId="0" borderId="84" xfId="1" applyNumberFormat="1" applyFont="1" applyFill="1" applyBorder="1"/>
    <xf numFmtId="0" fontId="0" fillId="0" borderId="21" xfId="0" applyFill="1" applyBorder="1" applyAlignment="1">
      <alignment wrapText="1"/>
    </xf>
    <xf numFmtId="170" fontId="0" fillId="0" borderId="159" xfId="1" applyNumberFormat="1" applyFont="1" applyFill="1" applyBorder="1"/>
    <xf numFmtId="170" fontId="0" fillId="0" borderId="160" xfId="1" applyNumberFormat="1" applyFont="1" applyFill="1" applyBorder="1"/>
    <xf numFmtId="0" fontId="0" fillId="0" borderId="161" xfId="0" applyFill="1" applyBorder="1" applyAlignment="1">
      <alignment wrapText="1"/>
    </xf>
    <xf numFmtId="0" fontId="0" fillId="0" borderId="3" xfId="0" applyFill="1" applyBorder="1" applyAlignment="1">
      <alignment wrapText="1"/>
    </xf>
    <xf numFmtId="0" fontId="0" fillId="0" borderId="18" xfId="0" applyFill="1" applyBorder="1"/>
    <xf numFmtId="0" fontId="0" fillId="0" borderId="159" xfId="0" applyFill="1" applyBorder="1" applyAlignment="1">
      <alignment wrapText="1"/>
    </xf>
    <xf numFmtId="0" fontId="0" fillId="0" borderId="159" xfId="0" applyFill="1" applyBorder="1"/>
    <xf numFmtId="0" fontId="0" fillId="0" borderId="165" xfId="0" applyFill="1" applyBorder="1"/>
    <xf numFmtId="170" fontId="13" fillId="0" borderId="5" xfId="1" applyNumberFormat="1" applyFont="1" applyFill="1" applyBorder="1"/>
    <xf numFmtId="0" fontId="13" fillId="0" borderId="5" xfId="0" applyFont="1" applyFill="1" applyBorder="1" applyAlignment="1">
      <alignment wrapText="1"/>
    </xf>
    <xf numFmtId="0" fontId="0" fillId="0" borderId="3" xfId="0" applyFill="1" applyBorder="1" applyAlignment="1">
      <alignment horizontal="left"/>
    </xf>
    <xf numFmtId="0" fontId="0" fillId="0" borderId="3" xfId="0" applyFill="1" applyBorder="1" applyAlignment="1">
      <alignment horizontal="left" wrapText="1"/>
    </xf>
    <xf numFmtId="0" fontId="4" fillId="0" borderId="3" xfId="0" applyFont="1" applyFill="1" applyBorder="1" applyAlignment="1">
      <alignment horizontal="left"/>
    </xf>
    <xf numFmtId="0" fontId="4" fillId="0" borderId="3" xfId="0" applyFont="1" applyFill="1" applyBorder="1" applyAlignment="1">
      <alignment horizontal="left" wrapText="1"/>
    </xf>
    <xf numFmtId="0" fontId="4" fillId="0" borderId="0" xfId="0" applyFont="1" applyFill="1"/>
    <xf numFmtId="0" fontId="4" fillId="0" borderId="84" xfId="0" applyFont="1" applyFill="1" applyBorder="1" applyAlignment="1">
      <alignment horizontal="left" wrapText="1"/>
    </xf>
    <xf numFmtId="0" fontId="4" fillId="0" borderId="3" xfId="0" applyFont="1" applyFill="1" applyBorder="1" applyAlignment="1">
      <alignment wrapText="1"/>
    </xf>
    <xf numFmtId="0" fontId="4" fillId="0" borderId="3" xfId="0" applyFont="1" applyFill="1" applyBorder="1" applyAlignment="1">
      <alignment vertical="center" wrapText="1"/>
    </xf>
    <xf numFmtId="0" fontId="4" fillId="0" borderId="37" xfId="3"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3" xfId="3" applyFont="1" applyFill="1" applyBorder="1" applyAlignment="1">
      <alignment horizontal="left"/>
    </xf>
    <xf numFmtId="0" fontId="4" fillId="0" borderId="1" xfId="0" applyFont="1" applyFill="1" applyBorder="1" applyAlignment="1">
      <alignment wrapText="1"/>
    </xf>
    <xf numFmtId="0" fontId="4" fillId="0" borderId="84" xfId="0" applyFont="1" applyFill="1" applyBorder="1" applyAlignment="1">
      <alignment horizontal="left"/>
    </xf>
    <xf numFmtId="0" fontId="4" fillId="0" borderId="0" xfId="0" applyFont="1" applyFill="1" applyBorder="1" applyAlignment="1">
      <alignment horizontal="left"/>
    </xf>
    <xf numFmtId="0" fontId="0" fillId="0" borderId="0" xfId="0" applyFill="1" applyAlignment="1">
      <alignment horizontal="left"/>
    </xf>
    <xf numFmtId="0" fontId="0" fillId="0" borderId="3" xfId="0" applyFill="1" applyBorder="1" applyAlignment="1">
      <alignment horizontal="left" vertical="center"/>
    </xf>
    <xf numFmtId="0" fontId="0" fillId="0" borderId="7" xfId="0" applyFill="1" applyBorder="1" applyAlignment="1">
      <alignment wrapText="1"/>
    </xf>
    <xf numFmtId="3" fontId="1" fillId="0" borderId="160" xfId="0" applyNumberFormat="1" applyFont="1" applyFill="1" applyBorder="1" applyAlignment="1">
      <alignment horizontal="center"/>
    </xf>
    <xf numFmtId="0" fontId="1" fillId="0" borderId="34" xfId="0" applyFont="1" applyFill="1" applyBorder="1" applyAlignment="1">
      <alignment horizontal="center"/>
    </xf>
    <xf numFmtId="0" fontId="1" fillId="0" borderId="37" xfId="0" applyFont="1" applyFill="1" applyBorder="1" applyAlignment="1">
      <alignment horizontal="center"/>
    </xf>
    <xf numFmtId="0" fontId="0" fillId="0" borderId="100" xfId="0" applyFill="1" applyBorder="1" applyAlignment="1">
      <alignment vertical="center"/>
    </xf>
    <xf numFmtId="6" fontId="4" fillId="0" borderId="0" xfId="0" applyNumberFormat="1" applyFont="1" applyFill="1"/>
    <xf numFmtId="169" fontId="0" fillId="0" borderId="100" xfId="0" applyNumberFormat="1" applyFill="1" applyBorder="1" applyAlignment="1">
      <alignment horizontal="right" vertical="center"/>
    </xf>
    <xf numFmtId="0" fontId="16" fillId="27" borderId="106" xfId="0" applyFont="1" applyFill="1" applyBorder="1" applyAlignment="1">
      <alignment horizontal="right" vertical="center"/>
    </xf>
    <xf numFmtId="0" fontId="16" fillId="27" borderId="107" xfId="0" applyFont="1" applyFill="1" applyBorder="1" applyAlignment="1">
      <alignment horizontal="right" vertical="center"/>
    </xf>
    <xf numFmtId="0" fontId="3" fillId="23" borderId="95" xfId="0" applyFont="1" applyFill="1" applyBorder="1" applyAlignment="1">
      <alignment horizontal="left" wrapText="1"/>
    </xf>
    <xf numFmtId="0" fontId="3"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0" borderId="12" xfId="0" applyNumberFormat="1" applyFill="1" applyBorder="1" applyAlignment="1">
      <alignment horizontal="left" vertical="top" wrapText="1"/>
    </xf>
    <xf numFmtId="0" fontId="0" fillId="0" borderId="13" xfId="0" applyNumberFormat="1" applyFill="1" applyBorder="1" applyAlignment="1">
      <alignment horizontal="left" vertical="top"/>
    </xf>
    <xf numFmtId="0" fontId="0" fillId="0" borderId="14" xfId="0" applyNumberFormat="1" applyFill="1" applyBorder="1" applyAlignment="1">
      <alignment horizontal="left" vertical="top"/>
    </xf>
    <xf numFmtId="0" fontId="3" fillId="23" borderId="97" xfId="0" applyFont="1" applyFill="1" applyBorder="1" applyAlignment="1">
      <alignment horizontal="left" wrapText="1"/>
    </xf>
    <xf numFmtId="0" fontId="3" fillId="23" borderId="0" xfId="0" applyFont="1" applyFill="1" applyBorder="1" applyAlignment="1">
      <alignment horizontal="left" wrapText="1"/>
    </xf>
    <xf numFmtId="0" fontId="0" fillId="0" borderId="12" xfId="0" applyFill="1" applyBorder="1" applyAlignment="1">
      <alignment horizontal="left" vertical="top" wrapText="1"/>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2" xfId="0" applyFill="1" applyBorder="1" applyAlignment="1">
      <alignment horizontal="center" vertical="top"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111" fillId="23" borderId="44" xfId="0" applyFont="1" applyFill="1" applyBorder="1" applyAlignment="1">
      <alignment horizontal="center" vertical="center" wrapText="1"/>
    </xf>
    <xf numFmtId="0" fontId="3" fillId="5" borderId="82" xfId="0" applyFont="1" applyFill="1" applyBorder="1" applyAlignment="1">
      <alignment horizontal="left"/>
    </xf>
    <xf numFmtId="0" fontId="3" fillId="5" borderId="16" xfId="0" applyFont="1" applyFill="1" applyBorder="1" applyAlignment="1">
      <alignment horizontal="left"/>
    </xf>
    <xf numFmtId="0" fontId="4" fillId="5" borderId="81"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0" borderId="12" xfId="0" applyFont="1" applyFill="1" applyBorder="1" applyAlignment="1">
      <alignment horizontal="left" vertical="top" wrapText="1"/>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7" xfId="0" applyFont="1" applyFill="1" applyBorder="1" applyAlignment="1">
      <alignment horizontal="left"/>
    </xf>
    <xf numFmtId="0" fontId="1" fillId="4" borderId="0" xfId="0" applyFont="1" applyFill="1" applyBorder="1" applyAlignment="1">
      <alignment horizontal="left"/>
    </xf>
    <xf numFmtId="0" fontId="3" fillId="23" borderId="97"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0" borderId="3" xfId="0" applyFill="1" applyBorder="1" applyAlignment="1">
      <alignment horizontal="center"/>
    </xf>
    <xf numFmtId="0" fontId="0" fillId="0"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3" fillId="23" borderId="16" xfId="0" applyFont="1" applyFill="1" applyBorder="1" applyAlignment="1">
      <alignment horizontal="left"/>
    </xf>
    <xf numFmtId="0" fontId="4" fillId="0" borderId="12" xfId="3" applyFont="1" applyFill="1" applyBorder="1" applyAlignment="1">
      <alignment horizontal="left" vertical="top" wrapText="1"/>
    </xf>
    <xf numFmtId="0" fontId="4" fillId="0" borderId="13" xfId="3" applyFont="1" applyFill="1" applyBorder="1" applyAlignment="1">
      <alignment horizontal="left" vertical="top" wrapText="1"/>
    </xf>
    <xf numFmtId="0" fontId="4" fillId="0" borderId="14" xfId="3" applyFont="1" applyFill="1" applyBorder="1" applyAlignment="1">
      <alignment horizontal="left" vertical="top" wrapText="1"/>
    </xf>
    <xf numFmtId="0" fontId="4" fillId="23" borderId="93" xfId="0" applyFont="1" applyFill="1" applyBorder="1" applyAlignment="1">
      <alignment horizontal="left" wrapText="1"/>
    </xf>
    <xf numFmtId="0" fontId="4" fillId="23" borderId="15" xfId="0" applyFont="1" applyFill="1" applyBorder="1" applyAlignment="1">
      <alignment horizontal="left" wrapText="1"/>
    </xf>
    <xf numFmtId="0" fontId="3" fillId="23" borderId="95" xfId="0" applyFont="1" applyFill="1" applyBorder="1" applyAlignment="1">
      <alignment horizontal="left"/>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0" fillId="4" borderId="87" xfId="0" applyFont="1" applyFill="1" applyBorder="1" applyAlignment="1">
      <alignment horizontal="left" vertical="top" wrapText="1"/>
    </xf>
    <xf numFmtId="0" fontId="4" fillId="0" borderId="84" xfId="0" applyFont="1" applyFill="1" applyBorder="1" applyAlignment="1">
      <alignment horizontal="left" vertical="center"/>
    </xf>
    <xf numFmtId="0" fontId="4" fillId="0" borderId="37" xfId="0" applyFont="1" applyFill="1" applyBorder="1" applyAlignment="1">
      <alignment horizontal="left" vertical="center"/>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1" xfId="0" applyFont="1" applyFill="1" applyBorder="1" applyAlignment="1">
      <alignment horizontal="left"/>
    </xf>
    <xf numFmtId="0" fontId="3" fillId="5" borderId="0" xfId="0" applyFont="1" applyFill="1" applyBorder="1" applyAlignment="1">
      <alignment horizontal="left"/>
    </xf>
    <xf numFmtId="0" fontId="4" fillId="5" borderId="80"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6" xfId="0" applyFont="1" applyFill="1" applyBorder="1" applyAlignment="1">
      <alignment horizontal="left"/>
    </xf>
    <xf numFmtId="0" fontId="4" fillId="17" borderId="15" xfId="0" applyFont="1" applyFill="1" applyBorder="1" applyAlignment="1">
      <alignment horizontal="left"/>
    </xf>
    <xf numFmtId="0" fontId="0" fillId="15" borderId="21" xfId="0" applyFill="1" applyBorder="1" applyAlignment="1">
      <alignment horizontal="center" vertical="center" wrapText="1"/>
    </xf>
    <xf numFmtId="0" fontId="0" fillId="15" borderId="85" xfId="0" applyFill="1" applyBorder="1" applyAlignment="1">
      <alignment horizontal="center" vertical="center" wrapText="1"/>
    </xf>
    <xf numFmtId="0" fontId="0" fillId="15" borderId="105" xfId="0" applyFill="1" applyBorder="1" applyAlignment="1">
      <alignment horizontal="center" vertical="center" wrapText="1"/>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0" fontId="3" fillId="5" borderId="82" xfId="0" applyFont="1" applyFill="1" applyBorder="1" applyAlignment="1">
      <alignment horizontal="left" wrapText="1"/>
    </xf>
    <xf numFmtId="0" fontId="3" fillId="5" borderId="16" xfId="0" applyFont="1" applyFill="1" applyBorder="1" applyAlignment="1">
      <alignment horizontal="left" wrapText="1"/>
    </xf>
    <xf numFmtId="169" fontId="4" fillId="5" borderId="80"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1"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115" fillId="26" borderId="25" xfId="0" applyFont="1" applyFill="1" applyBorder="1" applyAlignment="1">
      <alignment horizontal="center" vertical="center"/>
    </xf>
    <xf numFmtId="0" fontId="115" fillId="26" borderId="164" xfId="0" applyFont="1" applyFill="1" applyBorder="1" applyAlignment="1">
      <alignment horizontal="center" vertical="center"/>
    </xf>
    <xf numFmtId="0" fontId="115" fillId="26" borderId="2" xfId="0" applyFont="1" applyFill="1" applyBorder="1" applyAlignment="1">
      <alignment horizontal="center" vertical="center"/>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0" fillId="2" borderId="20" xfId="0" applyFill="1" applyBorder="1" applyAlignment="1">
      <alignment horizontal="left" vertical="center"/>
    </xf>
    <xf numFmtId="0" fontId="0" fillId="2" borderId="55" xfId="0" applyFill="1" applyBorder="1" applyAlignment="1">
      <alignment horizontal="left" vertical="center"/>
    </xf>
    <xf numFmtId="0" fontId="0" fillId="2" borderId="158" xfId="0" applyFill="1" applyBorder="1" applyAlignment="1">
      <alignment horizontal="left"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20" xfId="0" applyFill="1" applyBorder="1" applyAlignment="1">
      <alignment horizontal="left"/>
    </xf>
    <xf numFmtId="0" fontId="0" fillId="2" borderId="55" xfId="0" applyFill="1" applyBorder="1" applyAlignment="1">
      <alignment horizontal="left"/>
    </xf>
    <xf numFmtId="0" fontId="4" fillId="0" borderId="84" xfId="0" applyFont="1" applyFill="1" applyBorder="1" applyAlignment="1">
      <alignment horizontal="left" wrapText="1"/>
    </xf>
    <xf numFmtId="0" fontId="4" fillId="0" borderId="37" xfId="0" applyFont="1" applyFill="1" applyBorder="1" applyAlignment="1">
      <alignment horizontal="lef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34" xfId="0" applyFont="1" applyBorder="1" applyAlignment="1">
      <alignment horizontal="center" vertical="center" wrapText="1"/>
    </xf>
    <xf numFmtId="0" fontId="0" fillId="0" borderId="37" xfId="0" applyBorder="1" applyAlignment="1">
      <alignment horizontal="center" vertical="center" wrapText="1"/>
    </xf>
    <xf numFmtId="0" fontId="0" fillId="0" borderId="37" xfId="0" applyFill="1" applyBorder="1" applyAlignment="1">
      <alignment horizontal="center" vertical="center"/>
    </xf>
    <xf numFmtId="0" fontId="0" fillId="0" borderId="105" xfId="0" applyFill="1" applyBorder="1" applyAlignment="1">
      <alignment horizontal="center" vertical="center"/>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12" borderId="13" xfId="0" applyFont="1" applyFill="1" applyBorder="1" applyAlignment="1">
      <alignment wrapText="1"/>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6" borderId="53" xfId="0" applyFont="1" applyFill="1" applyBorder="1" applyAlignment="1">
      <alignment horizontal="center" vertical="center" wrapText="1"/>
    </xf>
    <xf numFmtId="0" fontId="1"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51"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0" fillId="0" borderId="13" xfId="0" applyFont="1" applyFill="1" applyBorder="1" applyAlignment="1">
      <alignment horizontal="left" vertical="top"/>
    </xf>
    <xf numFmtId="0" fontId="0" fillId="0" borderId="14" xfId="0" applyFont="1" applyFill="1" applyBorder="1" applyAlignment="1">
      <alignment horizontal="left" vertical="top"/>
    </xf>
  </cellXfs>
  <cellStyles count="1145">
    <cellStyle name="%" xfId="880" xr:uid="{00000000-0005-0000-0000-000000000000}"/>
    <cellStyle name="20% - Accent1" xfId="813" builtinId="30" customBuiltin="1"/>
    <cellStyle name="20% - Accent1 2" xfId="13" xr:uid="{00000000-0005-0000-0000-000002000000}"/>
    <cellStyle name="20% - Accent1 2 2" xfId="14" xr:uid="{00000000-0005-0000-0000-000003000000}"/>
    <cellStyle name="20% - Accent1 2 2 2" xfId="937" xr:uid="{00000000-0005-0000-0000-000004000000}"/>
    <cellStyle name="20% - Accent1 2 2 3" xfId="974" xr:uid="{00000000-0005-0000-0000-000005000000}"/>
    <cellStyle name="20% - Accent1 2 2 4" xfId="900" xr:uid="{00000000-0005-0000-0000-000006000000}"/>
    <cellStyle name="20% - Accent1 2 3" xfId="236" xr:uid="{00000000-0005-0000-0000-000007000000}"/>
    <cellStyle name="20% - Accent1 2 3 2" xfId="329" xr:uid="{00000000-0005-0000-0000-000008000000}"/>
    <cellStyle name="20% - Accent1 2 3 2 2" xfId="362" xr:uid="{00000000-0005-0000-0000-000009000000}"/>
    <cellStyle name="20% - Accent1 2 3 2 2 2" xfId="440" xr:uid="{00000000-0005-0000-0000-00000A000000}"/>
    <cellStyle name="20% - Accent1 2 3 2 2 2 2" xfId="694" xr:uid="{00000000-0005-0000-0000-00000B000000}"/>
    <cellStyle name="20% - Accent1 2 3 2 2 3" xfId="635" xr:uid="{00000000-0005-0000-0000-00000C000000}"/>
    <cellStyle name="20% - Accent1 2 3 2 3" xfId="439" xr:uid="{00000000-0005-0000-0000-00000D000000}"/>
    <cellStyle name="20% - Accent1 2 3 2 3 2" xfId="693" xr:uid="{00000000-0005-0000-0000-00000E000000}"/>
    <cellStyle name="20% - Accent1 2 3 2 4" xfId="590" xr:uid="{00000000-0005-0000-0000-00000F000000}"/>
    <cellStyle name="20% - Accent1 2 3 3" xfId="361" xr:uid="{00000000-0005-0000-0000-000010000000}"/>
    <cellStyle name="20% - Accent1 2 3 3 2" xfId="441" xr:uid="{00000000-0005-0000-0000-000011000000}"/>
    <cellStyle name="20% - Accent1 2 3 3 2 2" xfId="695" xr:uid="{00000000-0005-0000-0000-000012000000}"/>
    <cellStyle name="20% - Accent1 2 3 3 3" xfId="634" xr:uid="{00000000-0005-0000-0000-000013000000}"/>
    <cellStyle name="20% - Accent1 2 3 4" xfId="442" xr:uid="{00000000-0005-0000-0000-000014000000}"/>
    <cellStyle name="20% - Accent1 2 3 4 2" xfId="610" xr:uid="{00000000-0005-0000-0000-000015000000}"/>
    <cellStyle name="20% - Accent1 2 3 5" xfId="438" xr:uid="{00000000-0005-0000-0000-000016000000}"/>
    <cellStyle name="20% - Accent1 2 3 6" xfId="691" xr:uid="{00000000-0005-0000-0000-000017000000}"/>
    <cellStyle name="20% - Accent1 2 3 7" xfId="589" xr:uid="{00000000-0005-0000-0000-000018000000}"/>
    <cellStyle name="20% - Accent1 2 4" xfId="1020" xr:uid="{00000000-0005-0000-0000-000019000000}"/>
    <cellStyle name="20% - Accent1 3" xfId="15" xr:uid="{00000000-0005-0000-0000-00001A000000}"/>
    <cellStyle name="20% - Accent1 3 2" xfId="443" xr:uid="{00000000-0005-0000-0000-00001B000000}"/>
    <cellStyle name="20% - Accent1 3 3" xfId="1097" xr:uid="{00000000-0005-0000-0000-00001C000000}"/>
    <cellStyle name="20% - Accent1 4" xfId="166" xr:uid="{00000000-0005-0000-0000-00001D000000}"/>
    <cellStyle name="20% - Accent1 5" xfId="12" xr:uid="{00000000-0005-0000-0000-00001E000000}"/>
    <cellStyle name="20% - Accent1 6" xfId="235" xr:uid="{00000000-0005-0000-0000-00001F000000}"/>
    <cellStyle name="20% - Accent2" xfId="817" builtinId="34" customBuiltin="1"/>
    <cellStyle name="20% - Accent2 2" xfId="17" xr:uid="{00000000-0005-0000-0000-000021000000}"/>
    <cellStyle name="20% - Accent2 2 2" xfId="18" xr:uid="{00000000-0005-0000-0000-000022000000}"/>
    <cellStyle name="20% - Accent2 2 2 2" xfId="957" xr:uid="{00000000-0005-0000-0000-000023000000}"/>
    <cellStyle name="20% - Accent2 2 2 3" xfId="1012" xr:uid="{00000000-0005-0000-0000-000024000000}"/>
    <cellStyle name="20% - Accent2 2 2 4" xfId="1069" xr:uid="{00000000-0005-0000-0000-000025000000}"/>
    <cellStyle name="20% - Accent2 2 3" xfId="238" xr:uid="{00000000-0005-0000-0000-000026000000}"/>
    <cellStyle name="20% - Accent2 2 3 2" xfId="330" xr:uid="{00000000-0005-0000-0000-000027000000}"/>
    <cellStyle name="20% - Accent2 2 3 2 2" xfId="364" xr:uid="{00000000-0005-0000-0000-000028000000}"/>
    <cellStyle name="20% - Accent2 2 3 2 2 2" xfId="446" xr:uid="{00000000-0005-0000-0000-000029000000}"/>
    <cellStyle name="20% - Accent2 2 3 2 2 2 2" xfId="697" xr:uid="{00000000-0005-0000-0000-00002A000000}"/>
    <cellStyle name="20% - Accent2 2 3 2 2 3" xfId="637" xr:uid="{00000000-0005-0000-0000-00002B000000}"/>
    <cellStyle name="20% - Accent2 2 3 2 3" xfId="445" xr:uid="{00000000-0005-0000-0000-00002C000000}"/>
    <cellStyle name="20% - Accent2 2 3 2 3 2" xfId="696" xr:uid="{00000000-0005-0000-0000-00002D000000}"/>
    <cellStyle name="20% - Accent2 2 3 2 4" xfId="593" xr:uid="{00000000-0005-0000-0000-00002E000000}"/>
    <cellStyle name="20% - Accent2 2 3 3" xfId="363" xr:uid="{00000000-0005-0000-0000-00002F000000}"/>
    <cellStyle name="20% - Accent2 2 3 3 2" xfId="447" xr:uid="{00000000-0005-0000-0000-000030000000}"/>
    <cellStyle name="20% - Accent2 2 3 3 2 2" xfId="698" xr:uid="{00000000-0005-0000-0000-000031000000}"/>
    <cellStyle name="20% - Accent2 2 3 3 3" xfId="636" xr:uid="{00000000-0005-0000-0000-000032000000}"/>
    <cellStyle name="20% - Accent2 2 3 4" xfId="448" xr:uid="{00000000-0005-0000-0000-000033000000}"/>
    <cellStyle name="20% - Accent2 2 3 4 2" xfId="607" xr:uid="{00000000-0005-0000-0000-000034000000}"/>
    <cellStyle name="20% - Accent2 2 3 5" xfId="444" xr:uid="{00000000-0005-0000-0000-000035000000}"/>
    <cellStyle name="20% - Accent2 2 3 6" xfId="751" xr:uid="{00000000-0005-0000-0000-000036000000}"/>
    <cellStyle name="20% - Accent2 2 3 7" xfId="592" xr:uid="{00000000-0005-0000-0000-000037000000}"/>
    <cellStyle name="20% - Accent2 2 4" xfId="951" xr:uid="{00000000-0005-0000-0000-000038000000}"/>
    <cellStyle name="20% - Accent2 3" xfId="19" xr:uid="{00000000-0005-0000-0000-000039000000}"/>
    <cellStyle name="20% - Accent2 3 2" xfId="449" xr:uid="{00000000-0005-0000-0000-00003A000000}"/>
    <cellStyle name="20% - Accent2 3 3" xfId="1098" xr:uid="{00000000-0005-0000-0000-00003B000000}"/>
    <cellStyle name="20% - Accent2 4" xfId="167" xr:uid="{00000000-0005-0000-0000-00003C000000}"/>
    <cellStyle name="20% - Accent2 5" xfId="16" xr:uid="{00000000-0005-0000-0000-00003D000000}"/>
    <cellStyle name="20% - Accent2 6" xfId="237" xr:uid="{00000000-0005-0000-0000-00003E000000}"/>
    <cellStyle name="20% - Accent3" xfId="821" builtinId="38" customBuiltin="1"/>
    <cellStyle name="20% - Accent3 2" xfId="21" xr:uid="{00000000-0005-0000-0000-000040000000}"/>
    <cellStyle name="20% - Accent3 2 2" xfId="22" xr:uid="{00000000-0005-0000-0000-000041000000}"/>
    <cellStyle name="20% - Accent3 2 2 2" xfId="1047" xr:uid="{00000000-0005-0000-0000-000042000000}"/>
    <cellStyle name="20% - Accent3 2 2 3" xfId="1049" xr:uid="{00000000-0005-0000-0000-000043000000}"/>
    <cellStyle name="20% - Accent3 2 2 4" xfId="1068" xr:uid="{00000000-0005-0000-0000-000044000000}"/>
    <cellStyle name="20% - Accent3 2 3" xfId="240" xr:uid="{00000000-0005-0000-0000-000045000000}"/>
    <cellStyle name="20% - Accent3 2 3 2" xfId="331" xr:uid="{00000000-0005-0000-0000-000046000000}"/>
    <cellStyle name="20% - Accent3 2 3 2 2" xfId="366" xr:uid="{00000000-0005-0000-0000-000047000000}"/>
    <cellStyle name="20% - Accent3 2 3 2 2 2" xfId="452" xr:uid="{00000000-0005-0000-0000-000048000000}"/>
    <cellStyle name="20% - Accent3 2 3 2 2 2 2" xfId="700" xr:uid="{00000000-0005-0000-0000-000049000000}"/>
    <cellStyle name="20% - Accent3 2 3 2 2 3" xfId="639" xr:uid="{00000000-0005-0000-0000-00004A000000}"/>
    <cellStyle name="20% - Accent3 2 3 2 3" xfId="451" xr:uid="{00000000-0005-0000-0000-00004B000000}"/>
    <cellStyle name="20% - Accent3 2 3 2 3 2" xfId="699" xr:uid="{00000000-0005-0000-0000-00004C000000}"/>
    <cellStyle name="20% - Accent3 2 3 2 4" xfId="596" xr:uid="{00000000-0005-0000-0000-00004D000000}"/>
    <cellStyle name="20% - Accent3 2 3 3" xfId="365" xr:uid="{00000000-0005-0000-0000-00004E000000}"/>
    <cellStyle name="20% - Accent3 2 3 3 2" xfId="453" xr:uid="{00000000-0005-0000-0000-00004F000000}"/>
    <cellStyle name="20% - Accent3 2 3 3 2 2" xfId="701" xr:uid="{00000000-0005-0000-0000-000050000000}"/>
    <cellStyle name="20% - Accent3 2 3 3 3" xfId="638" xr:uid="{00000000-0005-0000-0000-000051000000}"/>
    <cellStyle name="20% - Accent3 2 3 4" xfId="454" xr:uid="{00000000-0005-0000-0000-000052000000}"/>
    <cellStyle name="20% - Accent3 2 3 4 2" xfId="604" xr:uid="{00000000-0005-0000-0000-000053000000}"/>
    <cellStyle name="20% - Accent3 2 3 5" xfId="450" xr:uid="{00000000-0005-0000-0000-000054000000}"/>
    <cellStyle name="20% - Accent3 2 3 6" xfId="683" xr:uid="{00000000-0005-0000-0000-000055000000}"/>
    <cellStyle name="20% - Accent3 2 3 7" xfId="595" xr:uid="{00000000-0005-0000-0000-000056000000}"/>
    <cellStyle name="20% - Accent3 2 4" xfId="902" xr:uid="{00000000-0005-0000-0000-000057000000}"/>
    <cellStyle name="20% - Accent3 3" xfId="23" xr:uid="{00000000-0005-0000-0000-000058000000}"/>
    <cellStyle name="20% - Accent3 3 2" xfId="455" xr:uid="{00000000-0005-0000-0000-000059000000}"/>
    <cellStyle name="20% - Accent3 3 3" xfId="1099" xr:uid="{00000000-0005-0000-0000-00005A000000}"/>
    <cellStyle name="20% - Accent3 4" xfId="168" xr:uid="{00000000-0005-0000-0000-00005B000000}"/>
    <cellStyle name="20% - Accent3 5" xfId="20" xr:uid="{00000000-0005-0000-0000-00005C000000}"/>
    <cellStyle name="20% - Accent3 6" xfId="239" xr:uid="{00000000-0005-0000-0000-00005D000000}"/>
    <cellStyle name="20% - Accent4" xfId="825" builtinId="42" customBuiltin="1"/>
    <cellStyle name="20% - Accent4 2" xfId="25" xr:uid="{00000000-0005-0000-0000-00005F000000}"/>
    <cellStyle name="20% - Accent4 2 2" xfId="26" xr:uid="{00000000-0005-0000-0000-000060000000}"/>
    <cellStyle name="20% - Accent4 2 2 2" xfId="886" xr:uid="{00000000-0005-0000-0000-000061000000}"/>
    <cellStyle name="20% - Accent4 2 2 3" xfId="966" xr:uid="{00000000-0005-0000-0000-000062000000}"/>
    <cellStyle name="20% - Accent4 2 2 4" xfId="1064" xr:uid="{00000000-0005-0000-0000-000063000000}"/>
    <cellStyle name="20% - Accent4 2 3" xfId="242" xr:uid="{00000000-0005-0000-0000-000064000000}"/>
    <cellStyle name="20% - Accent4 2 3 2" xfId="332" xr:uid="{00000000-0005-0000-0000-000065000000}"/>
    <cellStyle name="20% - Accent4 2 3 2 2" xfId="368" xr:uid="{00000000-0005-0000-0000-000066000000}"/>
    <cellStyle name="20% - Accent4 2 3 2 2 2" xfId="458" xr:uid="{00000000-0005-0000-0000-000067000000}"/>
    <cellStyle name="20% - Accent4 2 3 2 2 2 2" xfId="703" xr:uid="{00000000-0005-0000-0000-000068000000}"/>
    <cellStyle name="20% - Accent4 2 3 2 2 3" xfId="641" xr:uid="{00000000-0005-0000-0000-000069000000}"/>
    <cellStyle name="20% - Accent4 2 3 2 3" xfId="457" xr:uid="{00000000-0005-0000-0000-00006A000000}"/>
    <cellStyle name="20% - Accent4 2 3 2 3 2" xfId="702" xr:uid="{00000000-0005-0000-0000-00006B000000}"/>
    <cellStyle name="20% - Accent4 2 3 2 4" xfId="598" xr:uid="{00000000-0005-0000-0000-00006C000000}"/>
    <cellStyle name="20% - Accent4 2 3 3" xfId="367" xr:uid="{00000000-0005-0000-0000-00006D000000}"/>
    <cellStyle name="20% - Accent4 2 3 3 2" xfId="459" xr:uid="{00000000-0005-0000-0000-00006E000000}"/>
    <cellStyle name="20% - Accent4 2 3 3 2 2" xfId="704" xr:uid="{00000000-0005-0000-0000-00006F000000}"/>
    <cellStyle name="20% - Accent4 2 3 3 3" xfId="640" xr:uid="{00000000-0005-0000-0000-000070000000}"/>
    <cellStyle name="20% - Accent4 2 3 4" xfId="460" xr:uid="{00000000-0005-0000-0000-000071000000}"/>
    <cellStyle name="20% - Accent4 2 3 4 2" xfId="599" xr:uid="{00000000-0005-0000-0000-000072000000}"/>
    <cellStyle name="20% - Accent4 2 3 5" xfId="456" xr:uid="{00000000-0005-0000-0000-000073000000}"/>
    <cellStyle name="20% - Accent4 2 3 6" xfId="689" xr:uid="{00000000-0005-0000-0000-000074000000}"/>
    <cellStyle name="20% - Accent4 2 3 7" xfId="597" xr:uid="{00000000-0005-0000-0000-000075000000}"/>
    <cellStyle name="20% - Accent4 2 4" xfId="932" xr:uid="{00000000-0005-0000-0000-000076000000}"/>
    <cellStyle name="20% - Accent4 3" xfId="27" xr:uid="{00000000-0005-0000-0000-000077000000}"/>
    <cellStyle name="20% - Accent4 3 2" xfId="461" xr:uid="{00000000-0005-0000-0000-000078000000}"/>
    <cellStyle name="20% - Accent4 3 3" xfId="1100" xr:uid="{00000000-0005-0000-0000-000079000000}"/>
    <cellStyle name="20% - Accent4 4" xfId="169" xr:uid="{00000000-0005-0000-0000-00007A000000}"/>
    <cellStyle name="20% - Accent4 5" xfId="24" xr:uid="{00000000-0005-0000-0000-00007B000000}"/>
    <cellStyle name="20% - Accent4 6" xfId="241" xr:uid="{00000000-0005-0000-0000-00007C000000}"/>
    <cellStyle name="20% - Accent5" xfId="829" builtinId="46" customBuiltin="1"/>
    <cellStyle name="20% - Accent5 2" xfId="29" xr:uid="{00000000-0005-0000-0000-00007E000000}"/>
    <cellStyle name="20% - Accent5 2 2" xfId="30" xr:uid="{00000000-0005-0000-0000-00007F000000}"/>
    <cellStyle name="20% - Accent5 2 2 2" xfId="1015" xr:uid="{00000000-0005-0000-0000-000080000000}"/>
    <cellStyle name="20% - Accent5 2 2 3" xfId="882" xr:uid="{00000000-0005-0000-0000-000081000000}"/>
    <cellStyle name="20% - Accent5 2 2 4" xfId="873" xr:uid="{00000000-0005-0000-0000-000082000000}"/>
    <cellStyle name="20% - Accent5 2 3" xfId="244" xr:uid="{00000000-0005-0000-0000-000083000000}"/>
    <cellStyle name="20% - Accent5 2 3 2" xfId="333" xr:uid="{00000000-0005-0000-0000-000084000000}"/>
    <cellStyle name="20% - Accent5 2 3 2 2" xfId="370" xr:uid="{00000000-0005-0000-0000-000085000000}"/>
    <cellStyle name="20% - Accent5 2 3 2 2 2" xfId="464" xr:uid="{00000000-0005-0000-0000-000086000000}"/>
    <cellStyle name="20% - Accent5 2 3 2 2 2 2" xfId="706" xr:uid="{00000000-0005-0000-0000-000087000000}"/>
    <cellStyle name="20% - Accent5 2 3 2 2 3" xfId="643" xr:uid="{00000000-0005-0000-0000-000088000000}"/>
    <cellStyle name="20% - Accent5 2 3 2 3" xfId="463" xr:uid="{00000000-0005-0000-0000-000089000000}"/>
    <cellStyle name="20% - Accent5 2 3 2 3 2" xfId="705" xr:uid="{00000000-0005-0000-0000-00008A000000}"/>
    <cellStyle name="20% - Accent5 2 3 2 4" xfId="601" xr:uid="{00000000-0005-0000-0000-00008B000000}"/>
    <cellStyle name="20% - Accent5 2 3 3" xfId="369" xr:uid="{00000000-0005-0000-0000-00008C000000}"/>
    <cellStyle name="20% - Accent5 2 3 3 2" xfId="465" xr:uid="{00000000-0005-0000-0000-00008D000000}"/>
    <cellStyle name="20% - Accent5 2 3 3 2 2" xfId="707" xr:uid="{00000000-0005-0000-0000-00008E000000}"/>
    <cellStyle name="20% - Accent5 2 3 3 3" xfId="642" xr:uid="{00000000-0005-0000-0000-00008F000000}"/>
    <cellStyle name="20% - Accent5 2 3 4" xfId="466" xr:uid="{00000000-0005-0000-0000-000090000000}"/>
    <cellStyle name="20% - Accent5 2 3 4 2" xfId="594" xr:uid="{00000000-0005-0000-0000-000091000000}"/>
    <cellStyle name="20% - Accent5 2 3 5" xfId="462" xr:uid="{00000000-0005-0000-0000-000092000000}"/>
    <cellStyle name="20% - Accent5 2 3 6" xfId="729" xr:uid="{00000000-0005-0000-0000-000093000000}"/>
    <cellStyle name="20% - Accent5 2 3 7" xfId="600" xr:uid="{00000000-0005-0000-0000-000094000000}"/>
    <cellStyle name="20% - Accent5 2 4" xfId="1085" xr:uid="{00000000-0005-0000-0000-000095000000}"/>
    <cellStyle name="20% - Accent5 3" xfId="31" xr:uid="{00000000-0005-0000-0000-000096000000}"/>
    <cellStyle name="20% - Accent5 3 2" xfId="467" xr:uid="{00000000-0005-0000-0000-000097000000}"/>
    <cellStyle name="20% - Accent5 3 3" xfId="1101" xr:uid="{00000000-0005-0000-0000-000098000000}"/>
    <cellStyle name="20% - Accent5 4" xfId="170" xr:uid="{00000000-0005-0000-0000-000099000000}"/>
    <cellStyle name="20% - Accent5 5" xfId="28" xr:uid="{00000000-0005-0000-0000-00009A000000}"/>
    <cellStyle name="20% - Accent5 6" xfId="243" xr:uid="{00000000-0005-0000-0000-00009B000000}"/>
    <cellStyle name="20% - Accent6" xfId="833" builtinId="50" customBuiltin="1"/>
    <cellStyle name="20% - Accent6 2" xfId="33" xr:uid="{00000000-0005-0000-0000-00009D000000}"/>
    <cellStyle name="20% - Accent6 2 2" xfId="34" xr:uid="{00000000-0005-0000-0000-00009E000000}"/>
    <cellStyle name="20% - Accent6 2 2 2" xfId="1028" xr:uid="{00000000-0005-0000-0000-00009F000000}"/>
    <cellStyle name="20% - Accent6 2 2 3" xfId="1076" xr:uid="{00000000-0005-0000-0000-0000A0000000}"/>
    <cellStyle name="20% - Accent6 2 2 4" xfId="1095" xr:uid="{00000000-0005-0000-0000-0000A1000000}"/>
    <cellStyle name="20% - Accent6 2 3" xfId="246" xr:uid="{00000000-0005-0000-0000-0000A2000000}"/>
    <cellStyle name="20% - Accent6 2 3 2" xfId="334" xr:uid="{00000000-0005-0000-0000-0000A3000000}"/>
    <cellStyle name="20% - Accent6 2 3 2 2" xfId="372" xr:uid="{00000000-0005-0000-0000-0000A4000000}"/>
    <cellStyle name="20% - Accent6 2 3 2 2 2" xfId="470" xr:uid="{00000000-0005-0000-0000-0000A5000000}"/>
    <cellStyle name="20% - Accent6 2 3 2 2 2 2" xfId="709" xr:uid="{00000000-0005-0000-0000-0000A6000000}"/>
    <cellStyle name="20% - Accent6 2 3 2 2 3" xfId="645" xr:uid="{00000000-0005-0000-0000-0000A7000000}"/>
    <cellStyle name="20% - Accent6 2 3 2 3" xfId="469" xr:uid="{00000000-0005-0000-0000-0000A8000000}"/>
    <cellStyle name="20% - Accent6 2 3 2 3 2" xfId="708" xr:uid="{00000000-0005-0000-0000-0000A9000000}"/>
    <cellStyle name="20% - Accent6 2 3 2 4" xfId="603" xr:uid="{00000000-0005-0000-0000-0000AA000000}"/>
    <cellStyle name="20% - Accent6 2 3 3" xfId="371" xr:uid="{00000000-0005-0000-0000-0000AB000000}"/>
    <cellStyle name="20% - Accent6 2 3 3 2" xfId="471" xr:uid="{00000000-0005-0000-0000-0000AC000000}"/>
    <cellStyle name="20% - Accent6 2 3 3 2 2" xfId="710" xr:uid="{00000000-0005-0000-0000-0000AD000000}"/>
    <cellStyle name="20% - Accent6 2 3 3 3" xfId="644" xr:uid="{00000000-0005-0000-0000-0000AE000000}"/>
    <cellStyle name="20% - Accent6 2 3 4" xfId="472" xr:uid="{00000000-0005-0000-0000-0000AF000000}"/>
    <cellStyle name="20% - Accent6 2 3 4 2" xfId="591" xr:uid="{00000000-0005-0000-0000-0000B0000000}"/>
    <cellStyle name="20% - Accent6 2 3 5" xfId="468" xr:uid="{00000000-0005-0000-0000-0000B1000000}"/>
    <cellStyle name="20% - Accent6 2 3 6" xfId="682" xr:uid="{00000000-0005-0000-0000-0000B2000000}"/>
    <cellStyle name="20% - Accent6 2 3 7" xfId="602" xr:uid="{00000000-0005-0000-0000-0000B3000000}"/>
    <cellStyle name="20% - Accent6 2 4" xfId="1075" xr:uid="{00000000-0005-0000-0000-0000B4000000}"/>
    <cellStyle name="20% - Accent6 3" xfId="35" xr:uid="{00000000-0005-0000-0000-0000B5000000}"/>
    <cellStyle name="20% - Accent6 3 2" xfId="473" xr:uid="{00000000-0005-0000-0000-0000B6000000}"/>
    <cellStyle name="20% - Accent6 3 3" xfId="1102" xr:uid="{00000000-0005-0000-0000-0000B7000000}"/>
    <cellStyle name="20% - Accent6 4" xfId="171" xr:uid="{00000000-0005-0000-0000-0000B8000000}"/>
    <cellStyle name="20% - Accent6 5" xfId="32" xr:uid="{00000000-0005-0000-0000-0000B9000000}"/>
    <cellStyle name="20% - Accent6 6" xfId="245" xr:uid="{00000000-0005-0000-0000-0000BA000000}"/>
    <cellStyle name="40% - Accent1" xfId="814" builtinId="31" customBuiltin="1"/>
    <cellStyle name="40% - Accent1 2" xfId="37" xr:uid="{00000000-0005-0000-0000-0000BC000000}"/>
    <cellStyle name="40% - Accent1 2 2" xfId="38" xr:uid="{00000000-0005-0000-0000-0000BD000000}"/>
    <cellStyle name="40% - Accent1 2 2 2" xfId="971" xr:uid="{00000000-0005-0000-0000-0000BE000000}"/>
    <cellStyle name="40% - Accent1 2 2 3" xfId="911" xr:uid="{00000000-0005-0000-0000-0000BF000000}"/>
    <cellStyle name="40% - Accent1 2 2 4" xfId="1038" xr:uid="{00000000-0005-0000-0000-0000C0000000}"/>
    <cellStyle name="40% - Accent1 2 3" xfId="248" xr:uid="{00000000-0005-0000-0000-0000C1000000}"/>
    <cellStyle name="40% - Accent1 2 3 2" xfId="335" xr:uid="{00000000-0005-0000-0000-0000C2000000}"/>
    <cellStyle name="40% - Accent1 2 3 2 2" xfId="374" xr:uid="{00000000-0005-0000-0000-0000C3000000}"/>
    <cellStyle name="40% - Accent1 2 3 2 2 2" xfId="476" xr:uid="{00000000-0005-0000-0000-0000C4000000}"/>
    <cellStyle name="40% - Accent1 2 3 2 2 2 2" xfId="712" xr:uid="{00000000-0005-0000-0000-0000C5000000}"/>
    <cellStyle name="40% - Accent1 2 3 2 2 3" xfId="647" xr:uid="{00000000-0005-0000-0000-0000C6000000}"/>
    <cellStyle name="40% - Accent1 2 3 2 3" xfId="475" xr:uid="{00000000-0005-0000-0000-0000C7000000}"/>
    <cellStyle name="40% - Accent1 2 3 2 3 2" xfId="711" xr:uid="{00000000-0005-0000-0000-0000C8000000}"/>
    <cellStyle name="40% - Accent1 2 3 2 4" xfId="606" xr:uid="{00000000-0005-0000-0000-0000C9000000}"/>
    <cellStyle name="40% - Accent1 2 3 3" xfId="373" xr:uid="{00000000-0005-0000-0000-0000CA000000}"/>
    <cellStyle name="40% - Accent1 2 3 3 2" xfId="477" xr:uid="{00000000-0005-0000-0000-0000CB000000}"/>
    <cellStyle name="40% - Accent1 2 3 3 2 2" xfId="713" xr:uid="{00000000-0005-0000-0000-0000CC000000}"/>
    <cellStyle name="40% - Accent1 2 3 3 3" xfId="646" xr:uid="{00000000-0005-0000-0000-0000CD000000}"/>
    <cellStyle name="40% - Accent1 2 3 4" xfId="478" xr:uid="{00000000-0005-0000-0000-0000CE000000}"/>
    <cellStyle name="40% - Accent1 2 3 4 2" xfId="668" xr:uid="{00000000-0005-0000-0000-0000CF000000}"/>
    <cellStyle name="40% - Accent1 2 3 5" xfId="474" xr:uid="{00000000-0005-0000-0000-0000D0000000}"/>
    <cellStyle name="40% - Accent1 2 3 6" xfId="684" xr:uid="{00000000-0005-0000-0000-0000D1000000}"/>
    <cellStyle name="40% - Accent1 2 3 7" xfId="605" xr:uid="{00000000-0005-0000-0000-0000D2000000}"/>
    <cellStyle name="40% - Accent1 2 4" xfId="960" xr:uid="{00000000-0005-0000-0000-0000D3000000}"/>
    <cellStyle name="40% - Accent1 3" xfId="39" xr:uid="{00000000-0005-0000-0000-0000D4000000}"/>
    <cellStyle name="40% - Accent1 3 2" xfId="479" xr:uid="{00000000-0005-0000-0000-0000D5000000}"/>
    <cellStyle name="40% - Accent1 3 3" xfId="1103" xr:uid="{00000000-0005-0000-0000-0000D6000000}"/>
    <cellStyle name="40% - Accent1 4" xfId="172" xr:uid="{00000000-0005-0000-0000-0000D7000000}"/>
    <cellStyle name="40% - Accent1 5" xfId="36" xr:uid="{00000000-0005-0000-0000-0000D8000000}"/>
    <cellStyle name="40% - Accent1 6" xfId="247" xr:uid="{00000000-0005-0000-0000-0000D9000000}"/>
    <cellStyle name="40% - Accent2" xfId="818" builtinId="35" customBuiltin="1"/>
    <cellStyle name="40% - Accent2 2" xfId="41" xr:uid="{00000000-0005-0000-0000-0000DB000000}"/>
    <cellStyle name="40% - Accent2 2 2" xfId="42" xr:uid="{00000000-0005-0000-0000-0000DC000000}"/>
    <cellStyle name="40% - Accent2 2 2 2" xfId="1025" xr:uid="{00000000-0005-0000-0000-0000DD000000}"/>
    <cellStyle name="40% - Accent2 2 2 3" xfId="1062" xr:uid="{00000000-0005-0000-0000-0000DE000000}"/>
    <cellStyle name="40% - Accent2 2 2 4" xfId="963" xr:uid="{00000000-0005-0000-0000-0000DF000000}"/>
    <cellStyle name="40% - Accent2 2 3" xfId="250" xr:uid="{00000000-0005-0000-0000-0000E0000000}"/>
    <cellStyle name="40% - Accent2 2 3 2" xfId="336" xr:uid="{00000000-0005-0000-0000-0000E1000000}"/>
    <cellStyle name="40% - Accent2 2 3 2 2" xfId="376" xr:uid="{00000000-0005-0000-0000-0000E2000000}"/>
    <cellStyle name="40% - Accent2 2 3 2 2 2" xfId="482" xr:uid="{00000000-0005-0000-0000-0000E3000000}"/>
    <cellStyle name="40% - Accent2 2 3 2 2 2 2" xfId="715" xr:uid="{00000000-0005-0000-0000-0000E4000000}"/>
    <cellStyle name="40% - Accent2 2 3 2 2 3" xfId="649" xr:uid="{00000000-0005-0000-0000-0000E5000000}"/>
    <cellStyle name="40% - Accent2 2 3 2 3" xfId="481" xr:uid="{00000000-0005-0000-0000-0000E6000000}"/>
    <cellStyle name="40% - Accent2 2 3 2 3 2" xfId="714" xr:uid="{00000000-0005-0000-0000-0000E7000000}"/>
    <cellStyle name="40% - Accent2 2 3 2 4" xfId="609" xr:uid="{00000000-0005-0000-0000-0000E8000000}"/>
    <cellStyle name="40% - Accent2 2 3 3" xfId="375" xr:uid="{00000000-0005-0000-0000-0000E9000000}"/>
    <cellStyle name="40% - Accent2 2 3 3 2" xfId="483" xr:uid="{00000000-0005-0000-0000-0000EA000000}"/>
    <cellStyle name="40% - Accent2 2 3 3 2 2" xfId="716" xr:uid="{00000000-0005-0000-0000-0000EB000000}"/>
    <cellStyle name="40% - Accent2 2 3 3 3" xfId="648" xr:uid="{00000000-0005-0000-0000-0000EC000000}"/>
    <cellStyle name="40% - Accent2 2 3 4" xfId="484" xr:uid="{00000000-0005-0000-0000-0000ED000000}"/>
    <cellStyle name="40% - Accent2 2 3 4 2" xfId="669" xr:uid="{00000000-0005-0000-0000-0000EE000000}"/>
    <cellStyle name="40% - Accent2 2 3 5" xfId="480" xr:uid="{00000000-0005-0000-0000-0000EF000000}"/>
    <cellStyle name="40% - Accent2 2 3 6" xfId="688" xr:uid="{00000000-0005-0000-0000-0000F0000000}"/>
    <cellStyle name="40% - Accent2 2 3 7" xfId="608" xr:uid="{00000000-0005-0000-0000-0000F1000000}"/>
    <cellStyle name="40% - Accent2 2 4" xfId="977" xr:uid="{00000000-0005-0000-0000-0000F2000000}"/>
    <cellStyle name="40% - Accent2 3" xfId="43" xr:uid="{00000000-0005-0000-0000-0000F3000000}"/>
    <cellStyle name="40% - Accent2 3 2" xfId="485" xr:uid="{00000000-0005-0000-0000-0000F4000000}"/>
    <cellStyle name="40% - Accent2 3 3" xfId="1104" xr:uid="{00000000-0005-0000-0000-0000F5000000}"/>
    <cellStyle name="40% - Accent2 4" xfId="173" xr:uid="{00000000-0005-0000-0000-0000F6000000}"/>
    <cellStyle name="40% - Accent2 5" xfId="40" xr:uid="{00000000-0005-0000-0000-0000F7000000}"/>
    <cellStyle name="40% - Accent2 6" xfId="249" xr:uid="{00000000-0005-0000-0000-0000F8000000}"/>
    <cellStyle name="40% - Accent3" xfId="822" builtinId="39" customBuiltin="1"/>
    <cellStyle name="40% - Accent3 2" xfId="45" xr:uid="{00000000-0005-0000-0000-0000FA000000}"/>
    <cellStyle name="40% - Accent3 2 2" xfId="46" xr:uid="{00000000-0005-0000-0000-0000FB000000}"/>
    <cellStyle name="40% - Accent3 2 2 2" xfId="1000" xr:uid="{00000000-0005-0000-0000-0000FC000000}"/>
    <cellStyle name="40% - Accent3 2 2 3" xfId="962" xr:uid="{00000000-0005-0000-0000-0000FD000000}"/>
    <cellStyle name="40% - Accent3 2 2 4" xfId="926" xr:uid="{00000000-0005-0000-0000-0000FE000000}"/>
    <cellStyle name="40% - Accent3 2 3" xfId="252" xr:uid="{00000000-0005-0000-0000-0000FF000000}"/>
    <cellStyle name="40% - Accent3 2 3 2" xfId="337" xr:uid="{00000000-0005-0000-0000-000000010000}"/>
    <cellStyle name="40% - Accent3 2 3 2 2" xfId="378" xr:uid="{00000000-0005-0000-0000-000001010000}"/>
    <cellStyle name="40% - Accent3 2 3 2 2 2" xfId="488" xr:uid="{00000000-0005-0000-0000-000002010000}"/>
    <cellStyle name="40% - Accent3 2 3 2 2 2 2" xfId="718" xr:uid="{00000000-0005-0000-0000-000003010000}"/>
    <cellStyle name="40% - Accent3 2 3 2 2 3" xfId="651" xr:uid="{00000000-0005-0000-0000-000004010000}"/>
    <cellStyle name="40% - Accent3 2 3 2 3" xfId="487" xr:uid="{00000000-0005-0000-0000-000005010000}"/>
    <cellStyle name="40% - Accent3 2 3 2 3 2" xfId="717" xr:uid="{00000000-0005-0000-0000-000006010000}"/>
    <cellStyle name="40% - Accent3 2 3 2 4" xfId="612" xr:uid="{00000000-0005-0000-0000-000007010000}"/>
    <cellStyle name="40% - Accent3 2 3 3" xfId="377" xr:uid="{00000000-0005-0000-0000-000008010000}"/>
    <cellStyle name="40% - Accent3 2 3 3 2" xfId="489" xr:uid="{00000000-0005-0000-0000-000009010000}"/>
    <cellStyle name="40% - Accent3 2 3 3 2 2" xfId="719" xr:uid="{00000000-0005-0000-0000-00000A010000}"/>
    <cellStyle name="40% - Accent3 2 3 3 3" xfId="650" xr:uid="{00000000-0005-0000-0000-00000B010000}"/>
    <cellStyle name="40% - Accent3 2 3 4" xfId="490" xr:uid="{00000000-0005-0000-0000-00000C010000}"/>
    <cellStyle name="40% - Accent3 2 3 4 2" xfId="673" xr:uid="{00000000-0005-0000-0000-00000D010000}"/>
    <cellStyle name="40% - Accent3 2 3 5" xfId="486" xr:uid="{00000000-0005-0000-0000-00000E010000}"/>
    <cellStyle name="40% - Accent3 2 3 6" xfId="685" xr:uid="{00000000-0005-0000-0000-00000F010000}"/>
    <cellStyle name="40% - Accent3 2 3 7" xfId="611" xr:uid="{00000000-0005-0000-0000-000010010000}"/>
    <cellStyle name="40% - Accent3 2 4" xfId="874" xr:uid="{00000000-0005-0000-0000-000011010000}"/>
    <cellStyle name="40% - Accent3 3" xfId="47" xr:uid="{00000000-0005-0000-0000-000012010000}"/>
    <cellStyle name="40% - Accent3 3 2" xfId="491" xr:uid="{00000000-0005-0000-0000-000013010000}"/>
    <cellStyle name="40% - Accent3 3 3" xfId="1105" xr:uid="{00000000-0005-0000-0000-000014010000}"/>
    <cellStyle name="40% - Accent3 4" xfId="174" xr:uid="{00000000-0005-0000-0000-000015010000}"/>
    <cellStyle name="40% - Accent3 5" xfId="44" xr:uid="{00000000-0005-0000-0000-000016010000}"/>
    <cellStyle name="40% - Accent3 6" xfId="251" xr:uid="{00000000-0005-0000-0000-000017010000}"/>
    <cellStyle name="40% - Accent4" xfId="826" builtinId="43" customBuiltin="1"/>
    <cellStyle name="40% - Accent4 2" xfId="49" xr:uid="{00000000-0005-0000-0000-000019010000}"/>
    <cellStyle name="40% - Accent4 2 2" xfId="50" xr:uid="{00000000-0005-0000-0000-00001A010000}"/>
    <cellStyle name="40% - Accent4 2 2 2" xfId="1083" xr:uid="{00000000-0005-0000-0000-00001B010000}"/>
    <cellStyle name="40% - Accent4 2 2 3" xfId="865" xr:uid="{00000000-0005-0000-0000-00001C010000}"/>
    <cellStyle name="40% - Accent4 2 2 4" xfId="964" xr:uid="{00000000-0005-0000-0000-00001D010000}"/>
    <cellStyle name="40% - Accent4 2 3" xfId="254" xr:uid="{00000000-0005-0000-0000-00001E010000}"/>
    <cellStyle name="40% - Accent4 2 3 2" xfId="338" xr:uid="{00000000-0005-0000-0000-00001F010000}"/>
    <cellStyle name="40% - Accent4 2 3 2 2" xfId="380" xr:uid="{00000000-0005-0000-0000-000020010000}"/>
    <cellStyle name="40% - Accent4 2 3 2 2 2" xfId="494" xr:uid="{00000000-0005-0000-0000-000021010000}"/>
    <cellStyle name="40% - Accent4 2 3 2 2 2 2" xfId="721" xr:uid="{00000000-0005-0000-0000-000022010000}"/>
    <cellStyle name="40% - Accent4 2 3 2 2 3" xfId="653" xr:uid="{00000000-0005-0000-0000-000023010000}"/>
    <cellStyle name="40% - Accent4 2 3 2 3" xfId="493" xr:uid="{00000000-0005-0000-0000-000024010000}"/>
    <cellStyle name="40% - Accent4 2 3 2 3 2" xfId="720" xr:uid="{00000000-0005-0000-0000-000025010000}"/>
    <cellStyle name="40% - Accent4 2 3 2 4" xfId="614" xr:uid="{00000000-0005-0000-0000-000026010000}"/>
    <cellStyle name="40% - Accent4 2 3 3" xfId="379" xr:uid="{00000000-0005-0000-0000-000027010000}"/>
    <cellStyle name="40% - Accent4 2 3 3 2" xfId="495" xr:uid="{00000000-0005-0000-0000-000028010000}"/>
    <cellStyle name="40% - Accent4 2 3 3 2 2" xfId="722" xr:uid="{00000000-0005-0000-0000-000029010000}"/>
    <cellStyle name="40% - Accent4 2 3 3 3" xfId="652" xr:uid="{00000000-0005-0000-0000-00002A010000}"/>
    <cellStyle name="40% - Accent4 2 3 4" xfId="496" xr:uid="{00000000-0005-0000-0000-00002B010000}"/>
    <cellStyle name="40% - Accent4 2 3 4 2" xfId="670" xr:uid="{00000000-0005-0000-0000-00002C010000}"/>
    <cellStyle name="40% - Accent4 2 3 5" xfId="492" xr:uid="{00000000-0005-0000-0000-00002D010000}"/>
    <cellStyle name="40% - Accent4 2 3 6" xfId="750" xr:uid="{00000000-0005-0000-0000-00002E010000}"/>
    <cellStyle name="40% - Accent4 2 3 7" xfId="613" xr:uid="{00000000-0005-0000-0000-00002F010000}"/>
    <cellStyle name="40% - Accent4 2 4" xfId="946" xr:uid="{00000000-0005-0000-0000-000030010000}"/>
    <cellStyle name="40% - Accent4 3" xfId="51" xr:uid="{00000000-0005-0000-0000-000031010000}"/>
    <cellStyle name="40% - Accent4 3 2" xfId="497" xr:uid="{00000000-0005-0000-0000-000032010000}"/>
    <cellStyle name="40% - Accent4 3 3" xfId="1106" xr:uid="{00000000-0005-0000-0000-000033010000}"/>
    <cellStyle name="40% - Accent4 4" xfId="175" xr:uid="{00000000-0005-0000-0000-000034010000}"/>
    <cellStyle name="40% - Accent4 5" xfId="48" xr:uid="{00000000-0005-0000-0000-000035010000}"/>
    <cellStyle name="40% - Accent4 6" xfId="253" xr:uid="{00000000-0005-0000-0000-000036010000}"/>
    <cellStyle name="40% - Accent5" xfId="830" builtinId="47" customBuiltin="1"/>
    <cellStyle name="40% - Accent5 2" xfId="53" xr:uid="{00000000-0005-0000-0000-000038010000}"/>
    <cellStyle name="40% - Accent5 2 2" xfId="54" xr:uid="{00000000-0005-0000-0000-000039010000}"/>
    <cellStyle name="40% - Accent5 2 2 2" xfId="872" xr:uid="{00000000-0005-0000-0000-00003A010000}"/>
    <cellStyle name="40% - Accent5 2 2 3" xfId="980" xr:uid="{00000000-0005-0000-0000-00003B010000}"/>
    <cellStyle name="40% - Accent5 2 2 4" xfId="892" xr:uid="{00000000-0005-0000-0000-00003C010000}"/>
    <cellStyle name="40% - Accent5 2 3" xfId="256" xr:uid="{00000000-0005-0000-0000-00003D010000}"/>
    <cellStyle name="40% - Accent5 2 3 2" xfId="339" xr:uid="{00000000-0005-0000-0000-00003E010000}"/>
    <cellStyle name="40% - Accent5 2 3 2 2" xfId="382" xr:uid="{00000000-0005-0000-0000-00003F010000}"/>
    <cellStyle name="40% - Accent5 2 3 2 2 2" xfId="500" xr:uid="{00000000-0005-0000-0000-000040010000}"/>
    <cellStyle name="40% - Accent5 2 3 2 2 2 2" xfId="724" xr:uid="{00000000-0005-0000-0000-000041010000}"/>
    <cellStyle name="40% - Accent5 2 3 2 2 3" xfId="655" xr:uid="{00000000-0005-0000-0000-000042010000}"/>
    <cellStyle name="40% - Accent5 2 3 2 3" xfId="499" xr:uid="{00000000-0005-0000-0000-000043010000}"/>
    <cellStyle name="40% - Accent5 2 3 2 3 2" xfId="723" xr:uid="{00000000-0005-0000-0000-000044010000}"/>
    <cellStyle name="40% - Accent5 2 3 2 4" xfId="616" xr:uid="{00000000-0005-0000-0000-000045010000}"/>
    <cellStyle name="40% - Accent5 2 3 3" xfId="381" xr:uid="{00000000-0005-0000-0000-000046010000}"/>
    <cellStyle name="40% - Accent5 2 3 3 2" xfId="501" xr:uid="{00000000-0005-0000-0000-000047010000}"/>
    <cellStyle name="40% - Accent5 2 3 3 2 2" xfId="725" xr:uid="{00000000-0005-0000-0000-000048010000}"/>
    <cellStyle name="40% - Accent5 2 3 3 3" xfId="654" xr:uid="{00000000-0005-0000-0000-000049010000}"/>
    <cellStyle name="40% - Accent5 2 3 4" xfId="502" xr:uid="{00000000-0005-0000-0000-00004A010000}"/>
    <cellStyle name="40% - Accent5 2 3 4 2" xfId="674" xr:uid="{00000000-0005-0000-0000-00004B010000}"/>
    <cellStyle name="40% - Accent5 2 3 5" xfId="498" xr:uid="{00000000-0005-0000-0000-00004C010000}"/>
    <cellStyle name="40% - Accent5 2 3 6" xfId="687" xr:uid="{00000000-0005-0000-0000-00004D010000}"/>
    <cellStyle name="40% - Accent5 2 3 7" xfId="615" xr:uid="{00000000-0005-0000-0000-00004E010000}"/>
    <cellStyle name="40% - Accent5 2 4" xfId="899" xr:uid="{00000000-0005-0000-0000-00004F010000}"/>
    <cellStyle name="40% - Accent5 3" xfId="55" xr:uid="{00000000-0005-0000-0000-000050010000}"/>
    <cellStyle name="40% - Accent5 3 2" xfId="503" xr:uid="{00000000-0005-0000-0000-000051010000}"/>
    <cellStyle name="40% - Accent5 3 3" xfId="1107" xr:uid="{00000000-0005-0000-0000-000052010000}"/>
    <cellStyle name="40% - Accent5 4" xfId="176" xr:uid="{00000000-0005-0000-0000-000053010000}"/>
    <cellStyle name="40% - Accent5 5" xfId="52" xr:uid="{00000000-0005-0000-0000-000054010000}"/>
    <cellStyle name="40% - Accent5 6" xfId="255" xr:uid="{00000000-0005-0000-0000-000055010000}"/>
    <cellStyle name="40% - Accent6" xfId="834" builtinId="51" customBuiltin="1"/>
    <cellStyle name="40% - Accent6 2" xfId="57" xr:uid="{00000000-0005-0000-0000-000057010000}"/>
    <cellStyle name="40% - Accent6 2 2" xfId="58" xr:uid="{00000000-0005-0000-0000-000058010000}"/>
    <cellStyle name="40% - Accent6 2 2 2" xfId="887" xr:uid="{00000000-0005-0000-0000-000059010000}"/>
    <cellStyle name="40% - Accent6 2 2 3" xfId="904" xr:uid="{00000000-0005-0000-0000-00005A010000}"/>
    <cellStyle name="40% - Accent6 2 2 4" xfId="1034" xr:uid="{00000000-0005-0000-0000-00005B010000}"/>
    <cellStyle name="40% - Accent6 2 3" xfId="258" xr:uid="{00000000-0005-0000-0000-00005C010000}"/>
    <cellStyle name="40% - Accent6 2 3 2" xfId="340" xr:uid="{00000000-0005-0000-0000-00005D010000}"/>
    <cellStyle name="40% - Accent6 2 3 2 2" xfId="384" xr:uid="{00000000-0005-0000-0000-00005E010000}"/>
    <cellStyle name="40% - Accent6 2 3 2 2 2" xfId="506" xr:uid="{00000000-0005-0000-0000-00005F010000}"/>
    <cellStyle name="40% - Accent6 2 3 2 2 2 2" xfId="727" xr:uid="{00000000-0005-0000-0000-000060010000}"/>
    <cellStyle name="40% - Accent6 2 3 2 2 3" xfId="657" xr:uid="{00000000-0005-0000-0000-000061010000}"/>
    <cellStyle name="40% - Accent6 2 3 2 3" xfId="505" xr:uid="{00000000-0005-0000-0000-000062010000}"/>
    <cellStyle name="40% - Accent6 2 3 2 3 2" xfId="726" xr:uid="{00000000-0005-0000-0000-000063010000}"/>
    <cellStyle name="40% - Accent6 2 3 2 4" xfId="618" xr:uid="{00000000-0005-0000-0000-000064010000}"/>
    <cellStyle name="40% - Accent6 2 3 3" xfId="383" xr:uid="{00000000-0005-0000-0000-000065010000}"/>
    <cellStyle name="40% - Accent6 2 3 3 2" xfId="507" xr:uid="{00000000-0005-0000-0000-000066010000}"/>
    <cellStyle name="40% - Accent6 2 3 3 2 2" xfId="728" xr:uid="{00000000-0005-0000-0000-000067010000}"/>
    <cellStyle name="40% - Accent6 2 3 3 3" xfId="656" xr:uid="{00000000-0005-0000-0000-000068010000}"/>
    <cellStyle name="40% - Accent6 2 3 4" xfId="508" xr:uid="{00000000-0005-0000-0000-000069010000}"/>
    <cellStyle name="40% - Accent6 2 3 4 2" xfId="671" xr:uid="{00000000-0005-0000-0000-00006A010000}"/>
    <cellStyle name="40% - Accent6 2 3 5" xfId="504" xr:uid="{00000000-0005-0000-0000-00006B010000}"/>
    <cellStyle name="40% - Accent6 2 3 6" xfId="686" xr:uid="{00000000-0005-0000-0000-00006C010000}"/>
    <cellStyle name="40% - Accent6 2 3 7" xfId="617" xr:uid="{00000000-0005-0000-0000-00006D010000}"/>
    <cellStyle name="40% - Accent6 2 4" xfId="956" xr:uid="{00000000-0005-0000-0000-00006E010000}"/>
    <cellStyle name="40% - Accent6 3" xfId="59" xr:uid="{00000000-0005-0000-0000-00006F010000}"/>
    <cellStyle name="40% - Accent6 3 2" xfId="509" xr:uid="{00000000-0005-0000-0000-000070010000}"/>
    <cellStyle name="40% - Accent6 3 3" xfId="1108" xr:uid="{00000000-0005-0000-0000-000071010000}"/>
    <cellStyle name="40% - Accent6 4" xfId="177" xr:uid="{00000000-0005-0000-0000-000072010000}"/>
    <cellStyle name="40% - Accent6 5" xfId="56" xr:uid="{00000000-0005-0000-0000-000073010000}"/>
    <cellStyle name="40% - Accent6 6" xfId="257" xr:uid="{00000000-0005-0000-0000-000074010000}"/>
    <cellStyle name="5x indented GHG Textfiels" xfId="906" xr:uid="{00000000-0005-0000-0000-000075010000}"/>
    <cellStyle name="60% - Accent1" xfId="815" builtinId="32" customBuiltin="1"/>
    <cellStyle name="60% - Accent1 2" xfId="61" xr:uid="{00000000-0005-0000-0000-000077010000}"/>
    <cellStyle name="60% - Accent1 2 2" xfId="260" xr:uid="{00000000-0005-0000-0000-000078010000}"/>
    <cellStyle name="60% - Accent1 2 2 2" xfId="1093" xr:uid="{00000000-0005-0000-0000-000079010000}"/>
    <cellStyle name="60% - Accent1 2 2 3" xfId="927" xr:uid="{00000000-0005-0000-0000-00007A010000}"/>
    <cellStyle name="60% - Accent1 2 2 4" xfId="876" xr:uid="{00000000-0005-0000-0000-00007B010000}"/>
    <cellStyle name="60% - Accent1 2 3" xfId="910" xr:uid="{00000000-0005-0000-0000-00007C010000}"/>
    <cellStyle name="60% - Accent1 3" xfId="62" xr:uid="{00000000-0005-0000-0000-00007D010000}"/>
    <cellStyle name="60% - Accent1 3 2" xfId="1109" xr:uid="{00000000-0005-0000-0000-00007E010000}"/>
    <cellStyle name="60% - Accent1 4" xfId="178" xr:uid="{00000000-0005-0000-0000-00007F010000}"/>
    <cellStyle name="60% - Accent1 5" xfId="60" xr:uid="{00000000-0005-0000-0000-000080010000}"/>
    <cellStyle name="60% - Accent1 6" xfId="259" xr:uid="{00000000-0005-0000-0000-000081010000}"/>
    <cellStyle name="60% - Accent2" xfId="819" builtinId="36" customBuiltin="1"/>
    <cellStyle name="60% - Accent2 2" xfId="64" xr:uid="{00000000-0005-0000-0000-000083010000}"/>
    <cellStyle name="60% - Accent2 2 2" xfId="262" xr:uid="{00000000-0005-0000-0000-000084010000}"/>
    <cellStyle name="60% - Accent2 2 2 2" xfId="1003" xr:uid="{00000000-0005-0000-0000-000085010000}"/>
    <cellStyle name="60% - Accent2 2 2 3" xfId="961" xr:uid="{00000000-0005-0000-0000-000086010000}"/>
    <cellStyle name="60% - Accent2 2 2 4" xfId="1002" xr:uid="{00000000-0005-0000-0000-000087010000}"/>
    <cellStyle name="60% - Accent2 2 3" xfId="973" xr:uid="{00000000-0005-0000-0000-000088010000}"/>
    <cellStyle name="60% - Accent2 3" xfId="65" xr:uid="{00000000-0005-0000-0000-000089010000}"/>
    <cellStyle name="60% - Accent2 3 2" xfId="1110" xr:uid="{00000000-0005-0000-0000-00008A010000}"/>
    <cellStyle name="60% - Accent2 4" xfId="179" xr:uid="{00000000-0005-0000-0000-00008B010000}"/>
    <cellStyle name="60% - Accent2 5" xfId="63" xr:uid="{00000000-0005-0000-0000-00008C010000}"/>
    <cellStyle name="60% - Accent2 6" xfId="261" xr:uid="{00000000-0005-0000-0000-00008D010000}"/>
    <cellStyle name="60% - Accent3" xfId="823" builtinId="40" customBuiltin="1"/>
    <cellStyle name="60% - Accent3 2" xfId="67" xr:uid="{00000000-0005-0000-0000-00008F010000}"/>
    <cellStyle name="60% - Accent3 2 2" xfId="264" xr:uid="{00000000-0005-0000-0000-000090010000}"/>
    <cellStyle name="60% - Accent3 2 2 2" xfId="928" xr:uid="{00000000-0005-0000-0000-000091010000}"/>
    <cellStyle name="60% - Accent3 2 2 3" xfId="952" xr:uid="{00000000-0005-0000-0000-000092010000}"/>
    <cellStyle name="60% - Accent3 2 2 4" xfId="846" xr:uid="{00000000-0005-0000-0000-000093010000}"/>
    <cellStyle name="60% - Accent3 2 3" xfId="1022" xr:uid="{00000000-0005-0000-0000-000094010000}"/>
    <cellStyle name="60% - Accent3 3" xfId="68" xr:uid="{00000000-0005-0000-0000-000095010000}"/>
    <cellStyle name="60% - Accent3 3 2" xfId="1111" xr:uid="{00000000-0005-0000-0000-000096010000}"/>
    <cellStyle name="60% - Accent3 4" xfId="180" xr:uid="{00000000-0005-0000-0000-000097010000}"/>
    <cellStyle name="60% - Accent3 5" xfId="66" xr:uid="{00000000-0005-0000-0000-000098010000}"/>
    <cellStyle name="60% - Accent3 6" xfId="263" xr:uid="{00000000-0005-0000-0000-000099010000}"/>
    <cellStyle name="60% - Accent4" xfId="827" builtinId="44" customBuiltin="1"/>
    <cellStyle name="60% - Accent4 2" xfId="70" xr:uid="{00000000-0005-0000-0000-00009B010000}"/>
    <cellStyle name="60% - Accent4 2 2" xfId="266" xr:uid="{00000000-0005-0000-0000-00009C010000}"/>
    <cellStyle name="60% - Accent4 2 2 2" xfId="1091" xr:uid="{00000000-0005-0000-0000-00009D010000}"/>
    <cellStyle name="60% - Accent4 2 2 3" xfId="848" xr:uid="{00000000-0005-0000-0000-00009E010000}"/>
    <cellStyle name="60% - Accent4 2 2 4" xfId="1039" xr:uid="{00000000-0005-0000-0000-00009F010000}"/>
    <cellStyle name="60% - Accent4 2 3" xfId="969" xr:uid="{00000000-0005-0000-0000-0000A0010000}"/>
    <cellStyle name="60% - Accent4 3" xfId="71" xr:uid="{00000000-0005-0000-0000-0000A1010000}"/>
    <cellStyle name="60% - Accent4 3 2" xfId="1112" xr:uid="{00000000-0005-0000-0000-0000A2010000}"/>
    <cellStyle name="60% - Accent4 4" xfId="181" xr:uid="{00000000-0005-0000-0000-0000A3010000}"/>
    <cellStyle name="60% - Accent4 5" xfId="69" xr:uid="{00000000-0005-0000-0000-0000A4010000}"/>
    <cellStyle name="60% - Accent4 6" xfId="265" xr:uid="{00000000-0005-0000-0000-0000A5010000}"/>
    <cellStyle name="60% - Accent5" xfId="831" builtinId="48" customBuiltin="1"/>
    <cellStyle name="60% - Accent5 2" xfId="73" xr:uid="{00000000-0005-0000-0000-0000A7010000}"/>
    <cellStyle name="60% - Accent5 2 2" xfId="268" xr:uid="{00000000-0005-0000-0000-0000A8010000}"/>
    <cellStyle name="60% - Accent5 2 2 2" xfId="949" xr:uid="{00000000-0005-0000-0000-0000A9010000}"/>
    <cellStyle name="60% - Accent5 2 2 3" xfId="889" xr:uid="{00000000-0005-0000-0000-0000AA010000}"/>
    <cellStyle name="60% - Accent5 2 2 4" xfId="894" xr:uid="{00000000-0005-0000-0000-0000AB010000}"/>
    <cellStyle name="60% - Accent5 2 3" xfId="931" xr:uid="{00000000-0005-0000-0000-0000AC010000}"/>
    <cellStyle name="60% - Accent5 3" xfId="74" xr:uid="{00000000-0005-0000-0000-0000AD010000}"/>
    <cellStyle name="60% - Accent5 3 2" xfId="1113" xr:uid="{00000000-0005-0000-0000-0000AE010000}"/>
    <cellStyle name="60% - Accent5 4" xfId="182" xr:uid="{00000000-0005-0000-0000-0000AF010000}"/>
    <cellStyle name="60% - Accent5 5" xfId="72" xr:uid="{00000000-0005-0000-0000-0000B0010000}"/>
    <cellStyle name="60% - Accent5 6" xfId="267" xr:uid="{00000000-0005-0000-0000-0000B1010000}"/>
    <cellStyle name="60% - Accent6" xfId="835" builtinId="52" customBuiltin="1"/>
    <cellStyle name="60% - Accent6 2" xfId="76" xr:uid="{00000000-0005-0000-0000-0000B3010000}"/>
    <cellStyle name="60% - Accent6 2 2" xfId="270" xr:uid="{00000000-0005-0000-0000-0000B4010000}"/>
    <cellStyle name="60% - Accent6 2 2 2" xfId="893" xr:uid="{00000000-0005-0000-0000-0000B5010000}"/>
    <cellStyle name="60% - Accent6 2 2 3" xfId="867" xr:uid="{00000000-0005-0000-0000-0000B6010000}"/>
    <cellStyle name="60% - Accent6 2 2 4" xfId="1040" xr:uid="{00000000-0005-0000-0000-0000B7010000}"/>
    <cellStyle name="60% - Accent6 2 3" xfId="1017" xr:uid="{00000000-0005-0000-0000-0000B8010000}"/>
    <cellStyle name="60% - Accent6 3" xfId="77" xr:uid="{00000000-0005-0000-0000-0000B9010000}"/>
    <cellStyle name="60% - Accent6 3 2" xfId="1114" xr:uid="{00000000-0005-0000-0000-0000BA010000}"/>
    <cellStyle name="60% - Accent6 4" xfId="183" xr:uid="{00000000-0005-0000-0000-0000BB010000}"/>
    <cellStyle name="60% - Accent6 5" xfId="75" xr:uid="{00000000-0005-0000-0000-0000BC010000}"/>
    <cellStyle name="60% - Accent6 6" xfId="269" xr:uid="{00000000-0005-0000-0000-0000BD010000}"/>
    <cellStyle name="Accent1" xfId="812" builtinId="29" customBuiltin="1"/>
    <cellStyle name="Accent1 2" xfId="79" xr:uid="{00000000-0005-0000-0000-0000BF010000}"/>
    <cellStyle name="Accent1 2 2" xfId="272" xr:uid="{00000000-0005-0000-0000-0000C0010000}"/>
    <cellStyle name="Accent1 2 2 2" xfId="1084" xr:uid="{00000000-0005-0000-0000-0000C1010000}"/>
    <cellStyle name="Accent1 2 2 3" xfId="917" xr:uid="{00000000-0005-0000-0000-0000C2010000}"/>
    <cellStyle name="Accent1 2 2 4" xfId="1092" xr:uid="{00000000-0005-0000-0000-0000C3010000}"/>
    <cellStyle name="Accent1 2 3" xfId="945" xr:uid="{00000000-0005-0000-0000-0000C4010000}"/>
    <cellStyle name="Accent1 3" xfId="80" xr:uid="{00000000-0005-0000-0000-0000C5010000}"/>
    <cellStyle name="Accent1 3 2" xfId="1115" xr:uid="{00000000-0005-0000-0000-0000C6010000}"/>
    <cellStyle name="Accent1 4" xfId="184" xr:uid="{00000000-0005-0000-0000-0000C7010000}"/>
    <cellStyle name="Accent1 5" xfId="78" xr:uid="{00000000-0005-0000-0000-0000C8010000}"/>
    <cellStyle name="Accent1 6" xfId="271" xr:uid="{00000000-0005-0000-0000-0000C9010000}"/>
    <cellStyle name="Accent2" xfId="816" builtinId="33" customBuiltin="1"/>
    <cellStyle name="Accent2 2" xfId="82" xr:uid="{00000000-0005-0000-0000-0000CB010000}"/>
    <cellStyle name="Accent2 2 2" xfId="274" xr:uid="{00000000-0005-0000-0000-0000CC010000}"/>
    <cellStyle name="Accent2 2 2 2" xfId="850" xr:uid="{00000000-0005-0000-0000-0000CD010000}"/>
    <cellStyle name="Accent2 2 2 3" xfId="913" xr:uid="{00000000-0005-0000-0000-0000CE010000}"/>
    <cellStyle name="Accent2 2 2 4" xfId="939" xr:uid="{00000000-0005-0000-0000-0000CF010000}"/>
    <cellStyle name="Accent2 2 3" xfId="935" xr:uid="{00000000-0005-0000-0000-0000D0010000}"/>
    <cellStyle name="Accent2 3" xfId="83" xr:uid="{00000000-0005-0000-0000-0000D1010000}"/>
    <cellStyle name="Accent2 3 2" xfId="1116" xr:uid="{00000000-0005-0000-0000-0000D2010000}"/>
    <cellStyle name="Accent2 4" xfId="185" xr:uid="{00000000-0005-0000-0000-0000D3010000}"/>
    <cellStyle name="Accent2 5" xfId="81" xr:uid="{00000000-0005-0000-0000-0000D4010000}"/>
    <cellStyle name="Accent2 6" xfId="273" xr:uid="{00000000-0005-0000-0000-0000D5010000}"/>
    <cellStyle name="Accent3" xfId="820" builtinId="37" customBuiltin="1"/>
    <cellStyle name="Accent3 2" xfId="85" xr:uid="{00000000-0005-0000-0000-0000D7010000}"/>
    <cellStyle name="Accent3 2 2" xfId="276" xr:uid="{00000000-0005-0000-0000-0000D8010000}"/>
    <cellStyle name="Accent3 2 2 2" xfId="983" xr:uid="{00000000-0005-0000-0000-0000D9010000}"/>
    <cellStyle name="Accent3 2 2 3" xfId="995" xr:uid="{00000000-0005-0000-0000-0000DA010000}"/>
    <cellStyle name="Accent3 2 2 4" xfId="1082" xr:uid="{00000000-0005-0000-0000-0000DB010000}"/>
    <cellStyle name="Accent3 2 3" xfId="992" xr:uid="{00000000-0005-0000-0000-0000DC010000}"/>
    <cellStyle name="Accent3 3" xfId="86" xr:uid="{00000000-0005-0000-0000-0000DD010000}"/>
    <cellStyle name="Accent3 3 2" xfId="1117" xr:uid="{00000000-0005-0000-0000-0000DE010000}"/>
    <cellStyle name="Accent3 4" xfId="186" xr:uid="{00000000-0005-0000-0000-0000DF010000}"/>
    <cellStyle name="Accent3 5" xfId="84" xr:uid="{00000000-0005-0000-0000-0000E0010000}"/>
    <cellStyle name="Accent3 6" xfId="275" xr:uid="{00000000-0005-0000-0000-0000E1010000}"/>
    <cellStyle name="Accent4" xfId="824" builtinId="41" customBuiltin="1"/>
    <cellStyle name="Accent4 2" xfId="88" xr:uid="{00000000-0005-0000-0000-0000E3010000}"/>
    <cellStyle name="Accent4 2 2" xfId="278" xr:uid="{00000000-0005-0000-0000-0000E4010000}"/>
    <cellStyle name="Accent4 2 2 2" xfId="861" xr:uid="{00000000-0005-0000-0000-0000E5010000}"/>
    <cellStyle name="Accent4 2 2 3" xfId="854" xr:uid="{00000000-0005-0000-0000-0000E6010000}"/>
    <cellStyle name="Accent4 2 2 4" xfId="938" xr:uid="{00000000-0005-0000-0000-0000E7010000}"/>
    <cellStyle name="Accent4 2 3" xfId="1071" xr:uid="{00000000-0005-0000-0000-0000E8010000}"/>
    <cellStyle name="Accent4 3" xfId="89" xr:uid="{00000000-0005-0000-0000-0000E9010000}"/>
    <cellStyle name="Accent4 3 2" xfId="1118" xr:uid="{00000000-0005-0000-0000-0000EA010000}"/>
    <cellStyle name="Accent4 4" xfId="187" xr:uid="{00000000-0005-0000-0000-0000EB010000}"/>
    <cellStyle name="Accent4 5" xfId="87" xr:uid="{00000000-0005-0000-0000-0000EC010000}"/>
    <cellStyle name="Accent4 6" xfId="277" xr:uid="{00000000-0005-0000-0000-0000ED010000}"/>
    <cellStyle name="Accent5" xfId="828" builtinId="45" customBuiltin="1"/>
    <cellStyle name="Accent5 2" xfId="91" xr:uid="{00000000-0005-0000-0000-0000EF010000}"/>
    <cellStyle name="Accent5 2 2" xfId="280" xr:uid="{00000000-0005-0000-0000-0000F0010000}"/>
    <cellStyle name="Accent5 2 2 2" xfId="891" xr:uid="{00000000-0005-0000-0000-0000F1010000}"/>
    <cellStyle name="Accent5 2 2 3" xfId="1050" xr:uid="{00000000-0005-0000-0000-0000F2010000}"/>
    <cellStyle name="Accent5 2 2 4" xfId="1090" xr:uid="{00000000-0005-0000-0000-0000F3010000}"/>
    <cellStyle name="Accent5 2 3" xfId="1031" xr:uid="{00000000-0005-0000-0000-0000F4010000}"/>
    <cellStyle name="Accent5 3" xfId="92" xr:uid="{00000000-0005-0000-0000-0000F5010000}"/>
    <cellStyle name="Accent5 3 2" xfId="1119" xr:uid="{00000000-0005-0000-0000-0000F6010000}"/>
    <cellStyle name="Accent5 4" xfId="188" xr:uid="{00000000-0005-0000-0000-0000F7010000}"/>
    <cellStyle name="Accent5 5" xfId="90" xr:uid="{00000000-0005-0000-0000-0000F8010000}"/>
    <cellStyle name="Accent5 6" xfId="279" xr:uid="{00000000-0005-0000-0000-0000F9010000}"/>
    <cellStyle name="Accent6" xfId="832" builtinId="49" customBuiltin="1"/>
    <cellStyle name="Accent6 2" xfId="94" xr:uid="{00000000-0005-0000-0000-0000FB010000}"/>
    <cellStyle name="Accent6 2 2" xfId="282" xr:uid="{00000000-0005-0000-0000-0000FC010000}"/>
    <cellStyle name="Accent6 2 2 2" xfId="1061" xr:uid="{00000000-0005-0000-0000-0000FD010000}"/>
    <cellStyle name="Accent6 2 2 3" xfId="855" xr:uid="{00000000-0005-0000-0000-0000FE010000}"/>
    <cellStyle name="Accent6 2 2 4" xfId="1060" xr:uid="{00000000-0005-0000-0000-0000FF010000}"/>
    <cellStyle name="Accent6 2 3" xfId="863" xr:uid="{00000000-0005-0000-0000-000000020000}"/>
    <cellStyle name="Accent6 3" xfId="95" xr:uid="{00000000-0005-0000-0000-000001020000}"/>
    <cellStyle name="Accent6 3 2" xfId="1120" xr:uid="{00000000-0005-0000-0000-000002020000}"/>
    <cellStyle name="Accent6 4" xfId="189" xr:uid="{00000000-0005-0000-0000-000003020000}"/>
    <cellStyle name="Accent6 5" xfId="93" xr:uid="{00000000-0005-0000-0000-000004020000}"/>
    <cellStyle name="Accent6 6" xfId="281" xr:uid="{00000000-0005-0000-0000-000005020000}"/>
    <cellStyle name="AggblueCels_1x" xfId="866" xr:uid="{00000000-0005-0000-0000-000006020000}"/>
    <cellStyle name="Bad" xfId="801" builtinId="27" customBuiltin="1"/>
    <cellStyle name="Bad 2" xfId="97" xr:uid="{00000000-0005-0000-0000-000008020000}"/>
    <cellStyle name="Bad 2 2" xfId="284" xr:uid="{00000000-0005-0000-0000-000009020000}"/>
    <cellStyle name="Bad 2 2 2" xfId="996" xr:uid="{00000000-0005-0000-0000-00000A020000}"/>
    <cellStyle name="Bad 2 2 3" xfId="868" xr:uid="{00000000-0005-0000-0000-00000B020000}"/>
    <cellStyle name="Bad 2 2 4" xfId="896" xr:uid="{00000000-0005-0000-0000-00000C020000}"/>
    <cellStyle name="Bad 2 3" xfId="1045" xr:uid="{00000000-0005-0000-0000-00000D020000}"/>
    <cellStyle name="Bad 3" xfId="98" xr:uid="{00000000-0005-0000-0000-00000E020000}"/>
    <cellStyle name="Bad 3 2" xfId="1121" xr:uid="{00000000-0005-0000-0000-00000F020000}"/>
    <cellStyle name="Bad 4" xfId="190" xr:uid="{00000000-0005-0000-0000-000010020000}"/>
    <cellStyle name="Bad 5" xfId="96" xr:uid="{00000000-0005-0000-0000-000011020000}"/>
    <cellStyle name="Bad 6" xfId="283" xr:uid="{00000000-0005-0000-0000-000012020000}"/>
    <cellStyle name="Bold GHG Numbers (0.00)" xfId="1073" xr:uid="{00000000-0005-0000-0000-000013020000}"/>
    <cellStyle name="Calculation" xfId="805" builtinId="22" customBuiltin="1"/>
    <cellStyle name="Calculation 2" xfId="100" xr:uid="{00000000-0005-0000-0000-000015020000}"/>
    <cellStyle name="Calculation 2 2" xfId="286" xr:uid="{00000000-0005-0000-0000-000016020000}"/>
    <cellStyle name="Calculation 2 2 2" xfId="864" xr:uid="{00000000-0005-0000-0000-000017020000}"/>
    <cellStyle name="Calculation 2 2 2 2" xfId="1030" xr:uid="{00000000-0005-0000-0000-000018020000}"/>
    <cellStyle name="Calculation 2 2 2 3" xfId="1005" xr:uid="{00000000-0005-0000-0000-000019020000}"/>
    <cellStyle name="Calculation 2 2 3" xfId="859" xr:uid="{00000000-0005-0000-0000-00001A020000}"/>
    <cellStyle name="Calculation 2 3" xfId="988" xr:uid="{00000000-0005-0000-0000-00001B020000}"/>
    <cellStyle name="Calculation 2 3 2" xfId="953" xr:uid="{00000000-0005-0000-0000-00001C020000}"/>
    <cellStyle name="Calculation 2 3 2 2" xfId="930" xr:uid="{00000000-0005-0000-0000-00001D020000}"/>
    <cellStyle name="Calculation 2 3 2 3" xfId="905" xr:uid="{00000000-0005-0000-0000-00001E020000}"/>
    <cellStyle name="Calculation 2 4" xfId="948" xr:uid="{00000000-0005-0000-0000-00001F020000}"/>
    <cellStyle name="Calculation 2 4 2" xfId="888" xr:uid="{00000000-0005-0000-0000-000020020000}"/>
    <cellStyle name="Calculation 2 4 3" xfId="1037" xr:uid="{00000000-0005-0000-0000-000021020000}"/>
    <cellStyle name="Calculation 2 5" xfId="998" xr:uid="{00000000-0005-0000-0000-000022020000}"/>
    <cellStyle name="Calculation 3" xfId="101" xr:uid="{00000000-0005-0000-0000-000023020000}"/>
    <cellStyle name="Calculation 3 2" xfId="1122" xr:uid="{00000000-0005-0000-0000-000024020000}"/>
    <cellStyle name="Calculation 4" xfId="191" xr:uid="{00000000-0005-0000-0000-000025020000}"/>
    <cellStyle name="Calculation 5" xfId="99" xr:uid="{00000000-0005-0000-0000-000026020000}"/>
    <cellStyle name="Calculation 6" xfId="285" xr:uid="{00000000-0005-0000-0000-000027020000}"/>
    <cellStyle name="Check Cell" xfId="807" builtinId="23" customBuiltin="1"/>
    <cellStyle name="Check Cell 2" xfId="103" xr:uid="{00000000-0005-0000-0000-000029020000}"/>
    <cellStyle name="Check Cell 2 2" xfId="288" xr:uid="{00000000-0005-0000-0000-00002A020000}"/>
    <cellStyle name="Check Cell 2 2 2" xfId="958" xr:uid="{00000000-0005-0000-0000-00002B020000}"/>
    <cellStyle name="Check Cell 2 2 3" xfId="903" xr:uid="{00000000-0005-0000-0000-00002C020000}"/>
    <cellStyle name="Check Cell 2 2 4" xfId="1096" xr:uid="{00000000-0005-0000-0000-00002D020000}"/>
    <cellStyle name="Check Cell 2 3" xfId="1043" xr:uid="{00000000-0005-0000-0000-00002E020000}"/>
    <cellStyle name="Check Cell 3" xfId="104" xr:uid="{00000000-0005-0000-0000-00002F020000}"/>
    <cellStyle name="Check Cell 3 2" xfId="1123" xr:uid="{00000000-0005-0000-0000-000030020000}"/>
    <cellStyle name="Check Cell 4" xfId="192" xr:uid="{00000000-0005-0000-0000-000031020000}"/>
    <cellStyle name="Check Cell 5" xfId="102" xr:uid="{00000000-0005-0000-0000-000032020000}"/>
    <cellStyle name="Check Cell 6" xfId="287" xr:uid="{00000000-0005-0000-0000-000033020000}"/>
    <cellStyle name="Comma" xfId="1" builtinId="3"/>
    <cellStyle name="Comma 10" xfId="323" xr:uid="{00000000-0005-0000-0000-000035020000}"/>
    <cellStyle name="Comma 11" xfId="757" xr:uid="{00000000-0005-0000-0000-000036020000}"/>
    <cellStyle name="Comma 11 2" xfId="838" xr:uid="{00000000-0005-0000-0000-000037020000}"/>
    <cellStyle name="Comma 2" xfId="106" xr:uid="{00000000-0005-0000-0000-000038020000}"/>
    <cellStyle name="Comma 2 2" xfId="290" xr:uid="{00000000-0005-0000-0000-000039020000}"/>
    <cellStyle name="Comma 2 2 2" xfId="386" xr:uid="{00000000-0005-0000-0000-00003A020000}"/>
    <cellStyle name="Comma 2 2 2 2" xfId="787" xr:uid="{00000000-0005-0000-0000-00003B020000}"/>
    <cellStyle name="Comma 2 2 3" xfId="767" xr:uid="{00000000-0005-0000-0000-00003C020000}"/>
    <cellStyle name="Comma 2 2 3 2" xfId="792" xr:uid="{00000000-0005-0000-0000-00003D020000}"/>
    <cellStyle name="Comma 2 2 4" xfId="782" xr:uid="{00000000-0005-0000-0000-00003E020000}"/>
    <cellStyle name="Comma 2 3" xfId="385" xr:uid="{00000000-0005-0000-0000-00003F020000}"/>
    <cellStyle name="Comma 2 3 2" xfId="768" xr:uid="{00000000-0005-0000-0000-000040020000}"/>
    <cellStyle name="Comma 2 3 2 2" xfId="788" xr:uid="{00000000-0005-0000-0000-000041020000}"/>
    <cellStyle name="Comma 2 3 3" xfId="793" xr:uid="{00000000-0005-0000-0000-000042020000}"/>
    <cellStyle name="Comma 2 3 4" xfId="783" xr:uid="{00000000-0005-0000-0000-000043020000}"/>
    <cellStyle name="Comma 2 4" xfId="510" xr:uid="{00000000-0005-0000-0000-000044020000}"/>
    <cellStyle name="Comma 2 4 2" xfId="769" xr:uid="{00000000-0005-0000-0000-000045020000}"/>
    <cellStyle name="Comma 2 4 2 2" xfId="789" xr:uid="{00000000-0005-0000-0000-000046020000}"/>
    <cellStyle name="Comma 2 4 3" xfId="794" xr:uid="{00000000-0005-0000-0000-000047020000}"/>
    <cellStyle name="Comma 2 4 3 2" xfId="847" xr:uid="{00000000-0005-0000-0000-000048020000}"/>
    <cellStyle name="Comma 2 4 4" xfId="784" xr:uid="{00000000-0005-0000-0000-000049020000}"/>
    <cellStyle name="Comma 2 5" xfId="761" xr:uid="{00000000-0005-0000-0000-00004A020000}"/>
    <cellStyle name="Comma 2 5 2" xfId="770" xr:uid="{00000000-0005-0000-0000-00004B020000}"/>
    <cellStyle name="Comma 2 5 2 2" xfId="790" xr:uid="{00000000-0005-0000-0000-00004C020000}"/>
    <cellStyle name="Comma 2 5 3" xfId="795" xr:uid="{00000000-0005-0000-0000-00004D020000}"/>
    <cellStyle name="Comma 2 5 4" xfId="785" xr:uid="{00000000-0005-0000-0000-00004E020000}"/>
    <cellStyle name="Comma 2 6" xfId="766" xr:uid="{00000000-0005-0000-0000-00004F020000}"/>
    <cellStyle name="Comma 2 7" xfId="786" xr:uid="{00000000-0005-0000-0000-000050020000}"/>
    <cellStyle name="Comma 3" xfId="107" xr:uid="{00000000-0005-0000-0000-000051020000}"/>
    <cellStyle name="Comma 3 2" xfId="108" xr:uid="{00000000-0005-0000-0000-000052020000}"/>
    <cellStyle name="Comma 3 3" xfId="511" xr:uid="{00000000-0005-0000-0000-000053020000}"/>
    <cellStyle name="Comma 3 4" xfId="791" xr:uid="{00000000-0005-0000-0000-000054020000}"/>
    <cellStyle name="Comma 4" xfId="109" xr:uid="{00000000-0005-0000-0000-000055020000}"/>
    <cellStyle name="Comma 4 2" xfId="512" xr:uid="{00000000-0005-0000-0000-000056020000}"/>
    <cellStyle name="Comma 5" xfId="193" xr:uid="{00000000-0005-0000-0000-000057020000}"/>
    <cellStyle name="Comma 6" xfId="105" xr:uid="{00000000-0005-0000-0000-000058020000}"/>
    <cellStyle name="Comma 7" xfId="215" xr:uid="{00000000-0005-0000-0000-000059020000}"/>
    <cellStyle name="Comma 8" xfId="216" xr:uid="{00000000-0005-0000-0000-00005A020000}"/>
    <cellStyle name="Comma 9" xfId="289" xr:uid="{00000000-0005-0000-0000-00005B020000}"/>
    <cellStyle name="Comma 9 2" xfId="321" xr:uid="{00000000-0005-0000-0000-00005C020000}"/>
    <cellStyle name="Comma 9 2 2" xfId="388" xr:uid="{00000000-0005-0000-0000-00005D020000}"/>
    <cellStyle name="Comma 9 3" xfId="387" xr:uid="{00000000-0005-0000-0000-00005E020000}"/>
    <cellStyle name="Comma 9 4" xfId="621" xr:uid="{00000000-0005-0000-0000-00005F020000}"/>
    <cellStyle name="Comma 9 5" xfId="566" xr:uid="{00000000-0005-0000-0000-000060020000}"/>
    <cellStyle name="Cover" xfId="901" xr:uid="{00000000-0005-0000-0000-000061020000}"/>
    <cellStyle name="Currency" xfId="2" builtinId="4"/>
    <cellStyle name="Currency 2" xfId="217" xr:uid="{00000000-0005-0000-0000-000063020000}"/>
    <cellStyle name="Currency 2 2" xfId="218" xr:uid="{00000000-0005-0000-0000-000064020000}"/>
    <cellStyle name="Currency 2 2 2" xfId="390" xr:uid="{00000000-0005-0000-0000-000065020000}"/>
    <cellStyle name="Currency 2 3" xfId="344" xr:uid="{00000000-0005-0000-0000-000066020000}"/>
    <cellStyle name="Currency 2 3 2" xfId="391" xr:uid="{00000000-0005-0000-0000-000067020000}"/>
    <cellStyle name="Currency 2 3 3" xfId="350" xr:uid="{00000000-0005-0000-0000-000068020000}"/>
    <cellStyle name="Currency 2 4" xfId="351" xr:uid="{00000000-0005-0000-0000-000069020000}"/>
    <cellStyle name="Currency 2 4 2" xfId="392" xr:uid="{00000000-0005-0000-0000-00006A020000}"/>
    <cellStyle name="Currency 2 5" xfId="389" xr:uid="{00000000-0005-0000-0000-00006B020000}"/>
    <cellStyle name="Currency 2 6" xfId="675" xr:uid="{00000000-0005-0000-0000-00006C020000}"/>
    <cellStyle name="Currency 2 7" xfId="771" xr:uid="{00000000-0005-0000-0000-00006D020000}"/>
    <cellStyle name="Currency 3" xfId="513" xr:uid="{00000000-0005-0000-0000-00006E020000}"/>
    <cellStyle name="Currency 4" xfId="749" xr:uid="{00000000-0005-0000-0000-00006F020000}"/>
    <cellStyle name="Currency 5" xfId="679" xr:uid="{00000000-0005-0000-0000-000070020000}"/>
    <cellStyle name="Currency 6" xfId="349" xr:uid="{00000000-0005-0000-0000-000071020000}"/>
    <cellStyle name="Dezimal [0]_Tfz-Anzahl" xfId="1066" xr:uid="{00000000-0005-0000-0000-000072020000}"/>
    <cellStyle name="Dezimal_Tfz-Anzahl" xfId="972" xr:uid="{00000000-0005-0000-0000-000073020000}"/>
    <cellStyle name="Euro" xfId="1074" xr:uid="{00000000-0005-0000-0000-000074020000}"/>
    <cellStyle name="Euro 2" xfId="1041" xr:uid="{00000000-0005-0000-0000-000075020000}"/>
    <cellStyle name="Explanatory Text" xfId="810" builtinId="53" customBuiltin="1"/>
    <cellStyle name="Explanatory Text 2" xfId="111" xr:uid="{00000000-0005-0000-0000-000077020000}"/>
    <cellStyle name="Explanatory Text 2 2" xfId="292" xr:uid="{00000000-0005-0000-0000-000078020000}"/>
    <cellStyle name="Explanatory Text 2 3" xfId="1070" xr:uid="{00000000-0005-0000-0000-000079020000}"/>
    <cellStyle name="Explanatory Text 3" xfId="112" xr:uid="{00000000-0005-0000-0000-00007A020000}"/>
    <cellStyle name="Explanatory Text 3 2" xfId="1124" xr:uid="{00000000-0005-0000-0000-00007B020000}"/>
    <cellStyle name="Explanatory Text 4" xfId="194" xr:uid="{00000000-0005-0000-0000-00007C020000}"/>
    <cellStyle name="Explanatory Text 5" xfId="110" xr:uid="{00000000-0005-0000-0000-00007D020000}"/>
    <cellStyle name="Explanatory Text 6" xfId="291" xr:uid="{00000000-0005-0000-0000-00007E020000}"/>
    <cellStyle name="Good" xfId="800" builtinId="26" customBuiltin="1"/>
    <cellStyle name="Good 2" xfId="114" xr:uid="{00000000-0005-0000-0000-000080020000}"/>
    <cellStyle name="Good 2 2" xfId="294" xr:uid="{00000000-0005-0000-0000-000081020000}"/>
    <cellStyle name="Good 2 2 2" xfId="884" xr:uid="{00000000-0005-0000-0000-000082020000}"/>
    <cellStyle name="Good 2 2 3" xfId="997" xr:uid="{00000000-0005-0000-0000-000083020000}"/>
    <cellStyle name="Good 2 2 4" xfId="970" xr:uid="{00000000-0005-0000-0000-000084020000}"/>
    <cellStyle name="Good 2 3" xfId="890" xr:uid="{00000000-0005-0000-0000-000085020000}"/>
    <cellStyle name="Good 3" xfId="115" xr:uid="{00000000-0005-0000-0000-000086020000}"/>
    <cellStyle name="Good 3 2" xfId="1125" xr:uid="{00000000-0005-0000-0000-000087020000}"/>
    <cellStyle name="Good 4" xfId="195" xr:uid="{00000000-0005-0000-0000-000088020000}"/>
    <cellStyle name="Good 5" xfId="113" xr:uid="{00000000-0005-0000-0000-000089020000}"/>
    <cellStyle name="Good 6" xfId="293" xr:uid="{00000000-0005-0000-0000-00008A020000}"/>
    <cellStyle name="Heading" xfId="909" xr:uid="{00000000-0005-0000-0000-00008B020000}"/>
    <cellStyle name="Heading 1" xfId="796" builtinId="16" customBuiltin="1"/>
    <cellStyle name="Heading 1 2" xfId="117" xr:uid="{00000000-0005-0000-0000-00008D020000}"/>
    <cellStyle name="Heading 1 2 2" xfId="296" xr:uid="{00000000-0005-0000-0000-00008E020000}"/>
    <cellStyle name="Heading 1 2 3" xfId="934" xr:uid="{00000000-0005-0000-0000-00008F020000}"/>
    <cellStyle name="Heading 1 3" xfId="118" xr:uid="{00000000-0005-0000-0000-000090020000}"/>
    <cellStyle name="Heading 1 3 2" xfId="1126" xr:uid="{00000000-0005-0000-0000-000091020000}"/>
    <cellStyle name="Heading 1 4" xfId="196" xr:uid="{00000000-0005-0000-0000-000092020000}"/>
    <cellStyle name="Heading 1 5" xfId="116" xr:uid="{00000000-0005-0000-0000-000093020000}"/>
    <cellStyle name="Heading 1 6" xfId="295" xr:uid="{00000000-0005-0000-0000-000094020000}"/>
    <cellStyle name="Heading 2" xfId="797" builtinId="17" customBuiltin="1"/>
    <cellStyle name="Heading 2 2" xfId="120" xr:uid="{00000000-0005-0000-0000-000096020000}"/>
    <cellStyle name="Heading 2 2 2" xfId="298" xr:uid="{00000000-0005-0000-0000-000097020000}"/>
    <cellStyle name="Heading 2 2 3" xfId="870" xr:uid="{00000000-0005-0000-0000-000098020000}"/>
    <cellStyle name="Heading 2 3" xfId="121" xr:uid="{00000000-0005-0000-0000-000099020000}"/>
    <cellStyle name="Heading 2 3 2" xfId="1127" xr:uid="{00000000-0005-0000-0000-00009A020000}"/>
    <cellStyle name="Heading 2 4" xfId="197" xr:uid="{00000000-0005-0000-0000-00009B020000}"/>
    <cellStyle name="Heading 2 5" xfId="119" xr:uid="{00000000-0005-0000-0000-00009C020000}"/>
    <cellStyle name="Heading 2 6" xfId="297" xr:uid="{00000000-0005-0000-0000-00009D020000}"/>
    <cellStyle name="Heading 3" xfId="798" builtinId="18" customBuiltin="1"/>
    <cellStyle name="Heading 3 2" xfId="123" xr:uid="{00000000-0005-0000-0000-00009F020000}"/>
    <cellStyle name="Heading 3 2 2" xfId="300" xr:uid="{00000000-0005-0000-0000-0000A0020000}"/>
    <cellStyle name="Heading 3 2 3" xfId="1086" xr:uid="{00000000-0005-0000-0000-0000A1020000}"/>
    <cellStyle name="Heading 3 3" xfId="124" xr:uid="{00000000-0005-0000-0000-0000A2020000}"/>
    <cellStyle name="Heading 3 3 2" xfId="1128" xr:uid="{00000000-0005-0000-0000-0000A3020000}"/>
    <cellStyle name="Heading 3 4" xfId="198" xr:uid="{00000000-0005-0000-0000-0000A4020000}"/>
    <cellStyle name="Heading 3 5" xfId="122" xr:uid="{00000000-0005-0000-0000-0000A5020000}"/>
    <cellStyle name="Heading 3 6" xfId="299" xr:uid="{00000000-0005-0000-0000-0000A6020000}"/>
    <cellStyle name="Heading 4" xfId="799" builtinId="19" customBuiltin="1"/>
    <cellStyle name="Heading 4 2" xfId="126" xr:uid="{00000000-0005-0000-0000-0000A8020000}"/>
    <cellStyle name="Heading 4 2 2" xfId="302" xr:uid="{00000000-0005-0000-0000-0000A9020000}"/>
    <cellStyle name="Heading 4 2 3" xfId="982" xr:uid="{00000000-0005-0000-0000-0000AA020000}"/>
    <cellStyle name="Heading 4 3" xfId="127" xr:uid="{00000000-0005-0000-0000-0000AB020000}"/>
    <cellStyle name="Heading 4 3 2" xfId="1129" xr:uid="{00000000-0005-0000-0000-0000AC020000}"/>
    <cellStyle name="Heading 4 4" xfId="199" xr:uid="{00000000-0005-0000-0000-0000AD020000}"/>
    <cellStyle name="Heading 4 5" xfId="125" xr:uid="{00000000-0005-0000-0000-0000AE020000}"/>
    <cellStyle name="Heading 4 6" xfId="301" xr:uid="{00000000-0005-0000-0000-0000AF020000}"/>
    <cellStyle name="Hyperlink" xfId="3" builtinId="8"/>
    <cellStyle name="Hyperlink 2" xfId="219" xr:uid="{00000000-0005-0000-0000-0000B1020000}"/>
    <cellStyle name="Hyperlink 2 2" xfId="352" xr:uid="{00000000-0005-0000-0000-0000B2020000}"/>
    <cellStyle name="Hyperlink 2 3" xfId="620" xr:uid="{00000000-0005-0000-0000-0000B3020000}"/>
    <cellStyle name="Hyperlink 2 4" xfId="1032" xr:uid="{00000000-0005-0000-0000-0000B4020000}"/>
    <cellStyle name="Hyperlink 3" xfId="220" xr:uid="{00000000-0005-0000-0000-0000B5020000}"/>
    <cellStyle name="Hyperlink 3 2" xfId="353" xr:uid="{00000000-0005-0000-0000-0000B6020000}"/>
    <cellStyle name="Hyperlink 3 3" xfId="672" xr:uid="{00000000-0005-0000-0000-0000B7020000}"/>
    <cellStyle name="Hyperlink 3 4" xfId="1072" xr:uid="{00000000-0005-0000-0000-0000B8020000}"/>
    <cellStyle name="Hyperlink 4" xfId="303" xr:uid="{00000000-0005-0000-0000-0000B9020000}"/>
    <cellStyle name="Hyperlink 4 2" xfId="1053" xr:uid="{00000000-0005-0000-0000-0000BA020000}"/>
    <cellStyle name="Hyperlink 5" xfId="677" xr:uid="{00000000-0005-0000-0000-0000BB020000}"/>
    <cellStyle name="Hyperlink 5 2" xfId="981" xr:uid="{00000000-0005-0000-0000-0000BC020000}"/>
    <cellStyle name="Hyperlink 6" xfId="588" xr:uid="{00000000-0005-0000-0000-0000BD020000}"/>
    <cellStyle name="Input" xfId="803" builtinId="20" customBuiltin="1"/>
    <cellStyle name="Input 2" xfId="129" xr:uid="{00000000-0005-0000-0000-0000BF020000}"/>
    <cellStyle name="Input 2 2" xfId="305" xr:uid="{00000000-0005-0000-0000-0000C0020000}"/>
    <cellStyle name="Input 2 2 2" xfId="1035" xr:uid="{00000000-0005-0000-0000-0000C1020000}"/>
    <cellStyle name="Input 2 2 2 2" xfId="915" xr:uid="{00000000-0005-0000-0000-0000C2020000}"/>
    <cellStyle name="Input 2 2 2 3" xfId="1010" xr:uid="{00000000-0005-0000-0000-0000C3020000}"/>
    <cellStyle name="Input 2 2 3" xfId="879" xr:uid="{00000000-0005-0000-0000-0000C4020000}"/>
    <cellStyle name="Input 2 3" xfId="947" xr:uid="{00000000-0005-0000-0000-0000C5020000}"/>
    <cellStyle name="Input 2 3 2" xfId="1027" xr:uid="{00000000-0005-0000-0000-0000C6020000}"/>
    <cellStyle name="Input 2 3 2 2" xfId="1051" xr:uid="{00000000-0005-0000-0000-0000C7020000}"/>
    <cellStyle name="Input 2 3 2 3" xfId="959" xr:uid="{00000000-0005-0000-0000-0000C8020000}"/>
    <cellStyle name="Input 2 4" xfId="925" xr:uid="{00000000-0005-0000-0000-0000C9020000}"/>
    <cellStyle name="Input 2 4 2" xfId="1008" xr:uid="{00000000-0005-0000-0000-0000CA020000}"/>
    <cellStyle name="Input 2 4 3" xfId="922" xr:uid="{00000000-0005-0000-0000-0000CB020000}"/>
    <cellStyle name="Input 2 5" xfId="853" xr:uid="{00000000-0005-0000-0000-0000CC020000}"/>
    <cellStyle name="Input 3" xfId="130" xr:uid="{00000000-0005-0000-0000-0000CD020000}"/>
    <cellStyle name="Input 3 2" xfId="1130" xr:uid="{00000000-0005-0000-0000-0000CE020000}"/>
    <cellStyle name="Input 4" xfId="200" xr:uid="{00000000-0005-0000-0000-0000CF020000}"/>
    <cellStyle name="Input 5" xfId="128" xr:uid="{00000000-0005-0000-0000-0000D0020000}"/>
    <cellStyle name="Input 6" xfId="304" xr:uid="{00000000-0005-0000-0000-0000D1020000}"/>
    <cellStyle name="InputCells12_BBorder_CRFReport-template" xfId="1094" xr:uid="{00000000-0005-0000-0000-0000D2020000}"/>
    <cellStyle name="Linked Cell" xfId="806" builtinId="24" customBuiltin="1"/>
    <cellStyle name="Linked Cell 2" xfId="132" xr:uid="{00000000-0005-0000-0000-0000D4020000}"/>
    <cellStyle name="Linked Cell 2 2" xfId="307" xr:uid="{00000000-0005-0000-0000-0000D5020000}"/>
    <cellStyle name="Linked Cell 2 3" xfId="912" xr:uid="{00000000-0005-0000-0000-0000D6020000}"/>
    <cellStyle name="Linked Cell 3" xfId="133" xr:uid="{00000000-0005-0000-0000-0000D7020000}"/>
    <cellStyle name="Linked Cell 3 2" xfId="1131" xr:uid="{00000000-0005-0000-0000-0000D8020000}"/>
    <cellStyle name="Linked Cell 4" xfId="201" xr:uid="{00000000-0005-0000-0000-0000D9020000}"/>
    <cellStyle name="Linked Cell 5" xfId="131" xr:uid="{00000000-0005-0000-0000-0000DA020000}"/>
    <cellStyle name="Linked Cell 6" xfId="306" xr:uid="{00000000-0005-0000-0000-0000DB020000}"/>
    <cellStyle name="Menu" xfId="916" xr:uid="{00000000-0005-0000-0000-0000DC020000}"/>
    <cellStyle name="Milliers [0]_03tabmat" xfId="967" xr:uid="{00000000-0005-0000-0000-0000DD020000}"/>
    <cellStyle name="Milliers_03tabmat" xfId="851" xr:uid="{00000000-0005-0000-0000-0000DE020000}"/>
    <cellStyle name="Monétaire [0]_03tabmat" xfId="1048" xr:uid="{00000000-0005-0000-0000-0000DF020000}"/>
    <cellStyle name="Monétaire_03tabmat" xfId="907" xr:uid="{00000000-0005-0000-0000-0000E0020000}"/>
    <cellStyle name="Neutral" xfId="802" builtinId="28" customBuiltin="1"/>
    <cellStyle name="Neutral 2" xfId="135" xr:uid="{00000000-0005-0000-0000-0000E2020000}"/>
    <cellStyle name="Neutral 2 2" xfId="309" xr:uid="{00000000-0005-0000-0000-0000E3020000}"/>
    <cellStyle name="Neutral 2 2 2" xfId="1078" xr:uid="{00000000-0005-0000-0000-0000E4020000}"/>
    <cellStyle name="Neutral 2 2 3" xfId="955" xr:uid="{00000000-0005-0000-0000-0000E5020000}"/>
    <cellStyle name="Neutral 2 2 4" xfId="1006" xr:uid="{00000000-0005-0000-0000-0000E6020000}"/>
    <cellStyle name="Neutral 2 3" xfId="985" xr:uid="{00000000-0005-0000-0000-0000E7020000}"/>
    <cellStyle name="Neutral 3" xfId="136" xr:uid="{00000000-0005-0000-0000-0000E8020000}"/>
    <cellStyle name="Neutral 3 2" xfId="1132" xr:uid="{00000000-0005-0000-0000-0000E9020000}"/>
    <cellStyle name="Neutral 4" xfId="202" xr:uid="{00000000-0005-0000-0000-0000EA020000}"/>
    <cellStyle name="Neutral 5" xfId="134" xr:uid="{00000000-0005-0000-0000-0000EB020000}"/>
    <cellStyle name="Neutral 6" xfId="308" xr:uid="{00000000-0005-0000-0000-0000EC020000}"/>
    <cellStyle name="Normal" xfId="0" builtinId="0"/>
    <cellStyle name="Normal 10" xfId="213" xr:uid="{00000000-0005-0000-0000-0000EE020000}"/>
    <cellStyle name="Normal 10 2" xfId="222" xr:uid="{00000000-0005-0000-0000-0000EF020000}"/>
    <cellStyle name="Normal 10 2 2" xfId="921" xr:uid="{00000000-0005-0000-0000-0000F0020000}"/>
    <cellStyle name="Normal 10 2 3" xfId="933" xr:uid="{00000000-0005-0000-0000-0000F1020000}"/>
    <cellStyle name="Normal 10 3" xfId="223" xr:uid="{00000000-0005-0000-0000-0000F2020000}"/>
    <cellStyle name="Normal 10 3 2" xfId="394" xr:uid="{00000000-0005-0000-0000-0000F3020000}"/>
    <cellStyle name="Normal 10 3 2 2" xfId="991" xr:uid="{00000000-0005-0000-0000-0000F4020000}"/>
    <cellStyle name="Normal 10 3 3" xfId="1057" xr:uid="{00000000-0005-0000-0000-0000F5020000}"/>
    <cellStyle name="Normal 10 4" xfId="221" xr:uid="{00000000-0005-0000-0000-0000F6020000}"/>
    <cellStyle name="Normal 10 4 2" xfId="395" xr:uid="{00000000-0005-0000-0000-0000F7020000}"/>
    <cellStyle name="Normal 10 4 3" xfId="862" xr:uid="{00000000-0005-0000-0000-0000F8020000}"/>
    <cellStyle name="Normal 10 5" xfId="345" xr:uid="{00000000-0005-0000-0000-0000F9020000}"/>
    <cellStyle name="Normal 10 5 2" xfId="396" xr:uid="{00000000-0005-0000-0000-0000FA020000}"/>
    <cellStyle name="Normal 10 5 3" xfId="354" xr:uid="{00000000-0005-0000-0000-0000FB020000}"/>
    <cellStyle name="Normal 10 6" xfId="355" xr:uid="{00000000-0005-0000-0000-0000FC020000}"/>
    <cellStyle name="Normal 10 6 2" xfId="397" xr:uid="{00000000-0005-0000-0000-0000FD020000}"/>
    <cellStyle name="Normal 10 7" xfId="393" xr:uid="{00000000-0005-0000-0000-0000FE020000}"/>
    <cellStyle name="Normal 10 8" xfId="619" xr:uid="{00000000-0005-0000-0000-0000FF020000}"/>
    <cellStyle name="Normal 10 9" xfId="1009" xr:uid="{00000000-0005-0000-0000-000000030000}"/>
    <cellStyle name="Normal 11" xfId="224" xr:uid="{00000000-0005-0000-0000-000001030000}"/>
    <cellStyle name="Normal 11 2" xfId="346" xr:uid="{00000000-0005-0000-0000-000002030000}"/>
    <cellStyle name="Normal 11 2 2" xfId="399" xr:uid="{00000000-0005-0000-0000-000003030000}"/>
    <cellStyle name="Normal 11 2 2 2" xfId="516" xr:uid="{00000000-0005-0000-0000-000004030000}"/>
    <cellStyle name="Normal 11 2 2 2 2" xfId="730" xr:uid="{00000000-0005-0000-0000-000005030000}"/>
    <cellStyle name="Normal 11 2 2 3" xfId="659" xr:uid="{00000000-0005-0000-0000-000006030000}"/>
    <cellStyle name="Normal 11 2 3" xfId="515" xr:uid="{00000000-0005-0000-0000-000007030000}"/>
    <cellStyle name="Normal 11 2 3 2" xfId="623" xr:uid="{00000000-0005-0000-0000-000008030000}"/>
    <cellStyle name="Normal 11 2 4" xfId="575" xr:uid="{00000000-0005-0000-0000-000009030000}"/>
    <cellStyle name="Normal 11 3" xfId="356" xr:uid="{00000000-0005-0000-0000-00000A030000}"/>
    <cellStyle name="Normal 11 3 2" xfId="400" xr:uid="{00000000-0005-0000-0000-00000B030000}"/>
    <cellStyle name="Normal 11 4" xfId="398" xr:uid="{00000000-0005-0000-0000-00000C030000}"/>
    <cellStyle name="Normal 11 4 2" xfId="517" xr:uid="{00000000-0005-0000-0000-00000D030000}"/>
    <cellStyle name="Normal 11 4 2 2" xfId="731" xr:uid="{00000000-0005-0000-0000-00000E030000}"/>
    <cellStyle name="Normal 11 4 3" xfId="658" xr:uid="{00000000-0005-0000-0000-00000F030000}"/>
    <cellStyle name="Normal 11 5" xfId="514" xr:uid="{00000000-0005-0000-0000-000010030000}"/>
    <cellStyle name="Normal 11 5 2" xfId="622" xr:uid="{00000000-0005-0000-0000-000011030000}"/>
    <cellStyle name="Normal 12" xfId="234" xr:uid="{00000000-0005-0000-0000-000012030000}"/>
    <cellStyle name="Normal 12 2" xfId="228" xr:uid="{00000000-0005-0000-0000-000013030000}"/>
    <cellStyle name="Normal 12 2 2" xfId="402" xr:uid="{00000000-0005-0000-0000-000014030000}"/>
    <cellStyle name="Normal 12 2 3" xfId="625" xr:uid="{00000000-0005-0000-0000-000015030000}"/>
    <cellStyle name="Normal 12 2 4" xfId="579" xr:uid="{00000000-0005-0000-0000-000016030000}"/>
    <cellStyle name="Normal 12 3" xfId="401" xr:uid="{00000000-0005-0000-0000-000017030000}"/>
    <cellStyle name="Normal 12 4" xfId="624" xr:uid="{00000000-0005-0000-0000-000018030000}"/>
    <cellStyle name="Normal 12 5" xfId="565" xr:uid="{00000000-0005-0000-0000-000019030000}"/>
    <cellStyle name="Normal 13" xfId="322" xr:uid="{00000000-0005-0000-0000-00001A030000}"/>
    <cellStyle name="Normal 13 2" xfId="342" xr:uid="{00000000-0005-0000-0000-00001B030000}"/>
    <cellStyle name="Normal 13 2 2" xfId="404" xr:uid="{00000000-0005-0000-0000-00001C030000}"/>
    <cellStyle name="Normal 13 2 2 2" xfId="520" xr:uid="{00000000-0005-0000-0000-00001D030000}"/>
    <cellStyle name="Normal 13 2 2 2 2" xfId="732" xr:uid="{00000000-0005-0000-0000-00001E030000}"/>
    <cellStyle name="Normal 13 2 2 3" xfId="661" xr:uid="{00000000-0005-0000-0000-00001F030000}"/>
    <cellStyle name="Normal 13 2 3" xfId="519" xr:uid="{00000000-0005-0000-0000-000020030000}"/>
    <cellStyle name="Normal 13 2 3 2" xfId="627" xr:uid="{00000000-0005-0000-0000-000021030000}"/>
    <cellStyle name="Normal 13 2 4" xfId="581" xr:uid="{00000000-0005-0000-0000-000022030000}"/>
    <cellStyle name="Normal 13 3" xfId="403" xr:uid="{00000000-0005-0000-0000-000023030000}"/>
    <cellStyle name="Normal 13 3 2" xfId="521" xr:uid="{00000000-0005-0000-0000-000024030000}"/>
    <cellStyle name="Normal 13 3 2 2" xfId="733" xr:uid="{00000000-0005-0000-0000-000025030000}"/>
    <cellStyle name="Normal 13 3 3" xfId="660" xr:uid="{00000000-0005-0000-0000-000026030000}"/>
    <cellStyle name="Normal 13 4" xfId="518" xr:uid="{00000000-0005-0000-0000-000027030000}"/>
    <cellStyle name="Normal 13 4 2" xfId="626" xr:uid="{00000000-0005-0000-0000-000028030000}"/>
    <cellStyle name="Normal 13 5" xfId="568" xr:uid="{00000000-0005-0000-0000-000029030000}"/>
    <cellStyle name="Normal 14" xfId="325" xr:uid="{00000000-0005-0000-0000-00002A030000}"/>
    <cellStyle name="Normal 14 2" xfId="405" xr:uid="{00000000-0005-0000-0000-00002B030000}"/>
    <cellStyle name="Normal 14 2 2" xfId="523" xr:uid="{00000000-0005-0000-0000-00002C030000}"/>
    <cellStyle name="Normal 14 2 2 2" xfId="735" xr:uid="{00000000-0005-0000-0000-00002D030000}"/>
    <cellStyle name="Normal 14 2 3" xfId="582" xr:uid="{00000000-0005-0000-0000-00002E030000}"/>
    <cellStyle name="Normal 14 3" xfId="522" xr:uid="{00000000-0005-0000-0000-00002F030000}"/>
    <cellStyle name="Normal 14 3 2" xfId="734" xr:uid="{00000000-0005-0000-0000-000030030000}"/>
    <cellStyle name="Normal 14 4" xfId="570" xr:uid="{00000000-0005-0000-0000-000031030000}"/>
    <cellStyle name="Normal 15" xfId="343" xr:uid="{00000000-0005-0000-0000-000032030000}"/>
    <cellStyle name="Normal 15 2" xfId="406" xr:uid="{00000000-0005-0000-0000-000033030000}"/>
    <cellStyle name="Normal 15 2 2" xfId="662" xr:uid="{00000000-0005-0000-0000-000034030000}"/>
    <cellStyle name="Normal 15 2 3" xfId="584" xr:uid="{00000000-0005-0000-0000-000035030000}"/>
    <cellStyle name="Normal 15 3" xfId="628" xr:uid="{00000000-0005-0000-0000-000036030000}"/>
    <cellStyle name="Normal 15 4" xfId="572" xr:uid="{00000000-0005-0000-0000-000037030000}"/>
    <cellStyle name="Normal 15 5" xfId="357" xr:uid="{00000000-0005-0000-0000-000038030000}"/>
    <cellStyle name="Normal 16" xfId="524" xr:uid="{00000000-0005-0000-0000-000039030000}"/>
    <cellStyle name="Normal 16 2" xfId="562" xr:uid="{00000000-0005-0000-0000-00003A030000}"/>
    <cellStyle name="Normal 16 2 2" xfId="748" xr:uid="{00000000-0005-0000-0000-00003B030000}"/>
    <cellStyle name="Normal 16 2 3" xfId="586" xr:uid="{00000000-0005-0000-0000-00003C030000}"/>
    <cellStyle name="Normal 16 3" xfId="558" xr:uid="{00000000-0005-0000-0000-00003D030000}"/>
    <cellStyle name="Normal 16 3 2" xfId="747" xr:uid="{00000000-0005-0000-0000-00003E030000}"/>
    <cellStyle name="Normal 16 4" xfId="681" xr:uid="{00000000-0005-0000-0000-00003F030000}"/>
    <cellStyle name="Normal 16 4 2" xfId="690" xr:uid="{00000000-0005-0000-0000-000040030000}"/>
    <cellStyle name="Normal 16 5" xfId="736" xr:uid="{00000000-0005-0000-0000-000041030000}"/>
    <cellStyle name="Normal 16 6" xfId="574" xr:uid="{00000000-0005-0000-0000-000042030000}"/>
    <cellStyle name="Normal 17" xfId="437" xr:uid="{00000000-0005-0000-0000-000043030000}"/>
    <cellStyle name="Normal 17 2" xfId="692" xr:uid="{00000000-0005-0000-0000-000044030000}"/>
    <cellStyle name="Normal 17 3" xfId="564" xr:uid="{00000000-0005-0000-0000-000045030000}"/>
    <cellStyle name="Normal 18" xfId="680" xr:uid="{00000000-0005-0000-0000-000046030000}"/>
    <cellStyle name="Normal 18 2" xfId="755" xr:uid="{00000000-0005-0000-0000-000047030000}"/>
    <cellStyle name="Normal 18 3" xfId="858" xr:uid="{00000000-0005-0000-0000-000048030000}"/>
    <cellStyle name="Normal 19" xfId="563" xr:uid="{00000000-0005-0000-0000-000049030000}"/>
    <cellStyle name="Normal 2" xfId="5" xr:uid="{00000000-0005-0000-0000-00004A030000}"/>
    <cellStyle name="Normal 2 2" xfId="138" xr:uid="{00000000-0005-0000-0000-00004B030000}"/>
    <cellStyle name="Normal 2 2 2" xfId="310" xr:uid="{00000000-0005-0000-0000-00004C030000}"/>
    <cellStyle name="Normal 2 2 2 2" xfId="341" xr:uid="{00000000-0005-0000-0000-00004D030000}"/>
    <cellStyle name="Normal 2 2 2 2 2" xfId="410" xr:uid="{00000000-0005-0000-0000-00004E030000}"/>
    <cellStyle name="Normal 2 2 2 2 2 2" xfId="527" xr:uid="{00000000-0005-0000-0000-00004F030000}"/>
    <cellStyle name="Normal 2 2 2 2 2 2 2" xfId="738" xr:uid="{00000000-0005-0000-0000-000050030000}"/>
    <cellStyle name="Normal 2 2 2 2 2 3" xfId="664" xr:uid="{00000000-0005-0000-0000-000051030000}"/>
    <cellStyle name="Normal 2 2 2 2 3" xfId="526" xr:uid="{00000000-0005-0000-0000-000052030000}"/>
    <cellStyle name="Normal 2 2 2 2 3 2" xfId="737" xr:uid="{00000000-0005-0000-0000-000053030000}"/>
    <cellStyle name="Normal 2 2 2 2 4" xfId="630" xr:uid="{00000000-0005-0000-0000-000054030000}"/>
    <cellStyle name="Normal 2 2 2 3" xfId="409" xr:uid="{00000000-0005-0000-0000-000055030000}"/>
    <cellStyle name="Normal 2 2 2 3 2" xfId="528" xr:uid="{00000000-0005-0000-0000-000056030000}"/>
    <cellStyle name="Normal 2 2 2 3 2 2" xfId="739" xr:uid="{00000000-0005-0000-0000-000057030000}"/>
    <cellStyle name="Normal 2 2 2 3 3" xfId="663" xr:uid="{00000000-0005-0000-0000-000058030000}"/>
    <cellStyle name="Normal 2 2 2 4" xfId="525" xr:uid="{00000000-0005-0000-0000-000059030000}"/>
    <cellStyle name="Normal 2 2 2 4 2" xfId="629" xr:uid="{00000000-0005-0000-0000-00005A030000}"/>
    <cellStyle name="Normal 2 2 2 5" xfId="576" xr:uid="{00000000-0005-0000-0000-00005B030000}"/>
    <cellStyle name="Normal 2 2 3" xfId="408" xr:uid="{00000000-0005-0000-0000-00005C030000}"/>
    <cellStyle name="Normal 2 2 4" xfId="529" xr:uid="{00000000-0005-0000-0000-00005D030000}"/>
    <cellStyle name="Normal 2 2 5" xfId="772" xr:uid="{00000000-0005-0000-0000-00005E030000}"/>
    <cellStyle name="Normal 2 3" xfId="9" xr:uid="{00000000-0005-0000-0000-00005F030000}"/>
    <cellStyle name="Normal 2 3 2" xfId="210" xr:uid="{00000000-0005-0000-0000-000060030000}"/>
    <cellStyle name="Normal 2 3 2 2" xfId="412" xr:uid="{00000000-0005-0000-0000-000061030000}"/>
    <cellStyle name="Normal 2 3 2 3" xfId="530" xr:uid="{00000000-0005-0000-0000-000062030000}"/>
    <cellStyle name="Normal 2 3 3" xfId="225" xr:uid="{00000000-0005-0000-0000-000063030000}"/>
    <cellStyle name="Normal 2 3 3 2" xfId="413" xr:uid="{00000000-0005-0000-0000-000064030000}"/>
    <cellStyle name="Normal 2 3 4" xfId="411" xr:uid="{00000000-0005-0000-0000-000065030000}"/>
    <cellStyle name="Normal 2 3 5" xfId="531" xr:uid="{00000000-0005-0000-0000-000066030000}"/>
    <cellStyle name="Normal 2 3 6" xfId="773" xr:uid="{00000000-0005-0000-0000-000067030000}"/>
    <cellStyle name="Normal 2 4" xfId="203" xr:uid="{00000000-0005-0000-0000-000068030000}"/>
    <cellStyle name="Normal 2 4 2" xfId="414" xr:uid="{00000000-0005-0000-0000-000069030000}"/>
    <cellStyle name="Normal 2 4 3" xfId="532" xr:uid="{00000000-0005-0000-0000-00006A030000}"/>
    <cellStyle name="Normal 2 4 4" xfId="774" xr:uid="{00000000-0005-0000-0000-00006B030000}"/>
    <cellStyle name="Normal 2 5" xfId="137" xr:uid="{00000000-0005-0000-0000-00006C030000}"/>
    <cellStyle name="Normal 2 5 2" xfId="415" xr:uid="{00000000-0005-0000-0000-00006D030000}"/>
    <cellStyle name="Normal 2 5 3" xfId="533" xr:uid="{00000000-0005-0000-0000-00006E030000}"/>
    <cellStyle name="Normal 2 5 4" xfId="775" xr:uid="{00000000-0005-0000-0000-00006F030000}"/>
    <cellStyle name="Normal 2 6" xfId="407" xr:uid="{00000000-0005-0000-0000-000070030000}"/>
    <cellStyle name="Normal 2 7" xfId="836" xr:uid="{00000000-0005-0000-0000-000071030000}"/>
    <cellStyle name="Normal 2_Summary by service" xfId="226" xr:uid="{00000000-0005-0000-0000-000072030000}"/>
    <cellStyle name="Normal 20" xfId="756" xr:uid="{00000000-0005-0000-0000-000073030000}"/>
    <cellStyle name="Normal 20 2" xfId="837" xr:uid="{00000000-0005-0000-0000-000074030000}"/>
    <cellStyle name="Normal 21" xfId="758" xr:uid="{00000000-0005-0000-0000-000075030000}"/>
    <cellStyle name="Normal 21 2" xfId="839" xr:uid="{00000000-0005-0000-0000-000076030000}"/>
    <cellStyle name="Normal 22" xfId="759" xr:uid="{00000000-0005-0000-0000-000077030000}"/>
    <cellStyle name="Normal 22 2" xfId="840" xr:uid="{00000000-0005-0000-0000-000078030000}"/>
    <cellStyle name="Normal 23" xfId="760" xr:uid="{00000000-0005-0000-0000-000079030000}"/>
    <cellStyle name="Normal 23 2" xfId="776" xr:uid="{00000000-0005-0000-0000-00007A030000}"/>
    <cellStyle name="Normal 24" xfId="762" xr:uid="{00000000-0005-0000-0000-00007B030000}"/>
    <cellStyle name="Normal 24 2" xfId="841" xr:uid="{00000000-0005-0000-0000-00007C030000}"/>
    <cellStyle name="Normal 25" xfId="764" xr:uid="{00000000-0005-0000-0000-00007D030000}"/>
    <cellStyle name="Normal 25 2" xfId="843" xr:uid="{00000000-0005-0000-0000-00007E030000}"/>
    <cellStyle name="Normal 26" xfId="765" xr:uid="{00000000-0005-0000-0000-00007F030000}"/>
    <cellStyle name="Normal 26 2" xfId="844" xr:uid="{00000000-0005-0000-0000-000080030000}"/>
    <cellStyle name="Normal 27" xfId="763" xr:uid="{00000000-0005-0000-0000-000081030000}"/>
    <cellStyle name="Normal 27 2" xfId="842" xr:uid="{00000000-0005-0000-0000-000082030000}"/>
    <cellStyle name="Normal 28" xfId="1136" xr:uid="{00000000-0005-0000-0000-000083030000}"/>
    <cellStyle name="Normal 29" xfId="1137" xr:uid="{00000000-0005-0000-0000-000084030000}"/>
    <cellStyle name="Normal 3" xfId="139" xr:uid="{00000000-0005-0000-0000-000085030000}"/>
    <cellStyle name="Normal 3 2" xfId="8" xr:uid="{00000000-0005-0000-0000-000086030000}"/>
    <cellStyle name="Normal 3 2 2" xfId="326" xr:uid="{00000000-0005-0000-0000-000087030000}"/>
    <cellStyle name="Normal 3 2 2 2" xfId="418" xr:uid="{00000000-0005-0000-0000-000088030000}"/>
    <cellStyle name="Normal 3 2 2 2 2" xfId="536" xr:uid="{00000000-0005-0000-0000-000089030000}"/>
    <cellStyle name="Normal 3 2 2 2 2 2" xfId="741" xr:uid="{00000000-0005-0000-0000-00008A030000}"/>
    <cellStyle name="Normal 3 2 2 2 3" xfId="585" xr:uid="{00000000-0005-0000-0000-00008B030000}"/>
    <cellStyle name="Normal 3 2 2 3" xfId="535" xr:uid="{00000000-0005-0000-0000-00008C030000}"/>
    <cellStyle name="Normal 3 2 2 3 2" xfId="740" xr:uid="{00000000-0005-0000-0000-00008D030000}"/>
    <cellStyle name="Normal 3 2 2 4" xfId="573" xr:uid="{00000000-0005-0000-0000-00008E030000}"/>
    <cellStyle name="Normal 3 2 3" xfId="417" xr:uid="{00000000-0005-0000-0000-00008F030000}"/>
    <cellStyle name="Normal 3 2 3 2" xfId="537" xr:uid="{00000000-0005-0000-0000-000090030000}"/>
    <cellStyle name="Normal 3 2 3 2 2" xfId="587" xr:uid="{00000000-0005-0000-0000-000091030000}"/>
    <cellStyle name="Normal 3 2 3 3" xfId="577" xr:uid="{00000000-0005-0000-0000-000092030000}"/>
    <cellStyle name="Normal 3 2 4" xfId="534" xr:uid="{00000000-0005-0000-0000-000093030000}"/>
    <cellStyle name="Normal 3 2 4 2" xfId="580" xr:uid="{00000000-0005-0000-0000-000094030000}"/>
    <cellStyle name="Normal 3 2 5" xfId="567" xr:uid="{00000000-0005-0000-0000-000095030000}"/>
    <cellStyle name="Normal 3 2 6" xfId="908" xr:uid="{00000000-0005-0000-0000-000096030000}"/>
    <cellStyle name="Normal 3 3" xfId="416" xr:uid="{00000000-0005-0000-0000-000097030000}"/>
    <cellStyle name="Normal 3 3 2" xfId="979" xr:uid="{00000000-0005-0000-0000-000098030000}"/>
    <cellStyle name="Normal 3 4" xfId="538" xr:uid="{00000000-0005-0000-0000-000099030000}"/>
    <cellStyle name="Normal 3 5" xfId="1026" xr:uid="{00000000-0005-0000-0000-00009A030000}"/>
    <cellStyle name="Normal 30" xfId="1138" xr:uid="{00000000-0005-0000-0000-00009B030000}"/>
    <cellStyle name="Normal 31" xfId="1139" xr:uid="{00000000-0005-0000-0000-00009C030000}"/>
    <cellStyle name="Normal 32" xfId="1140" xr:uid="{00000000-0005-0000-0000-00009D030000}"/>
    <cellStyle name="Normal 33" xfId="1141" xr:uid="{00000000-0005-0000-0000-00009E030000}"/>
    <cellStyle name="Normal 34" xfId="1142" xr:uid="{00000000-0005-0000-0000-00009F030000}"/>
    <cellStyle name="Normal 35" xfId="1143" xr:uid="{00000000-0005-0000-0000-0000A0030000}"/>
    <cellStyle name="Normal 4" xfId="7" xr:uid="{00000000-0005-0000-0000-0000A1030000}"/>
    <cellStyle name="Normal 4 2" xfId="10" xr:uid="{00000000-0005-0000-0000-0000A2030000}"/>
    <cellStyle name="Normal 4 2 2" xfId="420" xr:uid="{00000000-0005-0000-0000-0000A3030000}"/>
    <cellStyle name="Normal 4 2 2 2" xfId="1036" xr:uid="{00000000-0005-0000-0000-0000A4030000}"/>
    <cellStyle name="Normal 4 2 3" xfId="539" xr:uid="{00000000-0005-0000-0000-0000A5030000}"/>
    <cellStyle name="Normal 4 2 4" xfId="918" xr:uid="{00000000-0005-0000-0000-0000A6030000}"/>
    <cellStyle name="Normal 4 3" xfId="227" xr:uid="{00000000-0005-0000-0000-0000A7030000}"/>
    <cellStyle name="Normal 4 3 2" xfId="347" xr:uid="{00000000-0005-0000-0000-0000A8030000}"/>
    <cellStyle name="Normal 4 3 2 2" xfId="422" xr:uid="{00000000-0005-0000-0000-0000A9030000}"/>
    <cellStyle name="Normal 4 3 2 2 2" xfId="542" xr:uid="{00000000-0005-0000-0000-0000AA030000}"/>
    <cellStyle name="Normal 4 3 2 2 2 2" xfId="744" xr:uid="{00000000-0005-0000-0000-0000AB030000}"/>
    <cellStyle name="Normal 4 3 2 2 3" xfId="666" xr:uid="{00000000-0005-0000-0000-0000AC030000}"/>
    <cellStyle name="Normal 4 3 2 3" xfId="541" xr:uid="{00000000-0005-0000-0000-0000AD030000}"/>
    <cellStyle name="Normal 4 3 2 3 2" xfId="743" xr:uid="{00000000-0005-0000-0000-0000AE030000}"/>
    <cellStyle name="Normal 4 3 2 4" xfId="632" xr:uid="{00000000-0005-0000-0000-0000AF030000}"/>
    <cellStyle name="Normal 4 3 3" xfId="358" xr:uid="{00000000-0005-0000-0000-0000B0030000}"/>
    <cellStyle name="Normal 4 3 4" xfId="421" xr:uid="{00000000-0005-0000-0000-0000B1030000}"/>
    <cellStyle name="Normal 4 3 4 2" xfId="543" xr:uid="{00000000-0005-0000-0000-0000B2030000}"/>
    <cellStyle name="Normal 4 3 4 2 2" xfId="745" xr:uid="{00000000-0005-0000-0000-0000B3030000}"/>
    <cellStyle name="Normal 4 3 4 3" xfId="665" xr:uid="{00000000-0005-0000-0000-0000B4030000}"/>
    <cellStyle name="Normal 4 3 5" xfId="540" xr:uid="{00000000-0005-0000-0000-0000B5030000}"/>
    <cellStyle name="Normal 4 3 5 2" xfId="742" xr:uid="{00000000-0005-0000-0000-0000B6030000}"/>
    <cellStyle name="Normal 4 3 6" xfId="631" xr:uid="{00000000-0005-0000-0000-0000B7030000}"/>
    <cellStyle name="Normal 4 4" xfId="419" xr:uid="{00000000-0005-0000-0000-0000B8030000}"/>
    <cellStyle name="Normal 4 4 2" xfId="878" xr:uid="{00000000-0005-0000-0000-0000B9030000}"/>
    <cellStyle name="Normal 4 5" xfId="940" xr:uid="{00000000-0005-0000-0000-0000BA030000}"/>
    <cellStyle name="Normal 4 6" xfId="845" xr:uid="{00000000-0005-0000-0000-0000BB030000}"/>
    <cellStyle name="Normal 5" xfId="140" xr:uid="{00000000-0005-0000-0000-0000BC030000}"/>
    <cellStyle name="Normal 5 2" xfId="141" xr:uid="{00000000-0005-0000-0000-0000BD030000}"/>
    <cellStyle name="Normal 5 3" xfId="544" xr:uid="{00000000-0005-0000-0000-0000BE030000}"/>
    <cellStyle name="Normal 5 4" xfId="1029" xr:uid="{00000000-0005-0000-0000-0000BF030000}"/>
    <cellStyle name="Normal 6" xfId="142" xr:uid="{00000000-0005-0000-0000-0000C0030000}"/>
    <cellStyle name="Normal 6 2" xfId="423" xr:uid="{00000000-0005-0000-0000-0000C1030000}"/>
    <cellStyle name="Normal 6 3" xfId="545" xr:uid="{00000000-0005-0000-0000-0000C2030000}"/>
    <cellStyle name="Normal 6 4" xfId="1059" xr:uid="{00000000-0005-0000-0000-0000C3030000}"/>
    <cellStyle name="Normal 7" xfId="143" xr:uid="{00000000-0005-0000-0000-0000C4030000}"/>
    <cellStyle name="Normal 7 2" xfId="546" xr:uid="{00000000-0005-0000-0000-0000C5030000}"/>
    <cellStyle name="Normal 7 3" xfId="941" xr:uid="{00000000-0005-0000-0000-0000C6030000}"/>
    <cellStyle name="Normal 8" xfId="6" xr:uid="{00000000-0005-0000-0000-0000C7030000}"/>
    <cellStyle name="Normal 8 2" xfId="895" xr:uid="{00000000-0005-0000-0000-0000C8030000}"/>
    <cellStyle name="Normal 9" xfId="11" xr:uid="{00000000-0005-0000-0000-0000C9030000}"/>
    <cellStyle name="Normal 9 2" xfId="871" xr:uid="{00000000-0005-0000-0000-0000CA030000}"/>
    <cellStyle name="Normal GHG-Shade" xfId="1007" xr:uid="{00000000-0005-0000-0000-0000CB030000}"/>
    <cellStyle name="Note" xfId="809" builtinId="10" customBuiltin="1"/>
    <cellStyle name="Note 2" xfId="145" xr:uid="{00000000-0005-0000-0000-0000CD030000}"/>
    <cellStyle name="Note 2 2" xfId="146" xr:uid="{00000000-0005-0000-0000-0000CE030000}"/>
    <cellStyle name="Note 2 2 2" xfId="1080" xr:uid="{00000000-0005-0000-0000-0000CF030000}"/>
    <cellStyle name="Note 2 2 2 2" xfId="1089" xr:uid="{00000000-0005-0000-0000-0000D0030000}"/>
    <cellStyle name="Note 2 2 2 3" xfId="954" xr:uid="{00000000-0005-0000-0000-0000D1030000}"/>
    <cellStyle name="Note 2 2 3" xfId="1001" xr:uid="{00000000-0005-0000-0000-0000D2030000}"/>
    <cellStyle name="Note 2 3" xfId="311" xr:uid="{00000000-0005-0000-0000-0000D3030000}"/>
    <cellStyle name="Note 2 3 2" xfId="548" xr:uid="{00000000-0005-0000-0000-0000D4030000}"/>
    <cellStyle name="Note 2 3 2 2" xfId="1011" xr:uid="{00000000-0005-0000-0000-0000D5030000}"/>
    <cellStyle name="Note 2 3 3" xfId="547" xr:uid="{00000000-0005-0000-0000-0000D6030000}"/>
    <cellStyle name="Note 2 3 3 2" xfId="875" xr:uid="{00000000-0005-0000-0000-0000D7030000}"/>
    <cellStyle name="Note 2 3 4" xfId="752" xr:uid="{00000000-0005-0000-0000-0000D8030000}"/>
    <cellStyle name="Note 2 3 5" xfId="1033" xr:uid="{00000000-0005-0000-0000-0000D9030000}"/>
    <cellStyle name="Note 2 4" xfId="1046" xr:uid="{00000000-0005-0000-0000-0000DA030000}"/>
    <cellStyle name="Note 3" xfId="147" xr:uid="{00000000-0005-0000-0000-0000DB030000}"/>
    <cellStyle name="Note 3 2" xfId="312" xr:uid="{00000000-0005-0000-0000-0000DC030000}"/>
    <cellStyle name="Note 3 2 2" xfId="550" xr:uid="{00000000-0005-0000-0000-0000DD030000}"/>
    <cellStyle name="Note 3 2 3" xfId="549" xr:uid="{00000000-0005-0000-0000-0000DE030000}"/>
    <cellStyle name="Note 3 2 4" xfId="753" xr:uid="{00000000-0005-0000-0000-0000DF030000}"/>
    <cellStyle name="Note 4" xfId="204" xr:uid="{00000000-0005-0000-0000-0000E0030000}"/>
    <cellStyle name="Note 4 2" xfId="313" xr:uid="{00000000-0005-0000-0000-0000E1030000}"/>
    <cellStyle name="Note 5" xfId="144" xr:uid="{00000000-0005-0000-0000-0000E2030000}"/>
    <cellStyle name="Note 5 2" xfId="314" xr:uid="{00000000-0005-0000-0000-0000E3030000}"/>
    <cellStyle name="Output" xfId="804" builtinId="21" customBuiltin="1"/>
    <cellStyle name="Output 2" xfId="149" xr:uid="{00000000-0005-0000-0000-0000E5030000}"/>
    <cellStyle name="Output 2 2" xfId="316" xr:uid="{00000000-0005-0000-0000-0000E6030000}"/>
    <cellStyle name="Output 2 2 2" xfId="975" xr:uid="{00000000-0005-0000-0000-0000E7030000}"/>
    <cellStyle name="Output 2 2 2 2" xfId="1054" xr:uid="{00000000-0005-0000-0000-0000E8030000}"/>
    <cellStyle name="Output 2 2 2 3" xfId="919" xr:uid="{00000000-0005-0000-0000-0000E9030000}"/>
    <cellStyle name="Output 2 2 3" xfId="1063" xr:uid="{00000000-0005-0000-0000-0000EA030000}"/>
    <cellStyle name="Output 2 3" xfId="857" xr:uid="{00000000-0005-0000-0000-0000EB030000}"/>
    <cellStyle name="Output 2 3 2" xfId="883" xr:uid="{00000000-0005-0000-0000-0000EC030000}"/>
    <cellStyle name="Output 2 3 3" xfId="852" xr:uid="{00000000-0005-0000-0000-0000ED030000}"/>
    <cellStyle name="Output 2 4" xfId="942" xr:uid="{00000000-0005-0000-0000-0000EE030000}"/>
    <cellStyle name="Output 3" xfId="150" xr:uid="{00000000-0005-0000-0000-0000EF030000}"/>
    <cellStyle name="Output 3 2" xfId="1133" xr:uid="{00000000-0005-0000-0000-0000F0030000}"/>
    <cellStyle name="Output 4" xfId="205" xr:uid="{00000000-0005-0000-0000-0000F1030000}"/>
    <cellStyle name="Output 5" xfId="148" xr:uid="{00000000-0005-0000-0000-0000F2030000}"/>
    <cellStyle name="Output 6" xfId="315" xr:uid="{00000000-0005-0000-0000-0000F3030000}"/>
    <cellStyle name="Percent" xfId="1144" builtinId="5"/>
    <cellStyle name="Percent 10" xfId="229" xr:uid="{00000000-0005-0000-0000-0000F5030000}"/>
    <cellStyle name="Percent 10 2" xfId="424" xr:uid="{00000000-0005-0000-0000-0000F6030000}"/>
    <cellStyle name="Percent 10 2 2" xfId="856" xr:uid="{00000000-0005-0000-0000-0000F7030000}"/>
    <cellStyle name="Percent 10 3" xfId="968" xr:uid="{00000000-0005-0000-0000-0000F8030000}"/>
    <cellStyle name="Percent 11" xfId="324" xr:uid="{00000000-0005-0000-0000-0000F9030000}"/>
    <cellStyle name="Percent 12" xfId="571" xr:uid="{00000000-0005-0000-0000-0000FA030000}"/>
    <cellStyle name="Percent 12 2" xfId="583" xr:uid="{00000000-0005-0000-0000-0000FB030000}"/>
    <cellStyle name="Percent 13" xfId="569" xr:uid="{00000000-0005-0000-0000-0000FC030000}"/>
    <cellStyle name="Percent 2" xfId="152" xr:uid="{00000000-0005-0000-0000-0000FD030000}"/>
    <cellStyle name="Percent 2 2" xfId="211" xr:uid="{00000000-0005-0000-0000-0000FE030000}"/>
    <cellStyle name="Percent 2 2 2" xfId="230" xr:uid="{00000000-0005-0000-0000-0000FF030000}"/>
    <cellStyle name="Percent 2 2 2 2" xfId="427" xr:uid="{00000000-0005-0000-0000-000000040000}"/>
    <cellStyle name="Percent 2 2 3" xfId="327" xr:uid="{00000000-0005-0000-0000-000001040000}"/>
    <cellStyle name="Percent 2 2 3 2" xfId="428" xr:uid="{00000000-0005-0000-0000-000002040000}"/>
    <cellStyle name="Percent 2 2 4" xfId="426" xr:uid="{00000000-0005-0000-0000-000003040000}"/>
    <cellStyle name="Percent 2 2 5" xfId="551" xr:uid="{00000000-0005-0000-0000-000004040000}"/>
    <cellStyle name="Percent 2 2 6" xfId="777" xr:uid="{00000000-0005-0000-0000-000005040000}"/>
    <cellStyle name="Percent 2 2 7" xfId="994" xr:uid="{00000000-0005-0000-0000-000006040000}"/>
    <cellStyle name="Percent 2 3" xfId="425" xr:uid="{00000000-0005-0000-0000-000007040000}"/>
    <cellStyle name="Percent 2 3 2" xfId="778" xr:uid="{00000000-0005-0000-0000-000008040000}"/>
    <cellStyle name="Percent 2 4" xfId="552" xr:uid="{00000000-0005-0000-0000-000009040000}"/>
    <cellStyle name="Percent 2 4 2" xfId="779" xr:uid="{00000000-0005-0000-0000-00000A040000}"/>
    <cellStyle name="Percent 2 5" xfId="780" xr:uid="{00000000-0005-0000-0000-00000B040000}"/>
    <cellStyle name="Percent 2 6" xfId="781" xr:uid="{00000000-0005-0000-0000-00000C040000}"/>
    <cellStyle name="Percent 3" xfId="153" xr:uid="{00000000-0005-0000-0000-00000D040000}"/>
    <cellStyle name="Percent 3 2" xfId="212" xr:uid="{00000000-0005-0000-0000-00000E040000}"/>
    <cellStyle name="Percent 3 2 2" xfId="430" xr:uid="{00000000-0005-0000-0000-00000F040000}"/>
    <cellStyle name="Percent 3 2 2 2" xfId="554" xr:uid="{00000000-0005-0000-0000-000010040000}"/>
    <cellStyle name="Percent 3 2 2 2 2" xfId="746" xr:uid="{00000000-0005-0000-0000-000011040000}"/>
    <cellStyle name="Percent 3 2 2 3" xfId="667" xr:uid="{00000000-0005-0000-0000-000012040000}"/>
    <cellStyle name="Percent 3 2 3" xfId="553" xr:uid="{00000000-0005-0000-0000-000013040000}"/>
    <cellStyle name="Percent 3 2 3 2" xfId="633" xr:uid="{00000000-0005-0000-0000-000014040000}"/>
    <cellStyle name="Percent 3 2 4" xfId="578" xr:uid="{00000000-0005-0000-0000-000015040000}"/>
    <cellStyle name="Percent 3 3" xfId="429" xr:uid="{00000000-0005-0000-0000-000016040000}"/>
    <cellStyle name="Percent 3 4" xfId="555" xr:uid="{00000000-0005-0000-0000-000017040000}"/>
    <cellStyle name="Percent 3 5" xfId="1024" xr:uid="{00000000-0005-0000-0000-000018040000}"/>
    <cellStyle name="Percent 4" xfId="154" xr:uid="{00000000-0005-0000-0000-000019040000}"/>
    <cellStyle name="Percent 4 2" xfId="155" xr:uid="{00000000-0005-0000-0000-00001A040000}"/>
    <cellStyle name="Percent 4 3" xfId="556" xr:uid="{00000000-0005-0000-0000-00001B040000}"/>
    <cellStyle name="Percent 4 4" xfId="950" xr:uid="{00000000-0005-0000-0000-00001C040000}"/>
    <cellStyle name="Percent 5" xfId="156" xr:uid="{00000000-0005-0000-0000-00001D040000}"/>
    <cellStyle name="Percent 5 2" xfId="557" xr:uid="{00000000-0005-0000-0000-00001E040000}"/>
    <cellStyle name="Percent 5 2 2" xfId="990" xr:uid="{00000000-0005-0000-0000-00001F040000}"/>
    <cellStyle name="Percent 5 3" xfId="924" xr:uid="{00000000-0005-0000-0000-000020040000}"/>
    <cellStyle name="Percent 6" xfId="206" xr:uid="{00000000-0005-0000-0000-000021040000}"/>
    <cellStyle name="Percent 6 2" xfId="920" xr:uid="{00000000-0005-0000-0000-000022040000}"/>
    <cellStyle name="Percent 7" xfId="151" xr:uid="{00000000-0005-0000-0000-000023040000}"/>
    <cellStyle name="Percent 7 2" xfId="965" xr:uid="{00000000-0005-0000-0000-000024040000}"/>
    <cellStyle name="Percent 8" xfId="214" xr:uid="{00000000-0005-0000-0000-000025040000}"/>
    <cellStyle name="Percent 8 2" xfId="232" xr:uid="{00000000-0005-0000-0000-000026040000}"/>
    <cellStyle name="Percent 8 2 2" xfId="432" xr:uid="{00000000-0005-0000-0000-000027040000}"/>
    <cellStyle name="Percent 8 3" xfId="231" xr:uid="{00000000-0005-0000-0000-000028040000}"/>
    <cellStyle name="Percent 8 3 2" xfId="433" xr:uid="{00000000-0005-0000-0000-000029040000}"/>
    <cellStyle name="Percent 8 4" xfId="328" xr:uid="{00000000-0005-0000-0000-00002A040000}"/>
    <cellStyle name="Percent 8 4 2" xfId="434" xr:uid="{00000000-0005-0000-0000-00002B040000}"/>
    <cellStyle name="Percent 8 5" xfId="348" xr:uid="{00000000-0005-0000-0000-00002C040000}"/>
    <cellStyle name="Percent 8 5 2" xfId="435" xr:uid="{00000000-0005-0000-0000-00002D040000}"/>
    <cellStyle name="Percent 8 5 3" xfId="359" xr:uid="{00000000-0005-0000-0000-00002E040000}"/>
    <cellStyle name="Percent 8 6" xfId="360" xr:uid="{00000000-0005-0000-0000-00002F040000}"/>
    <cellStyle name="Percent 8 6 2" xfId="436" xr:uid="{00000000-0005-0000-0000-000030040000}"/>
    <cellStyle name="Percent 8 7" xfId="431" xr:uid="{00000000-0005-0000-0000-000031040000}"/>
    <cellStyle name="Percent 8 8" xfId="676" xr:uid="{00000000-0005-0000-0000-000032040000}"/>
    <cellStyle name="Percent 8 9" xfId="869" xr:uid="{00000000-0005-0000-0000-000033040000}"/>
    <cellStyle name="Percent 9" xfId="233" xr:uid="{00000000-0005-0000-0000-000034040000}"/>
    <cellStyle name="Percent 9 2" xfId="860" xr:uid="{00000000-0005-0000-0000-000035040000}"/>
    <cellStyle name="Publication_style" xfId="1016" xr:uid="{00000000-0005-0000-0000-000036040000}"/>
    <cellStyle name="Refdb standard" xfId="898" xr:uid="{00000000-0005-0000-0000-000037040000}"/>
    <cellStyle name="Refdb standard 2" xfId="984" xr:uid="{00000000-0005-0000-0000-000038040000}"/>
    <cellStyle name="Shade" xfId="978" xr:uid="{00000000-0005-0000-0000-000039040000}"/>
    <cellStyle name="Shade 2" xfId="987" xr:uid="{00000000-0005-0000-0000-00003A040000}"/>
    <cellStyle name="Shade 3" xfId="1044" xr:uid="{00000000-0005-0000-0000-00003B040000}"/>
    <cellStyle name="Source" xfId="881" xr:uid="{00000000-0005-0000-0000-00003C040000}"/>
    <cellStyle name="Source Hed" xfId="999" xr:uid="{00000000-0005-0000-0000-00003D040000}"/>
    <cellStyle name="Source Text" xfId="877" xr:uid="{00000000-0005-0000-0000-00003E040000}"/>
    <cellStyle name="Standard_E00seit45" xfId="1079" xr:uid="{00000000-0005-0000-0000-00003F040000}"/>
    <cellStyle name="Style 21" xfId="929" xr:uid="{00000000-0005-0000-0000-000040040000}"/>
    <cellStyle name="Style 21 2" xfId="1018" xr:uid="{00000000-0005-0000-0000-000041040000}"/>
    <cellStyle name="Style 22" xfId="976" xr:uid="{00000000-0005-0000-0000-000042040000}"/>
    <cellStyle name="Style 22 2" xfId="986" xr:uid="{00000000-0005-0000-0000-000043040000}"/>
    <cellStyle name="Style 23" xfId="1023" xr:uid="{00000000-0005-0000-0000-000044040000}"/>
    <cellStyle name="Style 23 2" xfId="1081" xr:uid="{00000000-0005-0000-0000-000045040000}"/>
    <cellStyle name="Style 24" xfId="1067" xr:uid="{00000000-0005-0000-0000-000046040000}"/>
    <cellStyle name="Style 24 2" xfId="1055" xr:uid="{00000000-0005-0000-0000-000047040000}"/>
    <cellStyle name="Style 29" xfId="923" xr:uid="{00000000-0005-0000-0000-000048040000}"/>
    <cellStyle name="Style 29 2" xfId="1052" xr:uid="{00000000-0005-0000-0000-000049040000}"/>
    <cellStyle name="Style 30" xfId="944" xr:uid="{00000000-0005-0000-0000-00004A040000}"/>
    <cellStyle name="Style 30 2" xfId="1056" xr:uid="{00000000-0005-0000-0000-00004B040000}"/>
    <cellStyle name="Style 31" xfId="1014" xr:uid="{00000000-0005-0000-0000-00004C040000}"/>
    <cellStyle name="Style 31 2" xfId="1065" xr:uid="{00000000-0005-0000-0000-00004D040000}"/>
    <cellStyle name="Style 32" xfId="1058" xr:uid="{00000000-0005-0000-0000-00004E040000}"/>
    <cellStyle name="Style 32 2" xfId="993" xr:uid="{00000000-0005-0000-0000-00004F040000}"/>
    <cellStyle name="Title" xfId="4" builtinId="15" customBuiltin="1"/>
    <cellStyle name="Title 2" xfId="158" xr:uid="{00000000-0005-0000-0000-000051040000}"/>
    <cellStyle name="Title 3" xfId="159" xr:uid="{00000000-0005-0000-0000-000052040000}"/>
    <cellStyle name="Title 4" xfId="207" xr:uid="{00000000-0005-0000-0000-000053040000}"/>
    <cellStyle name="Title 5" xfId="157" xr:uid="{00000000-0005-0000-0000-000054040000}"/>
    <cellStyle name="Title 6" xfId="678" xr:uid="{00000000-0005-0000-0000-000055040000}"/>
    <cellStyle name="Title-1" xfId="1077" xr:uid="{00000000-0005-0000-0000-000056040000}"/>
    <cellStyle name="Title-2" xfId="1013" xr:uid="{00000000-0005-0000-0000-000057040000}"/>
    <cellStyle name="Titre ligne" xfId="1088" xr:uid="{00000000-0005-0000-0000-000058040000}"/>
    <cellStyle name="Total" xfId="811" builtinId="25" customBuiltin="1"/>
    <cellStyle name="Total 2" xfId="161" xr:uid="{00000000-0005-0000-0000-00005A040000}"/>
    <cellStyle name="Total 2 2" xfId="318" xr:uid="{00000000-0005-0000-0000-00005B040000}"/>
    <cellStyle name="Total 2 2 2" xfId="560" xr:uid="{00000000-0005-0000-0000-00005C040000}"/>
    <cellStyle name="Total 2 2 3" xfId="559" xr:uid="{00000000-0005-0000-0000-00005D040000}"/>
    <cellStyle name="Total 2 2 4" xfId="754" xr:uid="{00000000-0005-0000-0000-00005E040000}"/>
    <cellStyle name="Total 2 2 5" xfId="897" xr:uid="{00000000-0005-0000-0000-00005F040000}"/>
    <cellStyle name="Total 2 3" xfId="989" xr:uid="{00000000-0005-0000-0000-000060040000}"/>
    <cellStyle name="Total 3" xfId="162" xr:uid="{00000000-0005-0000-0000-000061040000}"/>
    <cellStyle name="Total 3 2" xfId="561" xr:uid="{00000000-0005-0000-0000-000062040000}"/>
    <cellStyle name="Total 3 3" xfId="1134" xr:uid="{00000000-0005-0000-0000-000063040000}"/>
    <cellStyle name="Total 4" xfId="208" xr:uid="{00000000-0005-0000-0000-000064040000}"/>
    <cellStyle name="Total 5" xfId="160" xr:uid="{00000000-0005-0000-0000-000065040000}"/>
    <cellStyle name="Total 6" xfId="317" xr:uid="{00000000-0005-0000-0000-000066040000}"/>
    <cellStyle name="Total intermediaire" xfId="936" xr:uid="{00000000-0005-0000-0000-000067040000}"/>
    <cellStyle name="Tusenskille [0]_rob4-mon.xls Diagram 1" xfId="885" xr:uid="{00000000-0005-0000-0000-000068040000}"/>
    <cellStyle name="Tusenskille_rob4-mon.xls Diagram 1" xfId="1004" xr:uid="{00000000-0005-0000-0000-000069040000}"/>
    <cellStyle name="Valuta [0]_rob4-mon.xls Diagram 1" xfId="943" xr:uid="{00000000-0005-0000-0000-00006A040000}"/>
    <cellStyle name="Valuta_rob4-mon.xls Diagram 1" xfId="1042" xr:uid="{00000000-0005-0000-0000-00006B040000}"/>
    <cellStyle name="Währung [0]_Excel2" xfId="914" xr:uid="{00000000-0005-0000-0000-00006C040000}"/>
    <cellStyle name="Währung_Excel2" xfId="1019" xr:uid="{00000000-0005-0000-0000-00006D040000}"/>
    <cellStyle name="Warning Text" xfId="808" builtinId="11" customBuiltin="1"/>
    <cellStyle name="Warning Text 2" xfId="164" xr:uid="{00000000-0005-0000-0000-00006F040000}"/>
    <cellStyle name="Warning Text 2 2" xfId="320" xr:uid="{00000000-0005-0000-0000-000070040000}"/>
    <cellStyle name="Warning Text 2 3" xfId="849" xr:uid="{00000000-0005-0000-0000-000071040000}"/>
    <cellStyle name="Warning Text 3" xfId="165" xr:uid="{00000000-0005-0000-0000-000072040000}"/>
    <cellStyle name="Warning Text 3 2" xfId="1135" xr:uid="{00000000-0005-0000-0000-000073040000}"/>
    <cellStyle name="Warning Text 4" xfId="209" xr:uid="{00000000-0005-0000-0000-000074040000}"/>
    <cellStyle name="Warning Text 5" xfId="163" xr:uid="{00000000-0005-0000-0000-000075040000}"/>
    <cellStyle name="Warning Text 6" xfId="319" xr:uid="{00000000-0005-0000-0000-000076040000}"/>
    <cellStyle name="Year" xfId="1021" xr:uid="{00000000-0005-0000-0000-000077040000}"/>
    <cellStyle name="Обычный_2++_CRFReport-template" xfId="1087" xr:uid="{00000000-0005-0000-0000-000078040000}"/>
  </cellStyles>
  <dxfs count="16">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rgb="FF00B050"/>
        </patternFill>
      </fill>
    </dxf>
    <dxf>
      <fill>
        <patternFill>
          <bgColor rgb="FFBDD34D"/>
        </patternFill>
      </fill>
    </dxf>
    <dxf>
      <fill>
        <patternFill>
          <bgColor rgb="FFFFCC66"/>
        </patternFill>
      </fill>
    </dxf>
    <dxf>
      <fill>
        <patternFill>
          <bgColor rgb="FFFF9933"/>
        </patternFill>
      </fill>
    </dxf>
    <dxf>
      <fill>
        <patternFill>
          <bgColor rgb="FFFF0000"/>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1970359</xdr:colOff>
      <xdr:row>35</xdr:row>
      <xdr:rowOff>707571</xdr:rowOff>
    </xdr:from>
    <xdr:to>
      <xdr:col>2</xdr:col>
      <xdr:colOff>457200</xdr:colOff>
      <xdr:row>35</xdr:row>
      <xdr:rowOff>4012746</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2503759" y="11832771"/>
          <a:ext cx="1534841" cy="3305175"/>
          <a:chOff x="1628775" y="0"/>
          <a:chExt cx="1524000" cy="3305175"/>
        </a:xfrm>
      </xdr:grpSpPr>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2381250" y="133350"/>
            <a:ext cx="0" cy="3000375"/>
          </a:xfrm>
          <a:prstGeom prst="line">
            <a:avLst/>
          </a:prstGeom>
          <a:ln w="19050"/>
        </xdr:spPr>
        <xdr:style>
          <a:lnRef idx="1">
            <a:schemeClr val="dk1"/>
          </a:lnRef>
          <a:fillRef idx="0">
            <a:schemeClr val="dk1"/>
          </a:fillRef>
          <a:effectRef idx="0">
            <a:schemeClr val="dk1"/>
          </a:effectRef>
          <a:fontRef idx="minor">
            <a:schemeClr val="tx1"/>
          </a:fontRef>
        </xdr:style>
      </xdr:cxnSp>
      <xdr:grpSp>
        <xdr:nvGrpSpPr>
          <xdr:cNvPr id="12" name="Group 11">
            <a:extLst>
              <a:ext uri="{FF2B5EF4-FFF2-40B4-BE49-F238E27FC236}">
                <a16:creationId xmlns:a16="http://schemas.microsoft.com/office/drawing/2014/main" id="{00000000-0008-0000-0000-00000C000000}"/>
              </a:ext>
            </a:extLst>
          </xdr:cNvPr>
          <xdr:cNvGrpSpPr/>
        </xdr:nvGrpSpPr>
        <xdr:grpSpPr>
          <a:xfrm>
            <a:off x="1628775" y="0"/>
            <a:ext cx="1524000" cy="3305175"/>
            <a:chOff x="1628775" y="0"/>
            <a:chExt cx="1524000" cy="3305175"/>
          </a:xfrm>
        </xdr:grpSpPr>
        <xdr:sp macro="" textlink="">
          <xdr:nvSpPr>
            <xdr:cNvPr id="13" name="Text Box 8">
              <a:extLst>
                <a:ext uri="{FF2B5EF4-FFF2-40B4-BE49-F238E27FC236}">
                  <a16:creationId xmlns:a16="http://schemas.microsoft.com/office/drawing/2014/main" id="{00000000-0008-0000-0000-00000D000000}"/>
                </a:ext>
              </a:extLst>
            </xdr:cNvPr>
            <xdr:cNvSpPr txBox="1">
              <a:spLocks noChangeArrowheads="1"/>
            </xdr:cNvSpPr>
          </xdr:nvSpPr>
          <xdr:spPr bwMode="auto">
            <a:xfrm>
              <a:off x="1628775" y="542925"/>
              <a:ext cx="1524000" cy="4572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Corporate </a:t>
              </a:r>
              <a:endParaRPr lang="en-GB" sz="1100">
                <a:effectLst/>
                <a:latin typeface="Calibri"/>
                <a:ea typeface="Calibri"/>
                <a:cs typeface="Times New Roman"/>
              </a:endParaRPr>
            </a:p>
            <a:p>
              <a:pPr algn="ctr">
                <a:spcAft>
                  <a:spcPts val="0"/>
                </a:spcAft>
              </a:pPr>
              <a:r>
                <a:rPr lang="en-GB" sz="900" b="1">
                  <a:solidFill>
                    <a:srgbClr val="000000"/>
                  </a:solidFill>
                  <a:effectLst/>
                  <a:latin typeface="Calibri"/>
                  <a:ea typeface="Calibri"/>
                  <a:cs typeface="Times New Roman"/>
                </a:rPr>
                <a:t>Management Team</a:t>
              </a:r>
              <a:endParaRPr lang="en-GB" sz="1100">
                <a:effectLst/>
                <a:latin typeface="Calibri"/>
                <a:ea typeface="Calibri"/>
                <a:cs typeface="Times New Roman"/>
              </a:endParaRPr>
            </a:p>
          </xdr:txBody>
        </xdr:sp>
        <xdr:sp macro="" textlink="">
          <xdr:nvSpPr>
            <xdr:cNvPr id="14" name="Text Box 9">
              <a:extLst>
                <a:ext uri="{FF2B5EF4-FFF2-40B4-BE49-F238E27FC236}">
                  <a16:creationId xmlns:a16="http://schemas.microsoft.com/office/drawing/2014/main" id="{00000000-0008-0000-0000-00000E000000}"/>
                </a:ext>
              </a:extLst>
            </xdr:cNvPr>
            <xdr:cNvSpPr txBox="1">
              <a:spLocks noChangeArrowheads="1"/>
            </xdr:cNvSpPr>
          </xdr:nvSpPr>
          <xdr:spPr bwMode="auto">
            <a:xfrm>
              <a:off x="1628775" y="0"/>
              <a:ext cx="1524000" cy="20955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Executive</a:t>
              </a:r>
              <a:endParaRPr lang="en-GB" sz="1100">
                <a:effectLst/>
                <a:latin typeface="Calibri"/>
                <a:ea typeface="Calibri"/>
                <a:cs typeface="Times New Roman"/>
              </a:endParaRPr>
            </a:p>
          </xdr:txBody>
        </xdr:sp>
        <xdr:sp macro="" textlink="">
          <xdr:nvSpPr>
            <xdr:cNvPr id="15" name="Text Box 10">
              <a:extLst>
                <a:ext uri="{FF2B5EF4-FFF2-40B4-BE49-F238E27FC236}">
                  <a16:creationId xmlns:a16="http://schemas.microsoft.com/office/drawing/2014/main" id="{00000000-0008-0000-0000-00000F000000}"/>
                </a:ext>
              </a:extLst>
            </xdr:cNvPr>
            <xdr:cNvSpPr txBox="1">
              <a:spLocks noChangeArrowheads="1"/>
            </xdr:cNvSpPr>
          </xdr:nvSpPr>
          <xdr:spPr bwMode="auto">
            <a:xfrm>
              <a:off x="1628775" y="1343025"/>
              <a:ext cx="1524000" cy="4572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Corporate Risk</a:t>
              </a:r>
              <a:endParaRPr lang="en-GB" sz="1100">
                <a:effectLst/>
                <a:latin typeface="Calibri"/>
                <a:ea typeface="Calibri"/>
                <a:cs typeface="Times New Roman"/>
              </a:endParaRPr>
            </a:p>
            <a:p>
              <a:pPr algn="ctr">
                <a:spcAft>
                  <a:spcPts val="0"/>
                </a:spcAft>
              </a:pPr>
              <a:r>
                <a:rPr lang="en-GB" sz="900" b="1">
                  <a:solidFill>
                    <a:srgbClr val="000000"/>
                  </a:solidFill>
                  <a:effectLst/>
                  <a:latin typeface="Calibri"/>
                  <a:ea typeface="Calibri"/>
                  <a:cs typeface="Times New Roman"/>
                </a:rPr>
                <a:t>Management Group</a:t>
              </a:r>
              <a:endParaRPr lang="en-GB" sz="1100">
                <a:effectLst/>
                <a:latin typeface="Calibri"/>
                <a:ea typeface="Calibri"/>
                <a:cs typeface="Times New Roman"/>
              </a:endParaRPr>
            </a:p>
          </xdr:txBody>
        </xdr:sp>
        <xdr:sp macro="" textlink="">
          <xdr:nvSpPr>
            <xdr:cNvPr id="16" name="Text Box 12">
              <a:extLst>
                <a:ext uri="{FF2B5EF4-FFF2-40B4-BE49-F238E27FC236}">
                  <a16:creationId xmlns:a16="http://schemas.microsoft.com/office/drawing/2014/main" id="{00000000-0008-0000-0000-000010000000}"/>
                </a:ext>
              </a:extLst>
            </xdr:cNvPr>
            <xdr:cNvSpPr txBox="1">
              <a:spLocks noChangeArrowheads="1"/>
            </xdr:cNvSpPr>
          </xdr:nvSpPr>
          <xdr:spPr bwMode="auto">
            <a:xfrm>
              <a:off x="1857375" y="2924175"/>
              <a:ext cx="1076325" cy="3810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Energy &amp; Climate Change Team</a:t>
              </a:r>
              <a:endParaRPr lang="en-GB" sz="1100">
                <a:effectLst/>
                <a:latin typeface="Calibri"/>
                <a:ea typeface="Calibri"/>
                <a:cs typeface="Times New Roman"/>
              </a:endParaRPr>
            </a:p>
          </xdr:txBody>
        </xdr:sp>
        <xdr:sp macro="" textlink="">
          <xdr:nvSpPr>
            <xdr:cNvPr id="19" name="Text Box 11">
              <a:extLst>
                <a:ext uri="{FF2B5EF4-FFF2-40B4-BE49-F238E27FC236}">
                  <a16:creationId xmlns:a16="http://schemas.microsoft.com/office/drawing/2014/main" id="{00000000-0008-0000-0000-000013000000}"/>
                </a:ext>
              </a:extLst>
            </xdr:cNvPr>
            <xdr:cNvSpPr txBox="1">
              <a:spLocks noChangeArrowheads="1"/>
            </xdr:cNvSpPr>
          </xdr:nvSpPr>
          <xdr:spPr bwMode="auto">
            <a:xfrm>
              <a:off x="1628775" y="2133600"/>
              <a:ext cx="1524000" cy="45720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900" b="1">
                  <a:solidFill>
                    <a:srgbClr val="000000"/>
                  </a:solidFill>
                  <a:effectLst/>
                  <a:latin typeface="Calibri"/>
                  <a:ea typeface="Calibri"/>
                  <a:cs typeface="Times New Roman"/>
                </a:rPr>
                <a:t>Corporate Sustainability Working Group</a:t>
              </a:r>
            </a:p>
            <a:p>
              <a:pPr algn="ctr">
                <a:spcAft>
                  <a:spcPts val="0"/>
                </a:spcAft>
              </a:pPr>
              <a:endParaRPr lang="en-GB" sz="900" b="1">
                <a:solidFill>
                  <a:srgbClr val="000000"/>
                </a:solidFill>
                <a:effectLst/>
                <a:latin typeface="Calibri"/>
                <a:ea typeface="Calibri"/>
                <a:cs typeface="Times New Roman"/>
              </a:endParaRPr>
            </a:p>
            <a:p>
              <a:pPr algn="ctr">
                <a:spcAft>
                  <a:spcPts val="0"/>
                </a:spcAft>
              </a:pPr>
              <a:endParaRPr lang="en-GB" sz="1100">
                <a:effectLst/>
                <a:latin typeface="Calibri"/>
                <a:ea typeface="Calibri"/>
                <a:cs typeface="Times New Roman"/>
              </a:endParaRPr>
            </a:p>
          </xdr:txBody>
        </xdr:sp>
      </xdr:grpSp>
    </xdr:grpSp>
    <xdr:clientData/>
  </xdr:twoCellAnchor>
  <xdr:twoCellAnchor editAs="oneCell">
    <xdr:from>
      <xdr:col>1</xdr:col>
      <xdr:colOff>533400</xdr:colOff>
      <xdr:row>82</xdr:row>
      <xdr:rowOff>419100</xdr:rowOff>
    </xdr:from>
    <xdr:to>
      <xdr:col>3</xdr:col>
      <xdr:colOff>1244861</xdr:colOff>
      <xdr:row>82</xdr:row>
      <xdr:rowOff>3266719</xdr:rowOff>
    </xdr:to>
    <xdr:pic>
      <xdr:nvPicPr>
        <xdr:cNvPr id="2" name="Picture 1">
          <a:extLst>
            <a:ext uri="{FF2B5EF4-FFF2-40B4-BE49-F238E27FC236}">
              <a16:creationId xmlns:a16="http://schemas.microsoft.com/office/drawing/2014/main" id="{379090AB-77FD-46BD-BB03-42529487E060}"/>
            </a:ext>
          </a:extLst>
        </xdr:cNvPr>
        <xdr:cNvPicPr>
          <a:picLocks noChangeAspect="1"/>
        </xdr:cNvPicPr>
      </xdr:nvPicPr>
      <xdr:blipFill>
        <a:blip xmlns:r="http://schemas.openxmlformats.org/officeDocument/2006/relationships" r:embed="rId1"/>
        <a:stretch>
          <a:fillRect/>
        </a:stretch>
      </xdr:blipFill>
      <xdr:spPr>
        <a:xfrm>
          <a:off x="1066800" y="41319450"/>
          <a:ext cx="5083436" cy="28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mate-change-duties-report-2017%202018%20V3%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imate%20Change/CCAT/CCAT%20run%201106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cal_mariclairemorgan\INetCache\Content.Outlook\CPJZ1SLU\Copy%20of%20climate-change-duties-report-2019%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t="str">
            <v>Financial (April to March)</v>
          </cell>
          <cell r="V3" t="str">
            <v>total % reduction</v>
          </cell>
          <cell r="W3" t="str">
            <v>absolute</v>
          </cell>
          <cell r="Y3" t="str">
            <v>All emissions</v>
          </cell>
          <cell r="AC3" t="str">
            <v>Grid Electricity (generation)</v>
          </cell>
          <cell r="AD3" t="str">
            <v>kWh</v>
          </cell>
          <cell r="AE3">
            <v>0.49425999999999998</v>
          </cell>
          <cell r="AF3" t="str">
            <v>kg CO2e/kWh</v>
          </cell>
          <cell r="AH3" t="str">
            <v>kWh</v>
          </cell>
          <cell r="AI3" t="str">
            <v>kgCO2e/kWh</v>
          </cell>
          <cell r="AJ3" t="str">
            <v>Local Authority</v>
          </cell>
          <cell r="AO3" t="str">
            <v>Estimated</v>
          </cell>
          <cell r="AQ3" t="str">
            <v>Scope 1</v>
          </cell>
          <cell r="AR3" t="str">
            <v>Increase</v>
          </cell>
          <cell r="AS3" t="str">
            <v>N1-1</v>
          </cell>
          <cell r="AT3" t="str">
            <v>N2-1</v>
          </cell>
          <cell r="AU3" t="str">
            <v>N3-1</v>
          </cell>
          <cell r="AV3" t="str">
            <v>B1-1</v>
          </cell>
          <cell r="AW3" t="str">
            <v>B2-1</v>
          </cell>
          <cell r="AX3" t="str">
            <v>B3-1</v>
          </cell>
          <cell r="AY3" t="str">
            <v>S1-1</v>
          </cell>
          <cell r="BA3" t="str">
            <v>S3-1</v>
          </cell>
          <cell r="BB3" t="str">
            <v>Floor area</v>
          </cell>
          <cell r="BD3" t="str">
            <v>2014/15 (Financial year)</v>
          </cell>
        </row>
        <row r="4">
          <cell r="C4">
            <v>2006</v>
          </cell>
          <cell r="D4">
            <v>2007</v>
          </cell>
          <cell r="E4">
            <v>2008</v>
          </cell>
          <cell r="F4">
            <v>2009</v>
          </cell>
          <cell r="G4">
            <v>2010</v>
          </cell>
          <cell r="H4">
            <v>2011</v>
          </cell>
          <cell r="I4">
            <v>2012</v>
          </cell>
          <cell r="J4">
            <v>2013</v>
          </cell>
          <cell r="K4">
            <v>2014</v>
          </cell>
          <cell r="L4">
            <v>2015</v>
          </cell>
          <cell r="M4">
            <v>2016</v>
          </cell>
          <cell r="N4">
            <v>2017</v>
          </cell>
          <cell r="O4">
            <v>2018</v>
          </cell>
          <cell r="P4">
            <v>2019</v>
          </cell>
          <cell r="Q4">
            <v>2020</v>
          </cell>
          <cell r="S4" t="str">
            <v>Academic (September to August)</v>
          </cell>
          <cell r="V4" t="str">
            <v>annual % reduction</v>
          </cell>
          <cell r="W4" t="str">
            <v>percentage</v>
          </cell>
          <cell r="Y4" t="str">
            <v>Energy use in buildings</v>
          </cell>
          <cell r="AC4" t="str">
            <v>Grid Electricity (transmission &amp; distribution losses)</v>
          </cell>
          <cell r="AD4" t="str">
            <v>kWh</v>
          </cell>
          <cell r="AE4">
            <v>4.3220000000000001E-2</v>
          </cell>
          <cell r="AF4" t="str">
            <v>kg CO2e/kWh</v>
          </cell>
          <cell r="AH4" t="str">
            <v>MWh</v>
          </cell>
          <cell r="AI4" t="str">
            <v>kgCO2e/litre</v>
          </cell>
          <cell r="AJ4" t="str">
            <v>NHS Boards</v>
          </cell>
          <cell r="AO4" t="str">
            <v>Actual</v>
          </cell>
          <cell r="AQ4" t="str">
            <v>Scope 2</v>
          </cell>
          <cell r="AR4" t="str">
            <v>Decrease</v>
          </cell>
          <cell r="AS4" t="str">
            <v>N1-2</v>
          </cell>
          <cell r="AT4" t="str">
            <v>N2-2</v>
          </cell>
          <cell r="AU4" t="str">
            <v>N3-2</v>
          </cell>
          <cell r="AV4" t="str">
            <v>B1-2</v>
          </cell>
          <cell r="AW4" t="str">
            <v>B2-2</v>
          </cell>
          <cell r="AX4" t="str">
            <v>B3-2</v>
          </cell>
          <cell r="AY4" t="str">
            <v>S1-2</v>
          </cell>
          <cell r="BA4" t="str">
            <v>S3-2</v>
          </cell>
          <cell r="BB4" t="str">
            <v>Treated water</v>
          </cell>
          <cell r="BD4" t="str">
            <v>2015/16 (Financial year)</v>
          </cell>
        </row>
        <row r="5">
          <cell r="C5">
            <v>2007</v>
          </cell>
          <cell r="D5">
            <v>2008</v>
          </cell>
          <cell r="E5">
            <v>2009</v>
          </cell>
          <cell r="F5">
            <v>2010</v>
          </cell>
          <cell r="G5">
            <v>2011</v>
          </cell>
          <cell r="H5">
            <v>2012</v>
          </cell>
          <cell r="I5">
            <v>2013</v>
          </cell>
          <cell r="J5">
            <v>2014</v>
          </cell>
          <cell r="K5">
            <v>2015</v>
          </cell>
          <cell r="L5">
            <v>2016</v>
          </cell>
          <cell r="M5">
            <v>2017</v>
          </cell>
          <cell r="N5">
            <v>2018</v>
          </cell>
          <cell r="O5">
            <v>2019</v>
          </cell>
          <cell r="P5">
            <v>2020</v>
          </cell>
          <cell r="S5" t="str">
            <v>Calendar (January to December)</v>
          </cell>
          <cell r="V5" t="str">
            <v>tCO2e reduction</v>
          </cell>
          <cell r="W5" t="str">
            <v>annual</v>
          </cell>
          <cell r="Y5" t="str">
            <v>All energy use</v>
          </cell>
          <cell r="AC5" t="str">
            <v>Natural Gas</v>
          </cell>
          <cell r="AD5" t="str">
            <v>kWh</v>
          </cell>
          <cell r="AE5">
            <v>0.18497</v>
          </cell>
          <cell r="AF5" t="str">
            <v>kg CO2e/kWh</v>
          </cell>
          <cell r="AH5" t="str">
            <v>GWh</v>
          </cell>
          <cell r="AI5" t="str">
            <v>kgCO2e/M3</v>
          </cell>
          <cell r="AJ5" t="str">
            <v>Higher Education</v>
          </cell>
          <cell r="AQ5" t="str">
            <v>Scope 3</v>
          </cell>
          <cell r="AS5" t="str">
            <v>N1-3</v>
          </cell>
          <cell r="AT5" t="str">
            <v>N2-3</v>
          </cell>
          <cell r="AU5" t="str">
            <v>N3-3</v>
          </cell>
          <cell r="AV5" t="str">
            <v>B1-3</v>
          </cell>
          <cell r="AW5" t="str">
            <v>B2-3</v>
          </cell>
          <cell r="AX5" t="str">
            <v>B3-3</v>
          </cell>
          <cell r="AY5" t="str">
            <v>S1-3</v>
          </cell>
          <cell r="BA5" t="str">
            <v>S3-3</v>
          </cell>
          <cell r="BB5" t="str">
            <v>Households supplied with water</v>
          </cell>
          <cell r="BD5" t="str">
            <v>2016/17 (Financial year)</v>
          </cell>
        </row>
        <row r="6">
          <cell r="C6">
            <v>2008</v>
          </cell>
          <cell r="D6">
            <v>2009</v>
          </cell>
          <cell r="E6">
            <v>2010</v>
          </cell>
          <cell r="F6">
            <v>2011</v>
          </cell>
          <cell r="G6">
            <v>2012</v>
          </cell>
          <cell r="H6">
            <v>2013</v>
          </cell>
          <cell r="I6">
            <v>2014</v>
          </cell>
          <cell r="J6">
            <v>2015</v>
          </cell>
          <cell r="K6">
            <v>2016</v>
          </cell>
          <cell r="L6">
            <v>2017</v>
          </cell>
          <cell r="M6">
            <v>2018</v>
          </cell>
          <cell r="N6">
            <v>2019</v>
          </cell>
          <cell r="O6">
            <v>2020</v>
          </cell>
          <cell r="S6" t="str">
            <v>Other (please specify in comments)</v>
          </cell>
          <cell r="V6" t="str">
            <v>tonnes reduction</v>
          </cell>
          <cell r="Y6" t="str">
            <v>Staff travel</v>
          </cell>
          <cell r="AC6" t="str">
            <v>Gas oil</v>
          </cell>
          <cell r="AD6" t="str">
            <v>kWh</v>
          </cell>
          <cell r="AE6">
            <v>0.27211999999999997</v>
          </cell>
          <cell r="AF6" t="str">
            <v>kg CO2e/kWh</v>
          </cell>
          <cell r="AH6" t="str">
            <v>kg</v>
          </cell>
          <cell r="AI6" t="str">
            <v>kgCO2e/tonne</v>
          </cell>
          <cell r="AJ6" t="str">
            <v>Further Education</v>
          </cell>
          <cell r="AS6" t="str">
            <v>N1-4</v>
          </cell>
          <cell r="AT6" t="str">
            <v>N2-4</v>
          </cell>
          <cell r="AU6" t="str">
            <v>N3-4</v>
          </cell>
          <cell r="AV6" t="str">
            <v>B1-4</v>
          </cell>
          <cell r="AW6" t="str">
            <v>B2-4</v>
          </cell>
          <cell r="AX6" t="str">
            <v>B3-4</v>
          </cell>
          <cell r="AY6" t="str">
            <v>S1-4</v>
          </cell>
          <cell r="BA6" t="str">
            <v>S3-4</v>
          </cell>
          <cell r="BB6" t="str">
            <v>Population supplied with treated water</v>
          </cell>
          <cell r="BD6" t="str">
            <v>2017/18 (Financial year)</v>
          </cell>
        </row>
        <row r="7">
          <cell r="C7">
            <v>2009</v>
          </cell>
          <cell r="D7">
            <v>2010</v>
          </cell>
          <cell r="E7">
            <v>2011</v>
          </cell>
          <cell r="F7">
            <v>2012</v>
          </cell>
          <cell r="G7">
            <v>2013</v>
          </cell>
          <cell r="H7">
            <v>2014</v>
          </cell>
          <cell r="I7">
            <v>2015</v>
          </cell>
          <cell r="J7">
            <v>2016</v>
          </cell>
          <cell r="K7">
            <v>2017</v>
          </cell>
          <cell r="L7">
            <v>2018</v>
          </cell>
          <cell r="M7">
            <v>2019</v>
          </cell>
          <cell r="N7">
            <v>2020</v>
          </cell>
          <cell r="V7" t="str">
            <v>MWh reduction</v>
          </cell>
          <cell r="Y7" t="str">
            <v>Transport</v>
          </cell>
          <cell r="AC7" t="str">
            <v xml:space="preserve">Fuel Oil </v>
          </cell>
          <cell r="AD7" t="str">
            <v>kWh</v>
          </cell>
          <cell r="AE7">
            <v>0.26950000000000002</v>
          </cell>
          <cell r="AF7" t="str">
            <v>kg CO2e/kWh</v>
          </cell>
          <cell r="AH7" t="str">
            <v>tonnes</v>
          </cell>
          <cell r="AI7" t="str">
            <v>kgCO2e/kg</v>
          </cell>
          <cell r="AJ7" t="str">
            <v>Emergency Services</v>
          </cell>
          <cell r="AS7" t="str">
            <v>N1-5</v>
          </cell>
          <cell r="AT7" t="str">
            <v>N2-5</v>
          </cell>
          <cell r="AU7" t="str">
            <v>N3-5</v>
          </cell>
          <cell r="AV7" t="str">
            <v>B1-5</v>
          </cell>
          <cell r="AW7" t="str">
            <v>B2-5</v>
          </cell>
          <cell r="AX7" t="str">
            <v>B3-5</v>
          </cell>
          <cell r="AY7" t="str">
            <v>S1-5</v>
          </cell>
          <cell r="BA7" t="str">
            <v>S3-5</v>
          </cell>
          <cell r="BB7" t="str">
            <v>Sewage treated</v>
          </cell>
          <cell r="BD7" t="str">
            <v>2018/19 (Financial year)</v>
          </cell>
        </row>
        <row r="8">
          <cell r="C8">
            <v>2010</v>
          </cell>
          <cell r="D8">
            <v>2011</v>
          </cell>
          <cell r="E8">
            <v>2012</v>
          </cell>
          <cell r="F8">
            <v>2013</v>
          </cell>
          <cell r="G8">
            <v>2014</v>
          </cell>
          <cell r="H8">
            <v>2015</v>
          </cell>
          <cell r="I8">
            <v>2016</v>
          </cell>
          <cell r="J8">
            <v>2017</v>
          </cell>
          <cell r="K8">
            <v>2018</v>
          </cell>
          <cell r="L8">
            <v>2019</v>
          </cell>
          <cell r="M8">
            <v>2020</v>
          </cell>
          <cell r="V8" t="str">
            <v>KWh reduction</v>
          </cell>
          <cell r="Y8" t="str">
            <v>Waste</v>
          </cell>
          <cell r="AC8" t="str">
            <v>Burning Oil</v>
          </cell>
          <cell r="AD8" t="str">
            <v>litres</v>
          </cell>
          <cell r="AE8">
            <v>2.5379710000000002</v>
          </cell>
          <cell r="AF8" t="str">
            <v>kg CO2e/litre</v>
          </cell>
          <cell r="AH8" t="str">
            <v>litres</v>
          </cell>
          <cell r="AI8" t="str">
            <v>kgCO2e/km</v>
          </cell>
          <cell r="AJ8" t="str">
            <v>Executive Agency</v>
          </cell>
          <cell r="AS8" t="str">
            <v>N1-6</v>
          </cell>
          <cell r="AT8" t="str">
            <v>N2-6</v>
          </cell>
          <cell r="AU8" t="str">
            <v>N3-6</v>
          </cell>
          <cell r="AV8" t="str">
            <v>B1-6</v>
          </cell>
          <cell r="AW8" t="str">
            <v>B2-6</v>
          </cell>
          <cell r="AX8" t="str">
            <v>B3-6</v>
          </cell>
          <cell r="AY8" t="str">
            <v>S1-6</v>
          </cell>
          <cell r="BA8" t="str">
            <v>S3-6</v>
          </cell>
          <cell r="BB8" t="str">
            <v>Households supplied sewage services</v>
          </cell>
          <cell r="BD8" t="str">
            <v>2019/20 (Financial year)</v>
          </cell>
        </row>
        <row r="9">
          <cell r="C9">
            <v>2011</v>
          </cell>
          <cell r="D9">
            <v>2012</v>
          </cell>
          <cell r="E9">
            <v>2013</v>
          </cell>
          <cell r="F9">
            <v>2014</v>
          </cell>
          <cell r="G9">
            <v>2015</v>
          </cell>
          <cell r="H9">
            <v>2016</v>
          </cell>
          <cell r="I9">
            <v>2017</v>
          </cell>
          <cell r="J9">
            <v>2018</v>
          </cell>
          <cell r="K9">
            <v>2019</v>
          </cell>
          <cell r="L9">
            <v>2020</v>
          </cell>
          <cell r="V9" t="str">
            <v>M3 reduction</v>
          </cell>
          <cell r="Y9" t="str">
            <v>Water and sewerage</v>
          </cell>
          <cell r="AC9" t="str">
            <v xml:space="preserve">Kerosene - Burning Oil </v>
          </cell>
          <cell r="AD9" t="str">
            <v>kWh</v>
          </cell>
          <cell r="AE9">
            <v>0.24667</v>
          </cell>
          <cell r="AF9" t="str">
            <v>kg CO2e/kWh</v>
          </cell>
          <cell r="AH9" t="str">
            <v>M3</v>
          </cell>
          <cell r="AI9" t="str">
            <v>kgCO2e/mile</v>
          </cell>
          <cell r="AJ9" t="str">
            <v>Executive NDPB</v>
          </cell>
          <cell r="AS9" t="str">
            <v>N1-7</v>
          </cell>
          <cell r="AT9" t="str">
            <v>N2-7</v>
          </cell>
          <cell r="AU9" t="str">
            <v>N3-7</v>
          </cell>
          <cell r="AV9" t="str">
            <v>B1-7</v>
          </cell>
          <cell r="AW9" t="str">
            <v>B2-7</v>
          </cell>
          <cell r="AX9" t="str">
            <v>B3-7</v>
          </cell>
          <cell r="AY9" t="str">
            <v>S1-7</v>
          </cell>
          <cell r="BA9" t="str">
            <v>S3-7</v>
          </cell>
          <cell r="BB9" t="str">
            <v>Population supplied with sewage services</v>
          </cell>
          <cell r="BD9" t="str">
            <v>2020/21 (Financial year)</v>
          </cell>
        </row>
        <row r="10">
          <cell r="C10">
            <v>2012</v>
          </cell>
          <cell r="D10">
            <v>2013</v>
          </cell>
          <cell r="E10">
            <v>2014</v>
          </cell>
          <cell r="F10">
            <v>2015</v>
          </cell>
          <cell r="G10">
            <v>2016</v>
          </cell>
          <cell r="H10">
            <v>2017</v>
          </cell>
          <cell r="I10">
            <v>2018</v>
          </cell>
          <cell r="J10">
            <v>2019</v>
          </cell>
          <cell r="K10">
            <v>2020</v>
          </cell>
          <cell r="V10" t="str">
            <v>£ reduction</v>
          </cell>
          <cell r="Y10" t="str">
            <v>Server room energy consumption</v>
          </cell>
          <cell r="AC10" t="str">
            <v>Coal (industrial)</v>
          </cell>
          <cell r="AD10" t="str">
            <v>kWh</v>
          </cell>
          <cell r="AE10">
            <v>0.315905361</v>
          </cell>
          <cell r="AF10" t="str">
            <v>kg CO2e/kWh</v>
          </cell>
          <cell r="AH10" t="str">
            <v>km</v>
          </cell>
          <cell r="AI10" t="str">
            <v>kgCO2e/passenger km</v>
          </cell>
          <cell r="AJ10" t="str">
            <v>Advisory NDPB</v>
          </cell>
          <cell r="AS10" t="str">
            <v>N1-8</v>
          </cell>
          <cell r="AT10" t="str">
            <v>N2-8</v>
          </cell>
          <cell r="AU10" t="str">
            <v>N3-8</v>
          </cell>
          <cell r="AV10" t="str">
            <v>B1-8</v>
          </cell>
          <cell r="AW10" t="str">
            <v>B2-8</v>
          </cell>
          <cell r="AX10" t="str">
            <v>B3-8</v>
          </cell>
          <cell r="BA10" t="str">
            <v>S3-8</v>
          </cell>
          <cell r="BB10" t="str">
            <v>Number of full-time students</v>
          </cell>
          <cell r="BD10" t="str">
            <v>2014/15 (Academic year)</v>
          </cell>
        </row>
        <row r="11">
          <cell r="C11">
            <v>2013</v>
          </cell>
          <cell r="D11">
            <v>2014</v>
          </cell>
          <cell r="E11">
            <v>2015</v>
          </cell>
          <cell r="F11">
            <v>2016</v>
          </cell>
          <cell r="G11">
            <v>2017</v>
          </cell>
          <cell r="H11">
            <v>2018</v>
          </cell>
          <cell r="I11">
            <v>2019</v>
          </cell>
          <cell r="J11">
            <v>2020</v>
          </cell>
          <cell r="V11" t="str">
            <v>Litres reduction</v>
          </cell>
          <cell r="Y11" t="str">
            <v>Other (please specify in comments)</v>
          </cell>
          <cell r="AC11" t="str">
            <v>Water - Supply</v>
          </cell>
          <cell r="AD11" t="str">
            <v>m3</v>
          </cell>
          <cell r="AE11">
            <v>0.34410000000000002</v>
          </cell>
          <cell r="AF11" t="str">
            <v>kg CO2e/m3</v>
          </cell>
          <cell r="AH11" t="str">
            <v>miles</v>
          </cell>
          <cell r="AI11" t="str">
            <v>kgCO2e/passenger mile</v>
          </cell>
          <cell r="AJ11" t="str">
            <v>Tribunals</v>
          </cell>
          <cell r="AS11" t="str">
            <v>N1-9</v>
          </cell>
          <cell r="AT11" t="str">
            <v>N2-9</v>
          </cell>
          <cell r="AU11" t="str">
            <v>N3-9</v>
          </cell>
          <cell r="AV11" t="str">
            <v>B1-9</v>
          </cell>
          <cell r="AW11" t="str">
            <v>B2-9</v>
          </cell>
          <cell r="AX11" t="str">
            <v>B3-9</v>
          </cell>
          <cell r="BA11" t="str">
            <v>S3-9</v>
          </cell>
          <cell r="BB11" t="str">
            <v>Patient bed nights</v>
          </cell>
          <cell r="BD11" t="str">
            <v>2015/16 (Academic year)</v>
          </cell>
        </row>
        <row r="12">
          <cell r="C12">
            <v>2014</v>
          </cell>
          <cell r="D12">
            <v>2015</v>
          </cell>
          <cell r="E12">
            <v>2016</v>
          </cell>
          <cell r="F12">
            <v>2017</v>
          </cell>
          <cell r="G12">
            <v>2018</v>
          </cell>
          <cell r="H12">
            <v>2019</v>
          </cell>
          <cell r="I12">
            <v>2020</v>
          </cell>
          <cell r="V12" t="str">
            <v>Kilometres reduction</v>
          </cell>
          <cell r="AC12" t="str">
            <v>Water - Treatment</v>
          </cell>
          <cell r="AD12" t="str">
            <v>m3</v>
          </cell>
          <cell r="AE12">
            <v>0.70850000000000002</v>
          </cell>
          <cell r="AF12" t="str">
            <v>kg CO2e/m3</v>
          </cell>
          <cell r="AH12" t="str">
            <v>passenger km</v>
          </cell>
          <cell r="AJ12" t="str">
            <v>Public Corporations</v>
          </cell>
          <cell r="AS12" t="str">
            <v>N1-10</v>
          </cell>
          <cell r="AT12" t="str">
            <v>N2-10</v>
          </cell>
          <cell r="AU12" t="str">
            <v>N3-10</v>
          </cell>
          <cell r="AV12" t="str">
            <v>B1-10</v>
          </cell>
          <cell r="AW12" t="str">
            <v>B2-10</v>
          </cell>
          <cell r="AX12" t="str">
            <v>B3-10</v>
          </cell>
          <cell r="BA12" t="str">
            <v>S3-10</v>
          </cell>
          <cell r="BB12" t="str">
            <v>Population size served</v>
          </cell>
          <cell r="BD12" t="str">
            <v>2016/17 (Academic year)</v>
          </cell>
        </row>
        <row r="13">
          <cell r="C13">
            <v>2015</v>
          </cell>
          <cell r="D13">
            <v>2016</v>
          </cell>
          <cell r="E13">
            <v>2017</v>
          </cell>
          <cell r="F13">
            <v>2018</v>
          </cell>
          <cell r="G13">
            <v>2019</v>
          </cell>
          <cell r="H13">
            <v>2020</v>
          </cell>
          <cell r="V13" t="str">
            <v>Power Usage Effectiveness</v>
          </cell>
          <cell r="AC13" t="str">
            <v>Diesel</v>
          </cell>
          <cell r="AD13" t="str">
            <v>litres</v>
          </cell>
          <cell r="AE13">
            <v>2.6023999999999998</v>
          </cell>
          <cell r="AF13" t="str">
            <v>kg CO2e/litre</v>
          </cell>
          <cell r="AH13" t="str">
            <v>passenger miles</v>
          </cell>
          <cell r="AJ13" t="str">
            <v>Non-ministerial Departments</v>
          </cell>
          <cell r="AS13" t="str">
            <v>N1-11</v>
          </cell>
          <cell r="AT13" t="str">
            <v>N2-11</v>
          </cell>
          <cell r="AU13" t="str">
            <v>N3-11</v>
          </cell>
          <cell r="AV13" t="str">
            <v>B1-11</v>
          </cell>
          <cell r="AW13" t="str">
            <v>B2-11</v>
          </cell>
          <cell r="AX13" t="str">
            <v>B3-11</v>
          </cell>
          <cell r="BA13" t="str">
            <v>S3-11</v>
          </cell>
          <cell r="BD13" t="str">
            <v>2017/18 (Academic year)</v>
          </cell>
        </row>
        <row r="14">
          <cell r="C14">
            <v>2016</v>
          </cell>
          <cell r="D14">
            <v>2017</v>
          </cell>
          <cell r="E14">
            <v>2018</v>
          </cell>
          <cell r="F14">
            <v>2019</v>
          </cell>
          <cell r="G14">
            <v>2020</v>
          </cell>
          <cell r="V14" t="str">
            <v>Other (specify in comments)</v>
          </cell>
          <cell r="AC14" t="str">
            <v>Petrol</v>
          </cell>
          <cell r="AD14" t="str">
            <v>litres</v>
          </cell>
          <cell r="AE14">
            <v>2.1913999999999998</v>
          </cell>
          <cell r="AF14" t="str">
            <v>kg CO2e/litre</v>
          </cell>
          <cell r="AH14" t="str">
            <v>tCO2e</v>
          </cell>
          <cell r="AJ14" t="str">
            <v>Commissioners &amp; Ombudsmen</v>
          </cell>
          <cell r="AS14" t="str">
            <v>N1-12</v>
          </cell>
          <cell r="AT14" t="str">
            <v>N2-12</v>
          </cell>
          <cell r="AU14" t="str">
            <v>N3-12</v>
          </cell>
          <cell r="AV14" t="str">
            <v>B1-12</v>
          </cell>
          <cell r="AW14" t="str">
            <v>B2-12</v>
          </cell>
          <cell r="AX14" t="str">
            <v>B3-12</v>
          </cell>
          <cell r="BA14" t="str">
            <v>S3-12</v>
          </cell>
          <cell r="BD14" t="str">
            <v>2018/19 (Academic year)</v>
          </cell>
        </row>
        <row r="15">
          <cell r="C15">
            <v>2017</v>
          </cell>
          <cell r="D15">
            <v>2018</v>
          </cell>
          <cell r="E15">
            <v>2019</v>
          </cell>
          <cell r="F15">
            <v>2020</v>
          </cell>
          <cell r="AC15" t="str">
            <v>Biomass</v>
          </cell>
          <cell r="AD15" t="str">
            <v>kWh</v>
          </cell>
          <cell r="AE15">
            <v>1.1838E-2</v>
          </cell>
          <cell r="AF15" t="str">
            <v>kg CO2e/kWh</v>
          </cell>
          <cell r="AH15" t="str">
            <v>kgCO2e</v>
          </cell>
          <cell r="AJ15" t="str">
            <v>Other</v>
          </cell>
          <cell r="AS15" t="str">
            <v>N1-13</v>
          </cell>
          <cell r="AT15" t="str">
            <v>N2-13</v>
          </cell>
          <cell r="AU15" t="str">
            <v>N3-13</v>
          </cell>
          <cell r="AV15" t="str">
            <v>B1-13</v>
          </cell>
          <cell r="AW15" t="str">
            <v>B2-13</v>
          </cell>
          <cell r="AX15" t="str">
            <v>B3-13</v>
          </cell>
          <cell r="BA15" t="str">
            <v>S3-13</v>
          </cell>
          <cell r="BD15" t="str">
            <v>2019/20 (Academic year)</v>
          </cell>
        </row>
        <row r="16">
          <cell r="C16">
            <v>2018</v>
          </cell>
          <cell r="D16">
            <v>2019</v>
          </cell>
          <cell r="E16">
            <v>2020</v>
          </cell>
          <cell r="AC16" t="str">
            <v>Biogas</v>
          </cell>
          <cell r="AD16" t="str">
            <v>kWh</v>
          </cell>
          <cell r="AE16">
            <v>2.0799999999999999E-4</v>
          </cell>
          <cell r="AF16" t="str">
            <v>kg CO2e/kWh</v>
          </cell>
          <cell r="AH16" t="str">
            <v>£</v>
          </cell>
          <cell r="AS16" t="str">
            <v>N1-14</v>
          </cell>
          <cell r="AT16" t="str">
            <v>N2-14</v>
          </cell>
          <cell r="AU16" t="str">
            <v>N3-14</v>
          </cell>
          <cell r="AV16" t="str">
            <v>B1-14</v>
          </cell>
          <cell r="AW16" t="str">
            <v>B2-14</v>
          </cell>
          <cell r="AX16" t="str">
            <v>B3-14</v>
          </cell>
          <cell r="BA16" t="str">
            <v>S3-14</v>
          </cell>
          <cell r="BD16" t="str">
            <v>2020/21 (Academic year)</v>
          </cell>
        </row>
        <row r="17">
          <cell r="C17">
            <v>2019</v>
          </cell>
          <cell r="D17">
            <v>2020</v>
          </cell>
          <cell r="AC17" t="str">
            <v>LPG (kWh)</v>
          </cell>
          <cell r="AD17" t="str">
            <v>kWh</v>
          </cell>
          <cell r="AE17">
            <v>0.214508</v>
          </cell>
          <cell r="AF17" t="str">
            <v>kg CO2e/kWh</v>
          </cell>
          <cell r="AH17" t="str">
            <v>Other (specify in comments)</v>
          </cell>
          <cell r="AT17" t="str">
            <v>N2-15</v>
          </cell>
          <cell r="AU17" t="str">
            <v>N3-15</v>
          </cell>
          <cell r="AV17" t="str">
            <v>B1-15</v>
          </cell>
          <cell r="AW17" t="str">
            <v>B2-15</v>
          </cell>
          <cell r="AX17" t="str">
            <v>B3-15</v>
          </cell>
          <cell r="BA17" t="str">
            <v>S3-15</v>
          </cell>
          <cell r="BD17" t="str">
            <v>2014 (Calendar year)</v>
          </cell>
        </row>
        <row r="18">
          <cell r="C18">
            <v>2020</v>
          </cell>
          <cell r="AC18" t="str">
            <v>LPG (Litres)</v>
          </cell>
          <cell r="AD18" t="str">
            <v>litres</v>
          </cell>
          <cell r="AE18">
            <v>1.5022500000000001</v>
          </cell>
          <cell r="AF18" t="str">
            <v>kg CO2e/litre</v>
          </cell>
          <cell r="AT18" t="str">
            <v>N2-16</v>
          </cell>
          <cell r="AU18" t="str">
            <v>N3-16</v>
          </cell>
          <cell r="AV18" t="str">
            <v>B1-16</v>
          </cell>
          <cell r="AW18" t="str">
            <v>B2-16</v>
          </cell>
          <cell r="AX18" t="str">
            <v>B3-16</v>
          </cell>
          <cell r="BD18" t="str">
            <v>2015 (Calendar year)</v>
          </cell>
        </row>
        <row r="19">
          <cell r="C19" t="str">
            <v>2005/06</v>
          </cell>
          <cell r="D19" t="str">
            <v>2006/07</v>
          </cell>
          <cell r="E19" t="str">
            <v>2007/08</v>
          </cell>
          <cell r="F19" t="str">
            <v>2008/09</v>
          </cell>
          <cell r="G19" t="str">
            <v>2009/10</v>
          </cell>
          <cell r="H19" t="str">
            <v>2010/11</v>
          </cell>
          <cell r="I19" t="str">
            <v>2011/12</v>
          </cell>
          <cell r="J19" t="str">
            <v>2012/13</v>
          </cell>
          <cell r="K19" t="str">
            <v>2013/14</v>
          </cell>
          <cell r="L19" t="str">
            <v>2014/15</v>
          </cell>
          <cell r="M19" t="str">
            <v>2015/16</v>
          </cell>
          <cell r="N19" t="str">
            <v>2016/17</v>
          </cell>
          <cell r="O19" t="str">
            <v>2017/18</v>
          </cell>
          <cell r="P19" t="str">
            <v>2018/19</v>
          </cell>
          <cell r="Q19" t="str">
            <v>2019/20</v>
          </cell>
          <cell r="R19" t="str">
            <v>2020/21</v>
          </cell>
          <cell r="AC19" t="str">
            <v>Purchased Heat and Steam</v>
          </cell>
          <cell r="AD19" t="str">
            <v>kWh</v>
          </cell>
          <cell r="AE19">
            <v>0.21676999999999999</v>
          </cell>
          <cell r="AF19" t="str">
            <v>kg CO2e/kWh</v>
          </cell>
          <cell r="AT19" t="str">
            <v>N2-17</v>
          </cell>
          <cell r="AU19" t="str">
            <v>N3-17</v>
          </cell>
          <cell r="AV19" t="str">
            <v>B1-17</v>
          </cell>
          <cell r="AW19" t="str">
            <v>B2-17</v>
          </cell>
          <cell r="BD19" t="str">
            <v>2016 (Calendar year)</v>
          </cell>
        </row>
        <row r="20">
          <cell r="C20" t="str">
            <v>2006/07</v>
          </cell>
          <cell r="D20" t="str">
            <v>2007/08</v>
          </cell>
          <cell r="E20" t="str">
            <v>2008/09</v>
          </cell>
          <cell r="F20" t="str">
            <v>2009/10</v>
          </cell>
          <cell r="G20" t="str">
            <v>2010/11</v>
          </cell>
          <cell r="H20" t="str">
            <v>2011/12</v>
          </cell>
          <cell r="I20" t="str">
            <v>2012/13</v>
          </cell>
          <cell r="J20" t="str">
            <v>2013/14</v>
          </cell>
          <cell r="K20" t="str">
            <v>2014/15</v>
          </cell>
          <cell r="L20" t="str">
            <v>2015/16</v>
          </cell>
          <cell r="M20" t="str">
            <v>2016/17</v>
          </cell>
          <cell r="N20" t="str">
            <v>2017/18</v>
          </cell>
          <cell r="O20" t="str">
            <v>2018/19</v>
          </cell>
          <cell r="P20" t="str">
            <v>2019/20</v>
          </cell>
          <cell r="Q20" t="str">
            <v>2020/21</v>
          </cell>
          <cell r="AC20" t="str">
            <v>Purchased Heat and Steam (local factor)</v>
          </cell>
          <cell r="AD20" t="str">
            <v>kWh</v>
          </cell>
          <cell r="AE20" t="str">
            <v>Add factor in</v>
          </cell>
          <cell r="AF20" t="str">
            <v>kg CO2e/kWh</v>
          </cell>
          <cell r="AT20" t="str">
            <v>N2-18</v>
          </cell>
          <cell r="AV20" t="str">
            <v>B1-18</v>
          </cell>
          <cell r="AW20" t="str">
            <v>B2-18</v>
          </cell>
          <cell r="BD20" t="str">
            <v>2017 (Calendar year)</v>
          </cell>
        </row>
        <row r="21">
          <cell r="C21" t="str">
            <v>2007/08</v>
          </cell>
          <cell r="D21" t="str">
            <v>2008/09</v>
          </cell>
          <cell r="E21" t="str">
            <v>2009/10</v>
          </cell>
          <cell r="F21" t="str">
            <v>2010/11</v>
          </cell>
          <cell r="G21" t="str">
            <v>2011/12</v>
          </cell>
          <cell r="H21" t="str">
            <v>2012/13</v>
          </cell>
          <cell r="I21" t="str">
            <v>2013/14</v>
          </cell>
          <cell r="J21" t="str">
            <v>2014/15</v>
          </cell>
          <cell r="K21" t="str">
            <v>2015/16</v>
          </cell>
          <cell r="L21" t="str">
            <v>2016/17</v>
          </cell>
          <cell r="M21" t="str">
            <v>2017/18</v>
          </cell>
          <cell r="N21" t="str">
            <v>2018/19</v>
          </cell>
          <cell r="O21" t="str">
            <v>2019/20</v>
          </cell>
          <cell r="AC21" t="str">
            <v>Renewable Elec Purchase Direct Supply</v>
          </cell>
          <cell r="AD21" t="str">
            <v>kWh</v>
          </cell>
          <cell r="AE21">
            <v>0</v>
          </cell>
          <cell r="AF21" t="str">
            <v>kg CO2e/kWh</v>
          </cell>
          <cell r="AT21" t="str">
            <v>N2-19</v>
          </cell>
          <cell r="AV21" t="str">
            <v>B1-19</v>
          </cell>
          <cell r="AW21" t="str">
            <v>B2-19</v>
          </cell>
          <cell r="BD21" t="str">
            <v>2018 (Calendar year)</v>
          </cell>
        </row>
        <row r="22">
          <cell r="C22" t="str">
            <v>2008/09</v>
          </cell>
          <cell r="D22" t="str">
            <v>2009/10</v>
          </cell>
          <cell r="E22" t="str">
            <v>2010/11</v>
          </cell>
          <cell r="F22" t="str">
            <v>2011/12</v>
          </cell>
          <cell r="G22" t="str">
            <v>2012/13</v>
          </cell>
          <cell r="H22" t="str">
            <v>2013/14</v>
          </cell>
          <cell r="I22" t="str">
            <v>2014/15</v>
          </cell>
          <cell r="J22" t="str">
            <v>2015/16</v>
          </cell>
          <cell r="K22" t="str">
            <v>2016/17</v>
          </cell>
          <cell r="L22" t="str">
            <v>2017/18</v>
          </cell>
          <cell r="M22" t="str">
            <v>2018/19</v>
          </cell>
          <cell r="N22" t="str">
            <v>2019/20</v>
          </cell>
          <cell r="AC22" t="str">
            <v>Renewable Heat Purchase Direct Supply</v>
          </cell>
          <cell r="AD22" t="str">
            <v>kWh</v>
          </cell>
          <cell r="AE22">
            <v>0</v>
          </cell>
          <cell r="AF22" t="str">
            <v>kgCO2e/kWh</v>
          </cell>
          <cell r="AT22" t="str">
            <v>N2-20</v>
          </cell>
          <cell r="AW22" t="str">
            <v>B2-20</v>
          </cell>
          <cell r="BD22" t="str">
            <v>2019 (Calendar year)</v>
          </cell>
        </row>
        <row r="23">
          <cell r="C23" t="str">
            <v>2009/10</v>
          </cell>
          <cell r="D23" t="str">
            <v>2010/11</v>
          </cell>
          <cell r="E23" t="str">
            <v>2011/12</v>
          </cell>
          <cell r="F23" t="str">
            <v>2012/13</v>
          </cell>
          <cell r="G23" t="str">
            <v>2013/14</v>
          </cell>
          <cell r="H23" t="str">
            <v>2014/15</v>
          </cell>
          <cell r="I23" t="str">
            <v>2015/16</v>
          </cell>
          <cell r="J23" t="str">
            <v>2016/17</v>
          </cell>
          <cell r="K23" t="str">
            <v>2017/18</v>
          </cell>
          <cell r="L23" t="str">
            <v>2018/19</v>
          </cell>
          <cell r="M23" t="str">
            <v>2019/20</v>
          </cell>
          <cell r="AC23" t="str">
            <v>Renewable Elec Self Supply</v>
          </cell>
          <cell r="AD23" t="str">
            <v>kWh</v>
          </cell>
          <cell r="AE23">
            <v>0</v>
          </cell>
          <cell r="AF23" t="str">
            <v>kg CO2e/kWh</v>
          </cell>
          <cell r="AT23" t="str">
            <v>N2-21</v>
          </cell>
          <cell r="AW23" t="str">
            <v>B2-21</v>
          </cell>
          <cell r="BD23" t="str">
            <v>2020 (Calendar year)</v>
          </cell>
        </row>
        <row r="24">
          <cell r="C24" t="str">
            <v>2010/11</v>
          </cell>
          <cell r="D24" t="str">
            <v>2011/12</v>
          </cell>
          <cell r="E24" t="str">
            <v>2012/13</v>
          </cell>
          <cell r="F24" t="str">
            <v>2013/14</v>
          </cell>
          <cell r="G24" t="str">
            <v>2014/15</v>
          </cell>
          <cell r="H24" t="str">
            <v>2015/16</v>
          </cell>
          <cell r="I24" t="str">
            <v>2016/17</v>
          </cell>
          <cell r="J24" t="str">
            <v>2017/18</v>
          </cell>
          <cell r="K24" t="str">
            <v>2018/19</v>
          </cell>
          <cell r="L24" t="str">
            <v>2019/20</v>
          </cell>
          <cell r="AC24" t="str">
            <v>Renewable Heat Self Supply</v>
          </cell>
          <cell r="AD24" t="str">
            <v>kWh</v>
          </cell>
          <cell r="AE24">
            <v>0</v>
          </cell>
          <cell r="AF24" t="str">
            <v>kg CO2e/kWh</v>
          </cell>
          <cell r="AT24" t="str">
            <v>N2-22</v>
          </cell>
          <cell r="AW24" t="str">
            <v>B2-22</v>
          </cell>
        </row>
        <row r="25">
          <cell r="C25" t="str">
            <v>2011/12</v>
          </cell>
          <cell r="D25" t="str">
            <v>2012/13</v>
          </cell>
          <cell r="E25" t="str">
            <v>2013/14</v>
          </cell>
          <cell r="F25" t="str">
            <v>2014/15</v>
          </cell>
          <cell r="G25" t="str">
            <v>2015/16</v>
          </cell>
          <cell r="H25" t="str">
            <v>2016/17</v>
          </cell>
          <cell r="I25" t="str">
            <v>2017/18</v>
          </cell>
          <cell r="J25" t="str">
            <v>2018/19</v>
          </cell>
          <cell r="K25" t="str">
            <v>2019/20</v>
          </cell>
          <cell r="AC25" t="str">
            <v>Renewable Elec Exported to Grid</v>
          </cell>
          <cell r="AD25" t="str">
            <v>kWh</v>
          </cell>
          <cell r="AE25">
            <v>0</v>
          </cell>
          <cell r="AF25" t="str">
            <v>kg CO2e/kWh</v>
          </cell>
          <cell r="AT25" t="str">
            <v>N2-23</v>
          </cell>
        </row>
        <row r="26">
          <cell r="C26" t="str">
            <v>2012/13</v>
          </cell>
          <cell r="D26" t="str">
            <v>2013/14</v>
          </cell>
          <cell r="E26" t="str">
            <v>2014/15</v>
          </cell>
          <cell r="F26" t="str">
            <v>2015/16</v>
          </cell>
          <cell r="G26" t="str">
            <v>2016/17</v>
          </cell>
          <cell r="H26" t="str">
            <v>2017/18</v>
          </cell>
          <cell r="I26" t="str">
            <v>2018/19</v>
          </cell>
          <cell r="J26" t="str">
            <v>2019/20</v>
          </cell>
          <cell r="AC26" t="str">
            <v>Renewable Heat Exported</v>
          </cell>
          <cell r="AD26" t="str">
            <v>kWh</v>
          </cell>
          <cell r="AE26">
            <v>0</v>
          </cell>
          <cell r="AF26" t="str">
            <v>kg CO2e/kWh</v>
          </cell>
        </row>
        <row r="27">
          <cell r="C27" t="str">
            <v>2013/14</v>
          </cell>
          <cell r="D27" t="str">
            <v>2014/15</v>
          </cell>
          <cell r="E27" t="str">
            <v>2015/16</v>
          </cell>
          <cell r="F27" t="str">
            <v>2016/17</v>
          </cell>
          <cell r="G27" t="str">
            <v>2017/18</v>
          </cell>
          <cell r="H27" t="str">
            <v>2018/19</v>
          </cell>
          <cell r="I27" t="str">
            <v>2019/20</v>
          </cell>
          <cell r="AC27" t="str">
            <v>Refuse Municipal to Landfill</v>
          </cell>
          <cell r="AD27" t="str">
            <v>tonnes</v>
          </cell>
          <cell r="AE27">
            <v>289.83554099999998</v>
          </cell>
          <cell r="AF27" t="str">
            <v>kgCO2e/tonne</v>
          </cell>
        </row>
        <row r="28">
          <cell r="C28" t="str">
            <v>2014/15</v>
          </cell>
          <cell r="D28" t="str">
            <v>2015/16</v>
          </cell>
          <cell r="E28" t="str">
            <v>2016/17</v>
          </cell>
          <cell r="F28" t="str">
            <v>2017/18</v>
          </cell>
          <cell r="G28" t="str">
            <v>2018/19</v>
          </cell>
          <cell r="H28" t="str">
            <v>2019/20</v>
          </cell>
          <cell r="AC28" t="str">
            <v>Refuse Commercial &amp; Industrial to Landfill</v>
          </cell>
          <cell r="AD28" t="str">
            <v>tonnes</v>
          </cell>
          <cell r="AE28">
            <v>199</v>
          </cell>
          <cell r="AF28" t="str">
            <v>kgCO2e/tonne</v>
          </cell>
        </row>
        <row r="29">
          <cell r="C29" t="str">
            <v>2015/16</v>
          </cell>
          <cell r="D29" t="str">
            <v>2016/17</v>
          </cell>
          <cell r="E29" t="str">
            <v>2017/18</v>
          </cell>
          <cell r="F29" t="str">
            <v>2018/19</v>
          </cell>
          <cell r="G29" t="str">
            <v>2019/20</v>
          </cell>
          <cell r="AC29" t="str">
            <v>Organic Food &amp; Drink Composting</v>
          </cell>
          <cell r="AD29" t="str">
            <v>tonnes</v>
          </cell>
          <cell r="AE29">
            <v>6</v>
          </cell>
          <cell r="AF29" t="str">
            <v>kgCO2e/tonne</v>
          </cell>
        </row>
        <row r="30">
          <cell r="C30" t="str">
            <v>2016/17</v>
          </cell>
          <cell r="D30" t="str">
            <v>2017/18</v>
          </cell>
          <cell r="E30" t="str">
            <v>2018/19</v>
          </cell>
          <cell r="F30" t="str">
            <v>2019/20</v>
          </cell>
          <cell r="AC30" t="str">
            <v>Organic Food &amp; Drink AD</v>
          </cell>
          <cell r="AD30" t="str">
            <v>tonnes</v>
          </cell>
          <cell r="AE30">
            <v>21</v>
          </cell>
          <cell r="AF30" t="str">
            <v>kgCO2e/tonne</v>
          </cell>
        </row>
        <row r="31">
          <cell r="C31" t="str">
            <v>2017/18</v>
          </cell>
          <cell r="D31" t="str">
            <v>2018/19</v>
          </cell>
          <cell r="E31" t="str">
            <v>2019/20</v>
          </cell>
          <cell r="AC31" t="str">
            <v>Organic Garden Waste Composting</v>
          </cell>
          <cell r="AD31" t="str">
            <v>tonnes</v>
          </cell>
          <cell r="AE31">
            <v>6</v>
          </cell>
          <cell r="AF31" t="str">
            <v>kgCO2e/tonne</v>
          </cell>
        </row>
        <row r="32">
          <cell r="C32" t="str">
            <v>2018/19</v>
          </cell>
          <cell r="D32" t="str">
            <v>2019/20</v>
          </cell>
          <cell r="AC32" t="str">
            <v>Paper &amp; Board (Mixed) Recycling</v>
          </cell>
          <cell r="AD32" t="str">
            <v>tonnes</v>
          </cell>
          <cell r="AE32">
            <v>21</v>
          </cell>
          <cell r="AF32" t="str">
            <v>kgCO2e/tonne</v>
          </cell>
        </row>
        <row r="33">
          <cell r="C33" t="str">
            <v>2019/20</v>
          </cell>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cell r="AF43"/>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cell r="AF60"/>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cell r="AF62"/>
        </row>
        <row r="63">
          <cell r="AC63" t="str">
            <v>Other 2</v>
          </cell>
          <cell r="AD63" t="str">
            <v>No single unit - report total emissions</v>
          </cell>
          <cell r="AE63" t="str">
            <v>No single factor - report total emissions</v>
          </cell>
          <cell r="AF63"/>
        </row>
        <row r="64">
          <cell r="AC64" t="str">
            <v>Other 3</v>
          </cell>
          <cell r="AD64" t="str">
            <v>No single unit - report total emissions</v>
          </cell>
          <cell r="AE64" t="str">
            <v>No single factor - report total emissions</v>
          </cell>
          <cell r="AF64"/>
        </row>
      </sheetData>
      <sheetData sheetId="2">
        <row r="3">
          <cell r="B3" t="str">
            <v>Direct delivery</v>
          </cell>
          <cell r="C3" t="str">
            <v>Proposed</v>
          </cell>
          <cell r="I3" t="str">
            <v>Capital investment</v>
          </cell>
          <cell r="K3" t="str">
            <v>Yes-ISM</v>
          </cell>
          <cell r="L3" t="str">
            <v>Lead</v>
          </cell>
          <cell r="M3" t="str">
            <v>Behaviour Change</v>
          </cell>
        </row>
        <row r="4">
          <cell r="B4" t="str">
            <v>Indirect delivery</v>
          </cell>
          <cell r="C4" t="str">
            <v>Budget secured</v>
          </cell>
          <cell r="I4" t="str">
            <v>Revolving fund</v>
          </cell>
          <cell r="K4" t="str">
            <v>Yes-Other</v>
          </cell>
          <cell r="L4" t="str">
            <v>Participant</v>
          </cell>
          <cell r="M4" t="str">
            <v>Awareness Raising</v>
          </cell>
        </row>
        <row r="5">
          <cell r="B5" t="str">
            <v>Influencing</v>
          </cell>
          <cell r="C5" t="str">
            <v>In Implementation</v>
          </cell>
          <cell r="I5" t="str">
            <v>Third party financing</v>
          </cell>
          <cell r="K5" t="str">
            <v>No</v>
          </cell>
          <cell r="L5" t="str">
            <v>Supporting</v>
          </cell>
          <cell r="M5" t="str">
            <v>Learning/Training</v>
          </cell>
        </row>
        <row r="6">
          <cell r="B6" t="str">
            <v>Enabling</v>
          </cell>
          <cell r="C6" t="str">
            <v>Complete</v>
          </cell>
          <cell r="I6" t="str">
            <v>Leasing</v>
          </cell>
          <cell r="M6" t="str">
            <v>Skills/Capacity Building</v>
          </cell>
        </row>
        <row r="7">
          <cell r="I7" t="str">
            <v>Energy Supply Company</v>
          </cell>
          <cell r="M7" t="str">
            <v>Intra organisational communications</v>
          </cell>
        </row>
        <row r="8">
          <cell r="M8" t="str">
            <v>Multi organisation Communications</v>
          </cell>
        </row>
        <row r="9">
          <cell r="M9" t="str">
            <v>Partnership working of climate change or sustainability</v>
          </cell>
        </row>
        <row r="18">
          <cell r="I18" t="str">
            <v>Energy</v>
          </cell>
          <cell r="J18" t="str">
            <v>Business_Industry_and_Public_Sector</v>
          </cell>
          <cell r="K18" t="str">
            <v>Homes_and_Communities</v>
          </cell>
          <cell r="L18" t="str">
            <v xml:space="preserve">Transport </v>
          </cell>
          <cell r="M18" t="str">
            <v>Waste_and_Resource_Efficiency</v>
          </cell>
          <cell r="N18" t="str">
            <v>Rural_Land_Use</v>
          </cell>
          <cell r="O18" t="str">
            <v>All_Sectors</v>
          </cell>
        </row>
        <row r="21">
          <cell r="C21" t="str">
            <v>Aberdeen City</v>
          </cell>
        </row>
        <row r="22">
          <cell r="C22" t="str">
            <v>Angus</v>
          </cell>
        </row>
        <row r="23">
          <cell r="C23" t="str">
            <v>Clackmannanshire</v>
          </cell>
          <cell r="E23" t="str">
            <v>(1) Subset dataset</v>
          </cell>
        </row>
        <row r="24">
          <cell r="C24" t="str">
            <v>Dumfries and Galloway</v>
          </cell>
          <cell r="E24" t="str">
            <v>(2) Full dataset</v>
          </cell>
        </row>
        <row r="25">
          <cell r="C25" t="str">
            <v>Dundee City</v>
          </cell>
          <cell r="E25" t="str">
            <v>Other</v>
          </cell>
        </row>
        <row r="26">
          <cell r="C26" t="str">
            <v>East Dunbartonshire</v>
          </cell>
        </row>
        <row r="27">
          <cell r="C27" t="str">
            <v>East Ayrshire</v>
          </cell>
        </row>
        <row r="28">
          <cell r="C28" t="str">
            <v>City of Edinburgh</v>
          </cell>
        </row>
        <row r="29">
          <cell r="C29" t="str">
            <v>Fife</v>
          </cell>
        </row>
        <row r="30">
          <cell r="C30" t="str">
            <v>Glasgow City</v>
          </cell>
        </row>
        <row r="31">
          <cell r="C31" t="str">
            <v>Highland Council</v>
          </cell>
        </row>
        <row r="32">
          <cell r="C32" t="str">
            <v>Midlothian</v>
          </cell>
        </row>
        <row r="33">
          <cell r="C33" t="str">
            <v>Moray</v>
          </cell>
        </row>
        <row r="34">
          <cell r="C34" t="str">
            <v>Renfrewshire</v>
          </cell>
        </row>
        <row r="35">
          <cell r="C35" t="str">
            <v>Orkney Islands</v>
          </cell>
        </row>
        <row r="36">
          <cell r="C36" t="str">
            <v>Shetland Islands</v>
          </cell>
        </row>
        <row r="37">
          <cell r="C37" t="str">
            <v>South Lanarkshire</v>
          </cell>
        </row>
        <row r="38">
          <cell r="C38" t="str">
            <v>West Dunbartonshire</v>
          </cell>
        </row>
        <row r="39">
          <cell r="C39" t="str">
            <v>Aberdeenshire</v>
          </cell>
        </row>
        <row r="40">
          <cell r="C40" t="str">
            <v>Argyll and Bute</v>
          </cell>
        </row>
        <row r="41">
          <cell r="C41" t="str">
            <v>East Renfrewshire</v>
          </cell>
        </row>
        <row r="42">
          <cell r="C42" t="str">
            <v>East Lothian</v>
          </cell>
        </row>
        <row r="43">
          <cell r="C43" t="str">
            <v>Eilean Siar</v>
          </cell>
        </row>
        <row r="44">
          <cell r="C44" t="str">
            <v>Falkirk Council</v>
          </cell>
        </row>
        <row r="45">
          <cell r="C45" t="str">
            <v>Inverclyde</v>
          </cell>
        </row>
        <row r="46">
          <cell r="C46" t="str">
            <v>North Ayrshire</v>
          </cell>
        </row>
        <row r="47">
          <cell r="C47" t="str">
            <v>North Lanarkshire</v>
          </cell>
        </row>
        <row r="48">
          <cell r="C48" t="str">
            <v>Perth and Kinross</v>
          </cell>
        </row>
        <row r="49">
          <cell r="C49" t="str">
            <v>Scottish Borders</v>
          </cell>
        </row>
        <row r="50">
          <cell r="C50" t="str">
            <v>South Ayrshire</v>
          </cell>
        </row>
        <row r="51">
          <cell r="C51" t="str">
            <v>Stirling</v>
          </cell>
        </row>
        <row r="52">
          <cell r="C52" t="str">
            <v>West Lothian</v>
          </cell>
        </row>
      </sheetData>
      <sheetData sheetId="3"/>
      <sheetData sheetId="4">
        <row r="1">
          <cell r="A1" t="str">
            <v>Dataset</v>
          </cell>
          <cell r="B1" t="str">
            <v>Label</v>
          </cell>
          <cell r="C1" t="str">
            <v>Region Name</v>
          </cell>
          <cell r="D1" t="str">
            <v>Second Tier Authority</v>
          </cell>
          <cell r="E1" t="str">
            <v>LAD14NM</v>
          </cell>
          <cell r="F1" t="str">
            <v>LAD14CD</v>
          </cell>
          <cell r="G1" t="str">
            <v>Year</v>
          </cell>
          <cell r="H1" t="str">
            <v>A. Industry and Commercial Electricity</v>
          </cell>
          <cell r="I1" t="str">
            <v>B. Industry and Commercial Gas</v>
          </cell>
          <cell r="J1" t="str">
            <v>C. Large Industrial Installations</v>
          </cell>
          <cell r="K1" t="str">
            <v>D. Industrial and Commercial Other Fuels</v>
          </cell>
          <cell r="L1" t="str">
            <v>E. Agriculture</v>
          </cell>
          <cell r="M1" t="str">
            <v>Industry and Commercial</v>
          </cell>
          <cell r="N1" t="str">
            <v>F. Domestic Electricity</v>
          </cell>
          <cell r="O1" t="str">
            <v>G. Domestic Gas</v>
          </cell>
          <cell r="P1" t="str">
            <v>H. Domestic 'Other Fuels'</v>
          </cell>
          <cell r="Q1" t="str">
            <v>Domestic</v>
          </cell>
          <cell r="R1" t="str">
            <v>I. Road Transport (A roads)</v>
          </cell>
          <cell r="S1" t="str">
            <v>J. Road Transport (Motorways)</v>
          </cell>
          <cell r="T1" t="str">
            <v>K. Road Transport (Minor roads)</v>
          </cell>
          <cell r="U1" t="str">
            <v>L. Diesel Railways</v>
          </cell>
          <cell r="V1" t="str">
            <v>M. Transport Other</v>
          </cell>
          <cell r="W1" t="str">
            <v>Transport total</v>
          </cell>
          <cell r="X1" t="str">
            <v>N. LULUCF Net Emissions</v>
          </cell>
          <cell r="Y1" t="str">
            <v>Grand total</v>
          </cell>
          <cell r="Z1" t="str">
            <v>Population                                              ('000s, mid-year estimate)</v>
          </cell>
          <cell r="AA1" t="str">
            <v>Per Capita</v>
          </cell>
          <cell r="AB1" t="str">
            <v>Total Emissions</v>
          </cell>
        </row>
        <row r="2">
          <cell r="B2" t="str">
            <v>Aberdeen City2005</v>
          </cell>
        </row>
        <row r="3">
          <cell r="B3" t="str">
            <v>Aberdeen City2006</v>
          </cell>
        </row>
        <row r="4">
          <cell r="B4" t="str">
            <v>Aberdeen City2007</v>
          </cell>
        </row>
        <row r="5">
          <cell r="B5" t="str">
            <v>Aberdeen City2008</v>
          </cell>
        </row>
        <row r="6">
          <cell r="B6" t="str">
            <v>Aberdeen City2009</v>
          </cell>
        </row>
        <row r="7">
          <cell r="B7" t="str">
            <v>Aberdeen City2010</v>
          </cell>
        </row>
        <row r="8">
          <cell r="B8" t="str">
            <v>Aberdeen City2011</v>
          </cell>
        </row>
        <row r="9">
          <cell r="B9" t="str">
            <v>Aberdeen City2012</v>
          </cell>
        </row>
        <row r="10">
          <cell r="B10" t="str">
            <v>Aberdeen City2013</v>
          </cell>
        </row>
        <row r="11">
          <cell r="B11" t="str">
            <v>Aberdeenshire2005</v>
          </cell>
        </row>
        <row r="12">
          <cell r="B12" t="str">
            <v>Aberdeenshire2006</v>
          </cell>
        </row>
        <row r="13">
          <cell r="B13" t="str">
            <v>Aberdeenshire2007</v>
          </cell>
        </row>
        <row r="14">
          <cell r="B14" t="str">
            <v>Aberdeenshire2008</v>
          </cell>
        </row>
        <row r="15">
          <cell r="B15" t="str">
            <v>Aberdeenshire2009</v>
          </cell>
        </row>
        <row r="16">
          <cell r="B16" t="str">
            <v>Aberdeenshire2010</v>
          </cell>
        </row>
        <row r="17">
          <cell r="B17" t="str">
            <v>Aberdeenshire2011</v>
          </cell>
        </row>
        <row r="18">
          <cell r="B18" t="str">
            <v>Aberdeenshire2012</v>
          </cell>
        </row>
        <row r="19">
          <cell r="B19" t="str">
            <v>Aberdeenshire2013</v>
          </cell>
        </row>
        <row r="20">
          <cell r="B20" t="str">
            <v>Angus2005</v>
          </cell>
        </row>
        <row r="21">
          <cell r="B21" t="str">
            <v>Angus2006</v>
          </cell>
        </row>
        <row r="22">
          <cell r="B22" t="str">
            <v>Angus2007</v>
          </cell>
        </row>
        <row r="23">
          <cell r="B23" t="str">
            <v>Angus2008</v>
          </cell>
        </row>
        <row r="24">
          <cell r="B24" t="str">
            <v>Angus2009</v>
          </cell>
        </row>
        <row r="25">
          <cell r="B25" t="str">
            <v>Angus2010</v>
          </cell>
        </row>
        <row r="26">
          <cell r="B26" t="str">
            <v>Angus2011</v>
          </cell>
        </row>
        <row r="27">
          <cell r="B27" t="str">
            <v>Angus2012</v>
          </cell>
        </row>
        <row r="28">
          <cell r="B28" t="str">
            <v>Angus2013</v>
          </cell>
        </row>
        <row r="29">
          <cell r="B29" t="str">
            <v>Argyll and Bute2005</v>
          </cell>
        </row>
        <row r="30">
          <cell r="B30" t="str">
            <v>Argyll and Bute2006</v>
          </cell>
        </row>
        <row r="31">
          <cell r="B31" t="str">
            <v>Argyll and Bute2007</v>
          </cell>
        </row>
        <row r="32">
          <cell r="B32" t="str">
            <v>Argyll and Bute2008</v>
          </cell>
        </row>
        <row r="33">
          <cell r="B33" t="str">
            <v>Argyll and Bute2009</v>
          </cell>
        </row>
        <row r="34">
          <cell r="B34" t="str">
            <v>Argyll and Bute2010</v>
          </cell>
        </row>
        <row r="35">
          <cell r="B35" t="str">
            <v>Argyll and Bute2011</v>
          </cell>
        </row>
        <row r="36">
          <cell r="B36" t="str">
            <v>Argyll and Bute2012</v>
          </cell>
        </row>
        <row r="37">
          <cell r="B37" t="str">
            <v>Argyll and Bute2013</v>
          </cell>
        </row>
        <row r="38">
          <cell r="B38" t="str">
            <v>Clackmannanshire2005</v>
          </cell>
        </row>
        <row r="39">
          <cell r="B39" t="str">
            <v>Clackmannanshire2006</v>
          </cell>
        </row>
        <row r="40">
          <cell r="B40" t="str">
            <v>Clackmannanshire2007</v>
          </cell>
        </row>
        <row r="41">
          <cell r="B41" t="str">
            <v>Clackmannanshire2008</v>
          </cell>
        </row>
        <row r="42">
          <cell r="B42" t="str">
            <v>Clackmannanshire2009</v>
          </cell>
        </row>
        <row r="43">
          <cell r="B43" t="str">
            <v>Clackmannanshire2010</v>
          </cell>
        </row>
        <row r="44">
          <cell r="B44" t="str">
            <v>Clackmannanshire2011</v>
          </cell>
        </row>
        <row r="45">
          <cell r="B45" t="str">
            <v>Clackmannanshire2012</v>
          </cell>
        </row>
        <row r="46">
          <cell r="B46" t="str">
            <v>Clackmannanshire2013</v>
          </cell>
        </row>
        <row r="47">
          <cell r="B47" t="str">
            <v>Dumfries and Galloway2005</v>
          </cell>
        </row>
        <row r="48">
          <cell r="B48" t="str">
            <v>Dumfries and Galloway2006</v>
          </cell>
        </row>
        <row r="49">
          <cell r="B49" t="str">
            <v>Dumfries and Galloway2007</v>
          </cell>
        </row>
        <row r="50">
          <cell r="B50" t="str">
            <v>Dumfries and Galloway2008</v>
          </cell>
        </row>
        <row r="51">
          <cell r="B51" t="str">
            <v>Dumfries and Galloway2009</v>
          </cell>
        </row>
        <row r="52">
          <cell r="B52" t="str">
            <v>Dumfries and Galloway2010</v>
          </cell>
        </row>
        <row r="53">
          <cell r="B53" t="str">
            <v>Dumfries and Galloway2011</v>
          </cell>
        </row>
        <row r="54">
          <cell r="B54" t="str">
            <v>Dumfries and Galloway2012</v>
          </cell>
        </row>
        <row r="55">
          <cell r="B55" t="str">
            <v>Dumfries and Galloway2013</v>
          </cell>
        </row>
        <row r="56">
          <cell r="B56" t="str">
            <v>Dundee City2005</v>
          </cell>
        </row>
        <row r="57">
          <cell r="B57" t="str">
            <v>Dundee City2006</v>
          </cell>
        </row>
        <row r="58">
          <cell r="B58" t="str">
            <v>Dundee City2007</v>
          </cell>
        </row>
        <row r="59">
          <cell r="B59" t="str">
            <v>Dundee City2008</v>
          </cell>
        </row>
        <row r="60">
          <cell r="B60" t="str">
            <v>Dundee City2009</v>
          </cell>
        </row>
        <row r="61">
          <cell r="B61" t="str">
            <v>Dundee City2010</v>
          </cell>
        </row>
        <row r="62">
          <cell r="B62" t="str">
            <v>Dundee City2011</v>
          </cell>
        </row>
        <row r="63">
          <cell r="B63" t="str">
            <v>Dundee City2012</v>
          </cell>
        </row>
        <row r="64">
          <cell r="B64" t="str">
            <v>Dundee City2013</v>
          </cell>
        </row>
        <row r="65">
          <cell r="B65" t="str">
            <v>East Ayrshire2005</v>
          </cell>
        </row>
        <row r="66">
          <cell r="B66" t="str">
            <v>East Ayrshire2006</v>
          </cell>
        </row>
        <row r="67">
          <cell r="B67" t="str">
            <v>East Ayrshire2007</v>
          </cell>
        </row>
        <row r="68">
          <cell r="B68" t="str">
            <v>East Ayrshire2008</v>
          </cell>
        </row>
        <row r="69">
          <cell r="B69" t="str">
            <v>East Ayrshire2009</v>
          </cell>
        </row>
        <row r="70">
          <cell r="B70" t="str">
            <v>East Ayrshire2010</v>
          </cell>
        </row>
        <row r="71">
          <cell r="B71" t="str">
            <v>East Ayrshire2011</v>
          </cell>
        </row>
        <row r="72">
          <cell r="B72" t="str">
            <v>East Ayrshire2012</v>
          </cell>
        </row>
        <row r="73">
          <cell r="B73" t="str">
            <v>East Ayrshire2013</v>
          </cell>
        </row>
        <row r="74">
          <cell r="B74" t="str">
            <v>East Dunbartonshire2005</v>
          </cell>
        </row>
        <row r="75">
          <cell r="B75" t="str">
            <v>East Dunbartonshire2006</v>
          </cell>
        </row>
        <row r="76">
          <cell r="B76" t="str">
            <v>East Dunbartonshire2007</v>
          </cell>
        </row>
        <row r="77">
          <cell r="B77" t="str">
            <v>East Dunbartonshire2008</v>
          </cell>
        </row>
        <row r="78">
          <cell r="B78" t="str">
            <v>East Dunbartonshire2009</v>
          </cell>
        </row>
        <row r="79">
          <cell r="B79" t="str">
            <v>East Dunbartonshire2010</v>
          </cell>
        </row>
        <row r="80">
          <cell r="B80" t="str">
            <v>East Dunbartonshire2011</v>
          </cell>
        </row>
        <row r="81">
          <cell r="B81" t="str">
            <v>East Dunbartonshire2012</v>
          </cell>
        </row>
        <row r="82">
          <cell r="B82" t="str">
            <v>East Dunbartonshire2013</v>
          </cell>
        </row>
        <row r="83">
          <cell r="B83" t="str">
            <v>East Lothian2005</v>
          </cell>
        </row>
        <row r="84">
          <cell r="B84" t="str">
            <v>East Lothian2006</v>
          </cell>
        </row>
        <row r="85">
          <cell r="B85" t="str">
            <v>East Lothian2007</v>
          </cell>
        </row>
        <row r="86">
          <cell r="B86" t="str">
            <v>East Lothian2008</v>
          </cell>
        </row>
        <row r="87">
          <cell r="B87" t="str">
            <v>East Lothian2009</v>
          </cell>
        </row>
        <row r="88">
          <cell r="B88" t="str">
            <v>East Lothian2010</v>
          </cell>
        </row>
        <row r="89">
          <cell r="B89" t="str">
            <v>East Lothian2011</v>
          </cell>
        </row>
        <row r="90">
          <cell r="B90" t="str">
            <v>East Lothian2012</v>
          </cell>
        </row>
        <row r="91">
          <cell r="B91" t="str">
            <v>East Lothian2013</v>
          </cell>
        </row>
        <row r="92">
          <cell r="B92" t="str">
            <v>East Renfrewshire2005</v>
          </cell>
        </row>
        <row r="93">
          <cell r="B93" t="str">
            <v>East Renfrewshire2006</v>
          </cell>
        </row>
        <row r="94">
          <cell r="B94" t="str">
            <v>East Renfrewshire2007</v>
          </cell>
        </row>
        <row r="95">
          <cell r="B95" t="str">
            <v>East Renfrewshire2008</v>
          </cell>
        </row>
        <row r="96">
          <cell r="B96" t="str">
            <v>East Renfrewshire2009</v>
          </cell>
        </row>
        <row r="97">
          <cell r="B97" t="str">
            <v>East Renfrewshire2010</v>
          </cell>
        </row>
        <row r="98">
          <cell r="B98" t="str">
            <v>East Renfrewshire2011</v>
          </cell>
        </row>
        <row r="99">
          <cell r="B99" t="str">
            <v>East Renfrewshire2012</v>
          </cell>
        </row>
        <row r="100">
          <cell r="B100" t="str">
            <v>East Renfrewshire2013</v>
          </cell>
        </row>
        <row r="101">
          <cell r="B101" t="str">
            <v>City of Edinburgh2005</v>
          </cell>
        </row>
        <row r="102">
          <cell r="B102" t="str">
            <v>City of Edinburgh2006</v>
          </cell>
        </row>
        <row r="103">
          <cell r="B103" t="str">
            <v>City of Edinburgh2007</v>
          </cell>
        </row>
        <row r="104">
          <cell r="B104" t="str">
            <v>City of Edinburgh2008</v>
          </cell>
        </row>
        <row r="105">
          <cell r="B105" t="str">
            <v>City of Edinburgh2009</v>
          </cell>
        </row>
        <row r="106">
          <cell r="B106" t="str">
            <v>City of Edinburgh2010</v>
          </cell>
        </row>
        <row r="107">
          <cell r="B107" t="str">
            <v>City of Edinburgh2011</v>
          </cell>
        </row>
        <row r="108">
          <cell r="B108" t="str">
            <v>City of Edinburgh2012</v>
          </cell>
        </row>
        <row r="109">
          <cell r="B109" t="str">
            <v>City of Edinburgh2013</v>
          </cell>
        </row>
        <row r="110">
          <cell r="B110" t="str">
            <v>Eilean Siar2005</v>
          </cell>
        </row>
        <row r="111">
          <cell r="B111" t="str">
            <v>Eilean Siar2006</v>
          </cell>
        </row>
        <row r="112">
          <cell r="B112" t="str">
            <v>Eilean Siar2007</v>
          </cell>
        </row>
        <row r="113">
          <cell r="B113" t="str">
            <v>Eilean Siar2008</v>
          </cell>
        </row>
        <row r="114">
          <cell r="B114" t="str">
            <v>Eilean Siar2009</v>
          </cell>
        </row>
        <row r="115">
          <cell r="B115" t="str">
            <v>Eilean Siar2010</v>
          </cell>
        </row>
        <row r="116">
          <cell r="B116" t="str">
            <v>Eilean Siar2011</v>
          </cell>
        </row>
        <row r="117">
          <cell r="B117" t="str">
            <v>Eilean Siar2012</v>
          </cell>
        </row>
        <row r="118">
          <cell r="B118" t="str">
            <v>Eilean Siar2013</v>
          </cell>
        </row>
        <row r="119">
          <cell r="B119" t="str">
            <v>Falkirk2005</v>
          </cell>
        </row>
        <row r="120">
          <cell r="B120" t="str">
            <v>Falkirk2006</v>
          </cell>
        </row>
        <row r="121">
          <cell r="B121" t="str">
            <v>Falkirk2007</v>
          </cell>
        </row>
        <row r="122">
          <cell r="B122" t="str">
            <v>Falkirk2008</v>
          </cell>
        </row>
        <row r="123">
          <cell r="B123" t="str">
            <v>Falkirk2009</v>
          </cell>
        </row>
        <row r="124">
          <cell r="B124" t="str">
            <v>Falkirk2010</v>
          </cell>
        </row>
        <row r="125">
          <cell r="B125" t="str">
            <v>Falkirk2011</v>
          </cell>
        </row>
        <row r="126">
          <cell r="B126" t="str">
            <v>Falkirk2012</v>
          </cell>
        </row>
        <row r="127">
          <cell r="B127" t="str">
            <v>Falkirk2013</v>
          </cell>
        </row>
        <row r="128">
          <cell r="B128" t="str">
            <v>Fife2005</v>
          </cell>
        </row>
        <row r="129">
          <cell r="B129" t="str">
            <v>Fife2006</v>
          </cell>
        </row>
        <row r="130">
          <cell r="B130" t="str">
            <v>Fife2007</v>
          </cell>
        </row>
        <row r="131">
          <cell r="B131" t="str">
            <v>Fife2008</v>
          </cell>
        </row>
        <row r="132">
          <cell r="B132" t="str">
            <v>Fife2009</v>
          </cell>
        </row>
        <row r="133">
          <cell r="B133" t="str">
            <v>Fife2010</v>
          </cell>
        </row>
        <row r="134">
          <cell r="B134" t="str">
            <v>Fife2011</v>
          </cell>
        </row>
        <row r="135">
          <cell r="B135" t="str">
            <v>Fife2012</v>
          </cell>
        </row>
        <row r="136">
          <cell r="B136" t="str">
            <v>Fife2013</v>
          </cell>
        </row>
        <row r="137">
          <cell r="B137" t="str">
            <v>Glasgow City2005</v>
          </cell>
        </row>
        <row r="138">
          <cell r="B138" t="str">
            <v>Glasgow City2006</v>
          </cell>
        </row>
        <row r="139">
          <cell r="B139" t="str">
            <v>Glasgow City2007</v>
          </cell>
        </row>
        <row r="140">
          <cell r="B140" t="str">
            <v>Glasgow City2008</v>
          </cell>
        </row>
        <row r="141">
          <cell r="B141" t="str">
            <v>Glasgow City2009</v>
          </cell>
        </row>
        <row r="142">
          <cell r="B142" t="str">
            <v>Glasgow City2010</v>
          </cell>
        </row>
        <row r="143">
          <cell r="B143" t="str">
            <v>Glasgow City2011</v>
          </cell>
        </row>
        <row r="144">
          <cell r="B144" t="str">
            <v>Glasgow City2012</v>
          </cell>
        </row>
        <row r="145">
          <cell r="B145" t="str">
            <v>Glasgow City2013</v>
          </cell>
        </row>
        <row r="146">
          <cell r="B146" t="str">
            <v>Highland2005</v>
          </cell>
        </row>
        <row r="147">
          <cell r="B147" t="str">
            <v>Highland2006</v>
          </cell>
        </row>
        <row r="148">
          <cell r="B148" t="str">
            <v>Highland2007</v>
          </cell>
        </row>
        <row r="149">
          <cell r="B149" t="str">
            <v>Highland2008</v>
          </cell>
        </row>
        <row r="150">
          <cell r="B150" t="str">
            <v>Highland2009</v>
          </cell>
        </row>
        <row r="151">
          <cell r="B151" t="str">
            <v>Highland2010</v>
          </cell>
        </row>
        <row r="152">
          <cell r="B152" t="str">
            <v>Highland2011</v>
          </cell>
        </row>
        <row r="153">
          <cell r="B153" t="str">
            <v>Highland2012</v>
          </cell>
        </row>
        <row r="154">
          <cell r="B154" t="str">
            <v>Highland2013</v>
          </cell>
        </row>
        <row r="155">
          <cell r="B155" t="str">
            <v>Inverclyde2005</v>
          </cell>
        </row>
        <row r="156">
          <cell r="B156" t="str">
            <v>Inverclyde2006</v>
          </cell>
        </row>
        <row r="157">
          <cell r="B157" t="str">
            <v>Inverclyde2007</v>
          </cell>
        </row>
        <row r="158">
          <cell r="B158" t="str">
            <v>Inverclyde2008</v>
          </cell>
        </row>
        <row r="159">
          <cell r="B159" t="str">
            <v>Inverclyde2009</v>
          </cell>
        </row>
        <row r="160">
          <cell r="B160" t="str">
            <v>Inverclyde2010</v>
          </cell>
        </row>
        <row r="161">
          <cell r="B161" t="str">
            <v>Inverclyde2011</v>
          </cell>
        </row>
        <row r="162">
          <cell r="B162" t="str">
            <v>Inverclyde2012</v>
          </cell>
        </row>
        <row r="163">
          <cell r="B163" t="str">
            <v>Inverclyde2013</v>
          </cell>
        </row>
        <row r="164">
          <cell r="B164" t="str">
            <v>Midlothian2005</v>
          </cell>
        </row>
        <row r="165">
          <cell r="B165" t="str">
            <v>Midlothian2006</v>
          </cell>
        </row>
        <row r="166">
          <cell r="B166" t="str">
            <v>Midlothian2007</v>
          </cell>
        </row>
        <row r="167">
          <cell r="B167" t="str">
            <v>Midlothian2008</v>
          </cell>
        </row>
        <row r="168">
          <cell r="B168" t="str">
            <v>Midlothian2009</v>
          </cell>
        </row>
        <row r="169">
          <cell r="B169" t="str">
            <v>Midlothian2010</v>
          </cell>
        </row>
        <row r="170">
          <cell r="B170" t="str">
            <v>Midlothian2011</v>
          </cell>
        </row>
        <row r="171">
          <cell r="B171" t="str">
            <v>Midlothian2012</v>
          </cell>
        </row>
        <row r="172">
          <cell r="B172" t="str">
            <v>Midlothian2013</v>
          </cell>
        </row>
        <row r="173">
          <cell r="B173" t="str">
            <v>Moray2005</v>
          </cell>
        </row>
        <row r="174">
          <cell r="B174" t="str">
            <v>Moray2006</v>
          </cell>
        </row>
        <row r="175">
          <cell r="B175" t="str">
            <v>Moray2007</v>
          </cell>
        </row>
        <row r="176">
          <cell r="B176" t="str">
            <v>Moray2008</v>
          </cell>
        </row>
        <row r="177">
          <cell r="B177" t="str">
            <v>Moray2009</v>
          </cell>
        </row>
        <row r="178">
          <cell r="B178" t="str">
            <v>Moray2010</v>
          </cell>
        </row>
        <row r="179">
          <cell r="B179" t="str">
            <v>Moray2011</v>
          </cell>
        </row>
        <row r="180">
          <cell r="B180" t="str">
            <v>Moray2012</v>
          </cell>
        </row>
        <row r="181">
          <cell r="B181" t="str">
            <v>Moray2013</v>
          </cell>
        </row>
        <row r="182">
          <cell r="B182" t="str">
            <v>North Ayrshire2005</v>
          </cell>
        </row>
        <row r="183">
          <cell r="B183" t="str">
            <v>North Ayrshire2006</v>
          </cell>
        </row>
        <row r="184">
          <cell r="B184" t="str">
            <v>North Ayrshire2007</v>
          </cell>
        </row>
        <row r="185">
          <cell r="B185" t="str">
            <v>North Ayrshire2008</v>
          </cell>
        </row>
        <row r="186">
          <cell r="B186" t="str">
            <v>North Ayrshire2009</v>
          </cell>
        </row>
        <row r="187">
          <cell r="B187" t="str">
            <v>North Ayrshire2010</v>
          </cell>
        </row>
        <row r="188">
          <cell r="B188" t="str">
            <v>North Ayrshire2011</v>
          </cell>
        </row>
        <row r="189">
          <cell r="B189" t="str">
            <v>North Ayrshire2012</v>
          </cell>
        </row>
        <row r="190">
          <cell r="B190" t="str">
            <v>North Ayrshire2013</v>
          </cell>
        </row>
        <row r="191">
          <cell r="B191" t="str">
            <v>North Lanarkshire2005</v>
          </cell>
        </row>
        <row r="192">
          <cell r="B192" t="str">
            <v>North Lanarkshire2006</v>
          </cell>
        </row>
        <row r="193">
          <cell r="B193" t="str">
            <v>North Lanarkshire2007</v>
          </cell>
        </row>
        <row r="194">
          <cell r="B194" t="str">
            <v>North Lanarkshire2008</v>
          </cell>
        </row>
        <row r="195">
          <cell r="B195" t="str">
            <v>North Lanarkshire2009</v>
          </cell>
        </row>
        <row r="196">
          <cell r="B196" t="str">
            <v>North Lanarkshire2010</v>
          </cell>
        </row>
        <row r="197">
          <cell r="B197" t="str">
            <v>North Lanarkshire2011</v>
          </cell>
        </row>
        <row r="198">
          <cell r="B198" t="str">
            <v>North Lanarkshire2012</v>
          </cell>
        </row>
        <row r="199">
          <cell r="B199" t="str">
            <v>North Lanarkshire2013</v>
          </cell>
        </row>
        <row r="200">
          <cell r="B200" t="str">
            <v>Orkney Islands2005</v>
          </cell>
        </row>
        <row r="201">
          <cell r="B201" t="str">
            <v>Orkney Islands2006</v>
          </cell>
        </row>
        <row r="202">
          <cell r="B202" t="str">
            <v>Orkney Islands2007</v>
          </cell>
        </row>
        <row r="203">
          <cell r="B203" t="str">
            <v>Orkney Islands2008</v>
          </cell>
        </row>
        <row r="204">
          <cell r="B204" t="str">
            <v>Orkney Islands2009</v>
          </cell>
        </row>
        <row r="205">
          <cell r="B205" t="str">
            <v>Orkney Islands2010</v>
          </cell>
        </row>
        <row r="206">
          <cell r="B206" t="str">
            <v>Orkney Islands2011</v>
          </cell>
        </row>
        <row r="207">
          <cell r="B207" t="str">
            <v>Orkney Islands2012</v>
          </cell>
        </row>
        <row r="208">
          <cell r="B208" t="str">
            <v>Orkney Islands2013</v>
          </cell>
        </row>
        <row r="209">
          <cell r="B209" t="str">
            <v>Perth and Kinross2005</v>
          </cell>
        </row>
        <row r="210">
          <cell r="B210" t="str">
            <v>Perth and Kinross2006</v>
          </cell>
        </row>
        <row r="211">
          <cell r="B211" t="str">
            <v>Perth and Kinross2007</v>
          </cell>
        </row>
        <row r="212">
          <cell r="B212" t="str">
            <v>Perth and Kinross2008</v>
          </cell>
        </row>
        <row r="213">
          <cell r="B213" t="str">
            <v>Perth and Kinross2009</v>
          </cell>
        </row>
        <row r="214">
          <cell r="B214" t="str">
            <v>Perth and Kinross2010</v>
          </cell>
        </row>
        <row r="215">
          <cell r="B215" t="str">
            <v>Perth and Kinross2011</v>
          </cell>
        </row>
        <row r="216">
          <cell r="B216" t="str">
            <v>Perth and Kinross2012</v>
          </cell>
        </row>
        <row r="217">
          <cell r="B217" t="str">
            <v>Perth and Kinross2013</v>
          </cell>
        </row>
        <row r="218">
          <cell r="B218" t="str">
            <v>Renfrewshire2005</v>
          </cell>
        </row>
        <row r="219">
          <cell r="B219" t="str">
            <v>Renfrewshire2006</v>
          </cell>
        </row>
        <row r="220">
          <cell r="B220" t="str">
            <v>Renfrewshire2007</v>
          </cell>
        </row>
        <row r="221">
          <cell r="B221" t="str">
            <v>Renfrewshire2008</v>
          </cell>
        </row>
        <row r="222">
          <cell r="B222" t="str">
            <v>Renfrewshire2009</v>
          </cell>
        </row>
        <row r="223">
          <cell r="B223" t="str">
            <v>Renfrewshire2010</v>
          </cell>
        </row>
        <row r="224">
          <cell r="B224" t="str">
            <v>Renfrewshire2011</v>
          </cell>
        </row>
        <row r="225">
          <cell r="B225" t="str">
            <v>Renfrewshire2012</v>
          </cell>
        </row>
        <row r="226">
          <cell r="B226" t="str">
            <v>Renfrewshire2013</v>
          </cell>
        </row>
        <row r="227">
          <cell r="B227" t="str">
            <v>Scottish Borders2005</v>
          </cell>
        </row>
        <row r="228">
          <cell r="B228" t="str">
            <v>Scottish Borders2006</v>
          </cell>
        </row>
        <row r="229">
          <cell r="B229" t="str">
            <v>Scottish Borders2007</v>
          </cell>
        </row>
        <row r="230">
          <cell r="B230" t="str">
            <v>Scottish Borders2008</v>
          </cell>
        </row>
        <row r="231">
          <cell r="B231" t="str">
            <v>Scottish Borders2009</v>
          </cell>
        </row>
        <row r="232">
          <cell r="B232" t="str">
            <v>Scottish Borders2010</v>
          </cell>
        </row>
        <row r="233">
          <cell r="B233" t="str">
            <v>Scottish Borders2011</v>
          </cell>
        </row>
        <row r="234">
          <cell r="B234" t="str">
            <v>Scottish Borders2012</v>
          </cell>
        </row>
        <row r="235">
          <cell r="B235" t="str">
            <v>Scottish Borders2013</v>
          </cell>
        </row>
        <row r="236">
          <cell r="B236" t="str">
            <v>Shetland Islands2005</v>
          </cell>
        </row>
        <row r="237">
          <cell r="B237" t="str">
            <v>Shetland Islands2006</v>
          </cell>
        </row>
        <row r="238">
          <cell r="B238" t="str">
            <v>Shetland Islands2007</v>
          </cell>
        </row>
        <row r="239">
          <cell r="B239" t="str">
            <v>Shetland Islands2008</v>
          </cell>
        </row>
        <row r="240">
          <cell r="B240" t="str">
            <v>Shetland Islands2009</v>
          </cell>
        </row>
        <row r="241">
          <cell r="B241" t="str">
            <v>Shetland Islands2010</v>
          </cell>
        </row>
        <row r="242">
          <cell r="B242" t="str">
            <v>Shetland Islands2011</v>
          </cell>
        </row>
        <row r="243">
          <cell r="B243" t="str">
            <v>Shetland Islands2012</v>
          </cell>
        </row>
        <row r="244">
          <cell r="B244" t="str">
            <v>Shetland Islands2013</v>
          </cell>
        </row>
        <row r="245">
          <cell r="B245" t="str">
            <v>South Ayrshire2005</v>
          </cell>
        </row>
        <row r="246">
          <cell r="B246" t="str">
            <v>South Ayrshire2006</v>
          </cell>
        </row>
        <row r="247">
          <cell r="B247" t="str">
            <v>South Ayrshire2007</v>
          </cell>
        </row>
        <row r="248">
          <cell r="B248" t="str">
            <v>South Ayrshire2008</v>
          </cell>
        </row>
        <row r="249">
          <cell r="B249" t="str">
            <v>South Ayrshire2009</v>
          </cell>
        </row>
        <row r="250">
          <cell r="B250" t="str">
            <v>South Ayrshire2010</v>
          </cell>
        </row>
        <row r="251">
          <cell r="B251" t="str">
            <v>South Ayrshire2011</v>
          </cell>
        </row>
        <row r="252">
          <cell r="B252" t="str">
            <v>South Ayrshire2012</v>
          </cell>
        </row>
        <row r="253">
          <cell r="B253" t="str">
            <v>South Ayrshire2013</v>
          </cell>
        </row>
        <row r="254">
          <cell r="B254" t="str">
            <v>South Lanarkshire2005</v>
          </cell>
        </row>
        <row r="255">
          <cell r="B255" t="str">
            <v>South Lanarkshire2006</v>
          </cell>
        </row>
        <row r="256">
          <cell r="B256" t="str">
            <v>South Lanarkshire2007</v>
          </cell>
        </row>
        <row r="257">
          <cell r="B257" t="str">
            <v>South Lanarkshire2008</v>
          </cell>
        </row>
        <row r="258">
          <cell r="B258" t="str">
            <v>South Lanarkshire2009</v>
          </cell>
        </row>
        <row r="259">
          <cell r="B259" t="str">
            <v>South Lanarkshire2010</v>
          </cell>
        </row>
        <row r="260">
          <cell r="B260" t="str">
            <v>South Lanarkshire2011</v>
          </cell>
        </row>
        <row r="261">
          <cell r="B261" t="str">
            <v>South Lanarkshire2012</v>
          </cell>
        </row>
        <row r="262">
          <cell r="B262" t="str">
            <v>South Lanarkshire2013</v>
          </cell>
        </row>
        <row r="263">
          <cell r="B263" t="str">
            <v>Stirling2005</v>
          </cell>
        </row>
        <row r="264">
          <cell r="B264" t="str">
            <v>Stirling2006</v>
          </cell>
        </row>
        <row r="265">
          <cell r="B265" t="str">
            <v>Stirling2007</v>
          </cell>
        </row>
        <row r="266">
          <cell r="B266" t="str">
            <v>Stirling2008</v>
          </cell>
        </row>
        <row r="267">
          <cell r="B267" t="str">
            <v>Stirling2009</v>
          </cell>
        </row>
        <row r="268">
          <cell r="B268" t="str">
            <v>Stirling2010</v>
          </cell>
        </row>
        <row r="269">
          <cell r="B269" t="str">
            <v>Stirling2011</v>
          </cell>
        </row>
        <row r="270">
          <cell r="B270" t="str">
            <v>Stirling2012</v>
          </cell>
        </row>
        <row r="271">
          <cell r="B271" t="str">
            <v>Stirling2013</v>
          </cell>
        </row>
        <row r="272">
          <cell r="B272" t="str">
            <v>West Dunbartonshire2005</v>
          </cell>
        </row>
        <row r="273">
          <cell r="B273" t="str">
            <v>West Dunbartonshire2006</v>
          </cell>
        </row>
        <row r="274">
          <cell r="B274" t="str">
            <v>West Dunbartonshire2007</v>
          </cell>
        </row>
        <row r="275">
          <cell r="B275" t="str">
            <v>West Dunbartonshire2008</v>
          </cell>
        </row>
        <row r="276">
          <cell r="B276" t="str">
            <v>West Dunbartonshire2009</v>
          </cell>
        </row>
        <row r="277">
          <cell r="B277" t="str">
            <v>West Dunbartonshire2010</v>
          </cell>
        </row>
        <row r="278">
          <cell r="B278" t="str">
            <v>West Dunbartonshire2011</v>
          </cell>
        </row>
        <row r="279">
          <cell r="B279" t="str">
            <v>West Dunbartonshire2012</v>
          </cell>
        </row>
        <row r="280">
          <cell r="B280" t="str">
            <v>West Dunbartonshire2013</v>
          </cell>
        </row>
        <row r="281">
          <cell r="B281" t="str">
            <v>West Lothian2005</v>
          </cell>
        </row>
        <row r="282">
          <cell r="B282" t="str">
            <v>West Lothian2006</v>
          </cell>
        </row>
        <row r="283">
          <cell r="B283" t="str">
            <v>West Lothian2007</v>
          </cell>
        </row>
        <row r="284">
          <cell r="B284" t="str">
            <v>West Lothian2008</v>
          </cell>
        </row>
        <row r="285">
          <cell r="B285" t="str">
            <v>West Lothian2009</v>
          </cell>
        </row>
        <row r="286">
          <cell r="B286" t="str">
            <v>West Lothian2010</v>
          </cell>
        </row>
        <row r="287">
          <cell r="B287" t="str">
            <v>West Lothian2011</v>
          </cell>
        </row>
        <row r="288">
          <cell r="B288" t="str">
            <v>West Lothian2012</v>
          </cell>
        </row>
        <row r="289">
          <cell r="B289" t="str">
            <v>West Lothian2013</v>
          </cell>
        </row>
        <row r="290">
          <cell r="B290" t="str">
            <v>Aberdeen City2005</v>
          </cell>
        </row>
        <row r="291">
          <cell r="B291" t="str">
            <v>Aberdeen City2006</v>
          </cell>
        </row>
        <row r="292">
          <cell r="B292" t="str">
            <v>Aberdeen City2007</v>
          </cell>
        </row>
        <row r="293">
          <cell r="B293" t="str">
            <v>Aberdeen City2008</v>
          </cell>
        </row>
        <row r="294">
          <cell r="B294" t="str">
            <v>Aberdeen City2009</v>
          </cell>
        </row>
        <row r="295">
          <cell r="B295" t="str">
            <v>Aberdeen City2010</v>
          </cell>
        </row>
        <row r="296">
          <cell r="B296" t="str">
            <v>Aberdeen City2011</v>
          </cell>
        </row>
        <row r="297">
          <cell r="B297" t="str">
            <v>Aberdeen City2012</v>
          </cell>
        </row>
        <row r="298">
          <cell r="B298" t="str">
            <v>Aberdeen City2013</v>
          </cell>
        </row>
        <row r="299">
          <cell r="B299" t="str">
            <v>Aberdeenshire2005</v>
          </cell>
        </row>
        <row r="300">
          <cell r="B300" t="str">
            <v>Aberdeenshire2006</v>
          </cell>
        </row>
        <row r="301">
          <cell r="B301" t="str">
            <v>Aberdeenshire2007</v>
          </cell>
        </row>
        <row r="302">
          <cell r="B302" t="str">
            <v>Aberdeenshire2008</v>
          </cell>
        </row>
        <row r="303">
          <cell r="B303" t="str">
            <v>Aberdeenshire2009</v>
          </cell>
        </row>
        <row r="304">
          <cell r="B304" t="str">
            <v>Aberdeenshire2010</v>
          </cell>
        </row>
        <row r="305">
          <cell r="B305" t="str">
            <v>Aberdeenshire2011</v>
          </cell>
        </row>
        <row r="306">
          <cell r="B306" t="str">
            <v>Aberdeenshire2012</v>
          </cell>
        </row>
        <row r="307">
          <cell r="B307" t="str">
            <v>Aberdeenshire2013</v>
          </cell>
        </row>
        <row r="308">
          <cell r="B308" t="str">
            <v>Angus2005</v>
          </cell>
        </row>
        <row r="309">
          <cell r="B309" t="str">
            <v>Angus2006</v>
          </cell>
        </row>
        <row r="310">
          <cell r="B310" t="str">
            <v>Angus2007</v>
          </cell>
        </row>
        <row r="311">
          <cell r="B311" t="str">
            <v>Angus2008</v>
          </cell>
        </row>
        <row r="312">
          <cell r="B312" t="str">
            <v>Angus2009</v>
          </cell>
        </row>
        <row r="313">
          <cell r="B313" t="str">
            <v>Angus2010</v>
          </cell>
        </row>
        <row r="314">
          <cell r="B314" t="str">
            <v>Angus2011</v>
          </cell>
        </row>
        <row r="315">
          <cell r="B315" t="str">
            <v>Angus2012</v>
          </cell>
        </row>
        <row r="316">
          <cell r="B316" t="str">
            <v>Angus2013</v>
          </cell>
        </row>
        <row r="317">
          <cell r="B317" t="str">
            <v>Argyll and Bute2005</v>
          </cell>
        </row>
        <row r="318">
          <cell r="B318" t="str">
            <v>Argyll and Bute2006</v>
          </cell>
        </row>
        <row r="319">
          <cell r="B319" t="str">
            <v>Argyll and Bute2007</v>
          </cell>
        </row>
        <row r="320">
          <cell r="B320" t="str">
            <v>Argyll and Bute2008</v>
          </cell>
        </row>
        <row r="321">
          <cell r="B321" t="str">
            <v>Argyll and Bute2009</v>
          </cell>
        </row>
        <row r="322">
          <cell r="B322" t="str">
            <v>Argyll and Bute2010</v>
          </cell>
        </row>
        <row r="323">
          <cell r="B323" t="str">
            <v>Argyll and Bute2011</v>
          </cell>
        </row>
        <row r="324">
          <cell r="B324" t="str">
            <v>Argyll and Bute2012</v>
          </cell>
        </row>
        <row r="325">
          <cell r="B325" t="str">
            <v>Argyll and Bute2013</v>
          </cell>
        </row>
        <row r="326">
          <cell r="B326" t="str">
            <v>Clackmannanshire2005</v>
          </cell>
        </row>
        <row r="327">
          <cell r="B327" t="str">
            <v>Clackmannanshire2006</v>
          </cell>
        </row>
        <row r="328">
          <cell r="B328" t="str">
            <v>Clackmannanshire2007</v>
          </cell>
        </row>
        <row r="329">
          <cell r="B329" t="str">
            <v>Clackmannanshire2008</v>
          </cell>
        </row>
        <row r="330">
          <cell r="B330" t="str">
            <v>Clackmannanshire2009</v>
          </cell>
        </row>
        <row r="331">
          <cell r="B331" t="str">
            <v>Clackmannanshire2010</v>
          </cell>
        </row>
        <row r="332">
          <cell r="B332" t="str">
            <v>Clackmannanshire2011</v>
          </cell>
        </row>
        <row r="333">
          <cell r="B333" t="str">
            <v>Clackmannanshire2012</v>
          </cell>
        </row>
        <row r="334">
          <cell r="B334" t="str">
            <v>Clackmannanshire2013</v>
          </cell>
        </row>
        <row r="335">
          <cell r="B335" t="str">
            <v>Dumfries and Galloway2005</v>
          </cell>
        </row>
        <row r="336">
          <cell r="B336" t="str">
            <v>Dumfries and Galloway2006</v>
          </cell>
        </row>
        <row r="337">
          <cell r="B337" t="str">
            <v>Dumfries and Galloway2007</v>
          </cell>
        </row>
        <row r="338">
          <cell r="B338" t="str">
            <v>Dumfries and Galloway2008</v>
          </cell>
        </row>
        <row r="339">
          <cell r="B339" t="str">
            <v>Dumfries and Galloway2009</v>
          </cell>
        </row>
        <row r="340">
          <cell r="B340" t="str">
            <v>Dumfries and Galloway2010</v>
          </cell>
        </row>
        <row r="341">
          <cell r="B341" t="str">
            <v>Dumfries and Galloway2011</v>
          </cell>
        </row>
        <row r="342">
          <cell r="B342" t="str">
            <v>Dumfries and Galloway2012</v>
          </cell>
        </row>
        <row r="343">
          <cell r="B343" t="str">
            <v>Dumfries and Galloway2013</v>
          </cell>
        </row>
        <row r="344">
          <cell r="B344" t="str">
            <v>Dundee City2005</v>
          </cell>
        </row>
        <row r="345">
          <cell r="B345" t="str">
            <v>Dundee City2006</v>
          </cell>
        </row>
        <row r="346">
          <cell r="B346" t="str">
            <v>Dundee City2007</v>
          </cell>
        </row>
        <row r="347">
          <cell r="B347" t="str">
            <v>Dundee City2008</v>
          </cell>
        </row>
        <row r="348">
          <cell r="B348" t="str">
            <v>Dundee City2009</v>
          </cell>
        </row>
        <row r="349">
          <cell r="B349" t="str">
            <v>Dundee City2010</v>
          </cell>
        </row>
        <row r="350">
          <cell r="B350" t="str">
            <v>Dundee City2011</v>
          </cell>
        </row>
        <row r="351">
          <cell r="B351" t="str">
            <v>Dundee City2012</v>
          </cell>
        </row>
        <row r="352">
          <cell r="B352" t="str">
            <v>Dundee City2013</v>
          </cell>
        </row>
        <row r="353">
          <cell r="B353" t="str">
            <v>East Ayrshire2005</v>
          </cell>
        </row>
        <row r="354">
          <cell r="B354" t="str">
            <v>East Ayrshire2006</v>
          </cell>
        </row>
        <row r="355">
          <cell r="B355" t="str">
            <v>East Ayrshire2007</v>
          </cell>
        </row>
        <row r="356">
          <cell r="B356" t="str">
            <v>East Ayrshire2008</v>
          </cell>
        </row>
        <row r="357">
          <cell r="B357" t="str">
            <v>East Ayrshire2009</v>
          </cell>
        </row>
        <row r="358">
          <cell r="B358" t="str">
            <v>East Ayrshire2010</v>
          </cell>
        </row>
        <row r="359">
          <cell r="B359" t="str">
            <v>East Ayrshire2011</v>
          </cell>
        </row>
        <row r="360">
          <cell r="B360" t="str">
            <v>East Ayrshire2012</v>
          </cell>
        </row>
        <row r="361">
          <cell r="B361" t="str">
            <v>East Ayrshire2013</v>
          </cell>
        </row>
        <row r="362">
          <cell r="B362" t="str">
            <v>East Dunbartonshire2005</v>
          </cell>
        </row>
        <row r="363">
          <cell r="B363" t="str">
            <v>East Dunbartonshire2006</v>
          </cell>
        </row>
        <row r="364">
          <cell r="B364" t="str">
            <v>East Dunbartonshire2007</v>
          </cell>
        </row>
        <row r="365">
          <cell r="B365" t="str">
            <v>East Dunbartonshire2008</v>
          </cell>
        </row>
        <row r="366">
          <cell r="B366" t="str">
            <v>East Dunbartonshire2009</v>
          </cell>
        </row>
        <row r="367">
          <cell r="B367" t="str">
            <v>East Dunbartonshire2010</v>
          </cell>
        </row>
        <row r="368">
          <cell r="B368" t="str">
            <v>East Dunbartonshire2011</v>
          </cell>
        </row>
        <row r="369">
          <cell r="B369" t="str">
            <v>East Dunbartonshire2012</v>
          </cell>
        </row>
        <row r="370">
          <cell r="B370" t="str">
            <v>East Dunbartonshire2013</v>
          </cell>
        </row>
        <row r="371">
          <cell r="B371" t="str">
            <v>East Lothian2005</v>
          </cell>
        </row>
        <row r="372">
          <cell r="B372" t="str">
            <v>East Lothian2006</v>
          </cell>
        </row>
        <row r="373">
          <cell r="B373" t="str">
            <v>East Lothian2007</v>
          </cell>
        </row>
        <row r="374">
          <cell r="B374" t="str">
            <v>East Lothian2008</v>
          </cell>
        </row>
        <row r="375">
          <cell r="B375" t="str">
            <v>East Lothian2009</v>
          </cell>
        </row>
        <row r="376">
          <cell r="B376" t="str">
            <v>East Lothian2010</v>
          </cell>
        </row>
        <row r="377">
          <cell r="B377" t="str">
            <v>East Lothian2011</v>
          </cell>
        </row>
        <row r="378">
          <cell r="B378" t="str">
            <v>East Lothian2012</v>
          </cell>
        </row>
        <row r="379">
          <cell r="B379" t="str">
            <v>East Lothian2013</v>
          </cell>
        </row>
        <row r="380">
          <cell r="B380" t="str">
            <v>East Renfrewshire2005</v>
          </cell>
        </row>
        <row r="381">
          <cell r="B381" t="str">
            <v>East Renfrewshire2006</v>
          </cell>
        </row>
        <row r="382">
          <cell r="B382" t="str">
            <v>East Renfrewshire2007</v>
          </cell>
        </row>
        <row r="383">
          <cell r="B383" t="str">
            <v>East Renfrewshire2008</v>
          </cell>
        </row>
        <row r="384">
          <cell r="B384" t="str">
            <v>East Renfrewshire2009</v>
          </cell>
        </row>
        <row r="385">
          <cell r="B385" t="str">
            <v>East Renfrewshire2010</v>
          </cell>
        </row>
        <row r="386">
          <cell r="B386" t="str">
            <v>East Renfrewshire2011</v>
          </cell>
        </row>
        <row r="387">
          <cell r="B387" t="str">
            <v>East Renfrewshire2012</v>
          </cell>
        </row>
        <row r="388">
          <cell r="B388" t="str">
            <v>East Renfrewshire2013</v>
          </cell>
        </row>
        <row r="389">
          <cell r="B389" t="str">
            <v>City of Edinburgh2005</v>
          </cell>
        </row>
        <row r="390">
          <cell r="B390" t="str">
            <v>City of Edinburgh2006</v>
          </cell>
        </row>
        <row r="391">
          <cell r="B391" t="str">
            <v>City of Edinburgh2007</v>
          </cell>
        </row>
        <row r="392">
          <cell r="B392" t="str">
            <v>City of Edinburgh2008</v>
          </cell>
        </row>
        <row r="393">
          <cell r="B393" t="str">
            <v>City of Edinburgh2009</v>
          </cell>
        </row>
        <row r="394">
          <cell r="B394" t="str">
            <v>City of Edinburgh2010</v>
          </cell>
        </row>
        <row r="395">
          <cell r="B395" t="str">
            <v>City of Edinburgh2011</v>
          </cell>
        </row>
        <row r="396">
          <cell r="B396" t="str">
            <v>City of Edinburgh2012</v>
          </cell>
        </row>
        <row r="397">
          <cell r="B397" t="str">
            <v>City of Edinburgh2013</v>
          </cell>
        </row>
        <row r="398">
          <cell r="B398" t="str">
            <v>Eilean Siar2005</v>
          </cell>
        </row>
        <row r="399">
          <cell r="B399" t="str">
            <v>Eilean Siar2006</v>
          </cell>
        </row>
        <row r="400">
          <cell r="B400" t="str">
            <v>Eilean Siar2007</v>
          </cell>
        </row>
        <row r="401">
          <cell r="B401" t="str">
            <v>Eilean Siar2008</v>
          </cell>
        </row>
        <row r="402">
          <cell r="B402" t="str">
            <v>Eilean Siar2009</v>
          </cell>
        </row>
        <row r="403">
          <cell r="B403" t="str">
            <v>Eilean Siar2010</v>
          </cell>
        </row>
        <row r="404">
          <cell r="B404" t="str">
            <v>Eilean Siar2011</v>
          </cell>
        </row>
        <row r="405">
          <cell r="B405" t="str">
            <v>Eilean Siar2012</v>
          </cell>
        </row>
        <row r="406">
          <cell r="B406" t="str">
            <v>Eilean Siar2013</v>
          </cell>
        </row>
        <row r="407">
          <cell r="B407" t="str">
            <v>Falkirk2005</v>
          </cell>
        </row>
        <row r="408">
          <cell r="B408" t="str">
            <v>Falkirk2006</v>
          </cell>
        </row>
        <row r="409">
          <cell r="B409" t="str">
            <v>Falkirk2007</v>
          </cell>
        </row>
        <row r="410">
          <cell r="B410" t="str">
            <v>Falkirk2008</v>
          </cell>
        </row>
        <row r="411">
          <cell r="B411" t="str">
            <v>Falkirk2009</v>
          </cell>
        </row>
        <row r="412">
          <cell r="B412" t="str">
            <v>Falkirk2010</v>
          </cell>
        </row>
        <row r="413">
          <cell r="B413" t="str">
            <v>Falkirk2011</v>
          </cell>
        </row>
        <row r="414">
          <cell r="B414" t="str">
            <v>Falkirk2012</v>
          </cell>
        </row>
        <row r="415">
          <cell r="B415" t="str">
            <v>Falkirk2013</v>
          </cell>
        </row>
        <row r="416">
          <cell r="B416" t="str">
            <v>Fife2005</v>
          </cell>
        </row>
        <row r="417">
          <cell r="B417" t="str">
            <v>Fife2006</v>
          </cell>
        </row>
        <row r="418">
          <cell r="B418" t="str">
            <v>Fife2007</v>
          </cell>
        </row>
        <row r="419">
          <cell r="B419" t="str">
            <v>Fife2008</v>
          </cell>
        </row>
        <row r="420">
          <cell r="B420" t="str">
            <v>Fife2009</v>
          </cell>
        </row>
        <row r="421">
          <cell r="B421" t="str">
            <v>Fife2010</v>
          </cell>
        </row>
        <row r="422">
          <cell r="B422" t="str">
            <v>Fife2011</v>
          </cell>
        </row>
        <row r="423">
          <cell r="B423" t="str">
            <v>Fife2012</v>
          </cell>
        </row>
        <row r="424">
          <cell r="B424" t="str">
            <v>Fife2013</v>
          </cell>
        </row>
        <row r="425">
          <cell r="B425" t="str">
            <v>Glasgow City2005</v>
          </cell>
        </row>
        <row r="426">
          <cell r="B426" t="str">
            <v>Glasgow City2006</v>
          </cell>
        </row>
        <row r="427">
          <cell r="B427" t="str">
            <v>Glasgow City2007</v>
          </cell>
        </row>
        <row r="428">
          <cell r="B428" t="str">
            <v>Glasgow City2008</v>
          </cell>
        </row>
        <row r="429">
          <cell r="B429" t="str">
            <v>Glasgow City2009</v>
          </cell>
        </row>
        <row r="430">
          <cell r="B430" t="str">
            <v>Glasgow City2010</v>
          </cell>
        </row>
        <row r="431">
          <cell r="B431" t="str">
            <v>Glasgow City2011</v>
          </cell>
        </row>
        <row r="432">
          <cell r="B432" t="str">
            <v>Glasgow City2012</v>
          </cell>
        </row>
        <row r="433">
          <cell r="B433" t="str">
            <v>Glasgow City2013</v>
          </cell>
        </row>
        <row r="434">
          <cell r="B434" t="str">
            <v>Highland2005</v>
          </cell>
        </row>
        <row r="435">
          <cell r="B435" t="str">
            <v>Highland2006</v>
          </cell>
        </row>
        <row r="436">
          <cell r="B436" t="str">
            <v>Highland2007</v>
          </cell>
        </row>
        <row r="437">
          <cell r="B437" t="str">
            <v>Highland2008</v>
          </cell>
        </row>
        <row r="438">
          <cell r="B438" t="str">
            <v>Highland2009</v>
          </cell>
        </row>
        <row r="439">
          <cell r="B439" t="str">
            <v>Highland2010</v>
          </cell>
        </row>
        <row r="440">
          <cell r="B440" t="str">
            <v>Highland2011</v>
          </cell>
        </row>
        <row r="441">
          <cell r="B441" t="str">
            <v>Highland2012</v>
          </cell>
        </row>
        <row r="442">
          <cell r="B442" t="str">
            <v>Highland2013</v>
          </cell>
        </row>
        <row r="443">
          <cell r="B443" t="str">
            <v>Inverclyde2005</v>
          </cell>
        </row>
        <row r="444">
          <cell r="B444" t="str">
            <v>Inverclyde2006</v>
          </cell>
        </row>
        <row r="445">
          <cell r="B445" t="str">
            <v>Inverclyde2007</v>
          </cell>
        </row>
        <row r="446">
          <cell r="B446" t="str">
            <v>Inverclyde2008</v>
          </cell>
        </row>
        <row r="447">
          <cell r="B447" t="str">
            <v>Inverclyde2009</v>
          </cell>
        </row>
        <row r="448">
          <cell r="B448" t="str">
            <v>Inverclyde2010</v>
          </cell>
        </row>
        <row r="449">
          <cell r="B449" t="str">
            <v>Inverclyde2011</v>
          </cell>
        </row>
        <row r="450">
          <cell r="B450" t="str">
            <v>Inverclyde2012</v>
          </cell>
        </row>
        <row r="451">
          <cell r="B451" t="str">
            <v>Inverclyde2013</v>
          </cell>
        </row>
        <row r="452">
          <cell r="B452" t="str">
            <v>Midlothian2005</v>
          </cell>
        </row>
        <row r="453">
          <cell r="B453" t="str">
            <v>Midlothian2006</v>
          </cell>
        </row>
        <row r="454">
          <cell r="B454" t="str">
            <v>Midlothian2007</v>
          </cell>
        </row>
        <row r="455">
          <cell r="B455" t="str">
            <v>Midlothian2008</v>
          </cell>
        </row>
        <row r="456">
          <cell r="B456" t="str">
            <v>Midlothian2009</v>
          </cell>
        </row>
        <row r="457">
          <cell r="B457" t="str">
            <v>Midlothian2010</v>
          </cell>
        </row>
        <row r="458">
          <cell r="B458" t="str">
            <v>Midlothian2011</v>
          </cell>
        </row>
        <row r="459">
          <cell r="B459" t="str">
            <v>Midlothian2012</v>
          </cell>
        </row>
        <row r="460">
          <cell r="B460" t="str">
            <v>Midlothian2013</v>
          </cell>
        </row>
        <row r="461">
          <cell r="B461" t="str">
            <v>Moray2005</v>
          </cell>
        </row>
        <row r="462">
          <cell r="B462" t="str">
            <v>Moray2006</v>
          </cell>
        </row>
        <row r="463">
          <cell r="B463" t="str">
            <v>Moray2007</v>
          </cell>
        </row>
        <row r="464">
          <cell r="B464" t="str">
            <v>Moray2008</v>
          </cell>
        </row>
        <row r="465">
          <cell r="B465" t="str">
            <v>Moray2009</v>
          </cell>
        </row>
        <row r="466">
          <cell r="B466" t="str">
            <v>Moray2010</v>
          </cell>
        </row>
        <row r="467">
          <cell r="B467" t="str">
            <v>Moray2011</v>
          </cell>
        </row>
        <row r="468">
          <cell r="B468" t="str">
            <v>Moray2012</v>
          </cell>
        </row>
        <row r="469">
          <cell r="B469" t="str">
            <v>Moray2013</v>
          </cell>
        </row>
        <row r="470">
          <cell r="B470" t="str">
            <v>North Ayrshire2005</v>
          </cell>
        </row>
        <row r="471">
          <cell r="B471" t="str">
            <v>North Ayrshire2006</v>
          </cell>
        </row>
        <row r="472">
          <cell r="B472" t="str">
            <v>North Ayrshire2007</v>
          </cell>
        </row>
        <row r="473">
          <cell r="B473" t="str">
            <v>North Ayrshire2008</v>
          </cell>
        </row>
        <row r="474">
          <cell r="B474" t="str">
            <v>North Ayrshire2009</v>
          </cell>
        </row>
        <row r="475">
          <cell r="B475" t="str">
            <v>North Ayrshire2010</v>
          </cell>
        </row>
        <row r="476">
          <cell r="B476" t="str">
            <v>North Ayrshire2011</v>
          </cell>
        </row>
        <row r="477">
          <cell r="B477" t="str">
            <v>North Ayrshire2012</v>
          </cell>
        </row>
        <row r="478">
          <cell r="B478" t="str">
            <v>North Ayrshire2013</v>
          </cell>
        </row>
        <row r="479">
          <cell r="B479" t="str">
            <v>North Lanarkshire2005</v>
          </cell>
        </row>
        <row r="480">
          <cell r="B480" t="str">
            <v>North Lanarkshire2006</v>
          </cell>
        </row>
        <row r="481">
          <cell r="B481" t="str">
            <v>North Lanarkshire2007</v>
          </cell>
        </row>
        <row r="482">
          <cell r="B482" t="str">
            <v>North Lanarkshire2008</v>
          </cell>
        </row>
        <row r="483">
          <cell r="B483" t="str">
            <v>North Lanarkshire2009</v>
          </cell>
        </row>
        <row r="484">
          <cell r="B484" t="str">
            <v>North Lanarkshire2010</v>
          </cell>
        </row>
        <row r="485">
          <cell r="B485" t="str">
            <v>North Lanarkshire2011</v>
          </cell>
        </row>
        <row r="486">
          <cell r="B486" t="str">
            <v>North Lanarkshire2012</v>
          </cell>
        </row>
        <row r="487">
          <cell r="B487" t="str">
            <v>North Lanarkshire2013</v>
          </cell>
        </row>
        <row r="488">
          <cell r="B488" t="str">
            <v>Orkney Islands2005</v>
          </cell>
        </row>
        <row r="489">
          <cell r="B489" t="str">
            <v>Orkney Islands2006</v>
          </cell>
        </row>
        <row r="490">
          <cell r="B490" t="str">
            <v>Orkney Islands2007</v>
          </cell>
        </row>
        <row r="491">
          <cell r="B491" t="str">
            <v>Orkney Islands2008</v>
          </cell>
        </row>
        <row r="492">
          <cell r="B492" t="str">
            <v>Orkney Islands2009</v>
          </cell>
        </row>
        <row r="493">
          <cell r="B493" t="str">
            <v>Orkney Islands2010</v>
          </cell>
        </row>
        <row r="494">
          <cell r="B494" t="str">
            <v>Orkney Islands2011</v>
          </cell>
        </row>
        <row r="495">
          <cell r="B495" t="str">
            <v>Orkney Islands2012</v>
          </cell>
        </row>
        <row r="496">
          <cell r="B496" t="str">
            <v>Orkney Islands2013</v>
          </cell>
        </row>
        <row r="497">
          <cell r="B497" t="str">
            <v>Perth and Kinross2005</v>
          </cell>
        </row>
        <row r="498">
          <cell r="B498" t="str">
            <v>Perth and Kinross2006</v>
          </cell>
        </row>
        <row r="499">
          <cell r="B499" t="str">
            <v>Perth and Kinross2007</v>
          </cell>
        </row>
        <row r="500">
          <cell r="B500" t="str">
            <v>Perth and Kinross2008</v>
          </cell>
        </row>
        <row r="501">
          <cell r="B501" t="str">
            <v>Perth and Kinross2009</v>
          </cell>
        </row>
        <row r="502">
          <cell r="B502" t="str">
            <v>Perth and Kinross2010</v>
          </cell>
        </row>
        <row r="503">
          <cell r="B503" t="str">
            <v>Perth and Kinross2011</v>
          </cell>
        </row>
        <row r="504">
          <cell r="B504" t="str">
            <v>Perth and Kinross2012</v>
          </cell>
        </row>
        <row r="505">
          <cell r="B505" t="str">
            <v>Perth and Kinross2013</v>
          </cell>
        </row>
        <row r="506">
          <cell r="B506" t="str">
            <v>Renfrewshire2005</v>
          </cell>
        </row>
        <row r="507">
          <cell r="B507" t="str">
            <v>Renfrewshire2006</v>
          </cell>
        </row>
        <row r="508">
          <cell r="B508" t="str">
            <v>Renfrewshire2007</v>
          </cell>
        </row>
        <row r="509">
          <cell r="B509" t="str">
            <v>Renfrewshire2008</v>
          </cell>
        </row>
        <row r="510">
          <cell r="B510" t="str">
            <v>Renfrewshire2009</v>
          </cell>
        </row>
        <row r="511">
          <cell r="B511" t="str">
            <v>Renfrewshire2010</v>
          </cell>
        </row>
        <row r="512">
          <cell r="B512" t="str">
            <v>Renfrewshire2011</v>
          </cell>
        </row>
        <row r="513">
          <cell r="B513" t="str">
            <v>Renfrewshire2012</v>
          </cell>
        </row>
        <row r="514">
          <cell r="B514" t="str">
            <v>Renfrewshire2013</v>
          </cell>
        </row>
        <row r="515">
          <cell r="B515" t="str">
            <v>Scottish Borders2005</v>
          </cell>
        </row>
        <row r="516">
          <cell r="B516" t="str">
            <v>Scottish Borders2006</v>
          </cell>
        </row>
        <row r="517">
          <cell r="B517" t="str">
            <v>Scottish Borders2007</v>
          </cell>
        </row>
        <row r="518">
          <cell r="B518" t="str">
            <v>Scottish Borders2008</v>
          </cell>
        </row>
        <row r="519">
          <cell r="B519" t="str">
            <v>Scottish Borders2009</v>
          </cell>
        </row>
        <row r="520">
          <cell r="B520" t="str">
            <v>Scottish Borders2010</v>
          </cell>
        </row>
        <row r="521">
          <cell r="B521" t="str">
            <v>Scottish Borders2011</v>
          </cell>
        </row>
        <row r="522">
          <cell r="B522" t="str">
            <v>Scottish Borders2012</v>
          </cell>
        </row>
        <row r="523">
          <cell r="B523" t="str">
            <v>Scottish Borders2013</v>
          </cell>
        </row>
        <row r="524">
          <cell r="B524" t="str">
            <v>Shetland Islands2005</v>
          </cell>
        </row>
        <row r="525">
          <cell r="B525" t="str">
            <v>Shetland Islands2006</v>
          </cell>
        </row>
        <row r="526">
          <cell r="B526" t="str">
            <v>Shetland Islands2007</v>
          </cell>
        </row>
        <row r="527">
          <cell r="B527" t="str">
            <v>Shetland Islands2008</v>
          </cell>
        </row>
        <row r="528">
          <cell r="B528" t="str">
            <v>Shetland Islands2009</v>
          </cell>
        </row>
        <row r="529">
          <cell r="B529" t="str">
            <v>Shetland Islands2010</v>
          </cell>
        </row>
        <row r="530">
          <cell r="B530" t="str">
            <v>Shetland Islands2011</v>
          </cell>
        </row>
        <row r="531">
          <cell r="B531" t="str">
            <v>Shetland Islands2012</v>
          </cell>
        </row>
        <row r="532">
          <cell r="B532" t="str">
            <v>Shetland Islands2013</v>
          </cell>
        </row>
        <row r="533">
          <cell r="B533" t="str">
            <v>South Ayrshire2005</v>
          </cell>
        </row>
        <row r="534">
          <cell r="B534" t="str">
            <v>South Ayrshire2006</v>
          </cell>
        </row>
        <row r="535">
          <cell r="B535" t="str">
            <v>South Ayrshire2007</v>
          </cell>
        </row>
        <row r="536">
          <cell r="B536" t="str">
            <v>South Ayrshire2008</v>
          </cell>
        </row>
        <row r="537">
          <cell r="B537" t="str">
            <v>South Ayrshire2009</v>
          </cell>
        </row>
        <row r="538">
          <cell r="B538" t="str">
            <v>South Ayrshire2010</v>
          </cell>
        </row>
        <row r="539">
          <cell r="B539" t="str">
            <v>South Ayrshire2011</v>
          </cell>
        </row>
        <row r="540">
          <cell r="B540" t="str">
            <v>South Ayrshire2012</v>
          </cell>
        </row>
        <row r="541">
          <cell r="B541" t="str">
            <v>South Ayrshire2013</v>
          </cell>
        </row>
        <row r="542">
          <cell r="B542" t="str">
            <v>South Lanarkshire2005</v>
          </cell>
        </row>
        <row r="543">
          <cell r="B543" t="str">
            <v>South Lanarkshire2006</v>
          </cell>
        </row>
        <row r="544">
          <cell r="B544" t="str">
            <v>South Lanarkshire2007</v>
          </cell>
        </row>
        <row r="545">
          <cell r="B545" t="str">
            <v>South Lanarkshire2008</v>
          </cell>
        </row>
        <row r="546">
          <cell r="B546" t="str">
            <v>South Lanarkshire2009</v>
          </cell>
        </row>
        <row r="547">
          <cell r="B547" t="str">
            <v>South Lanarkshire2010</v>
          </cell>
        </row>
        <row r="548">
          <cell r="B548" t="str">
            <v>South Lanarkshire2011</v>
          </cell>
        </row>
        <row r="549">
          <cell r="B549" t="str">
            <v>South Lanarkshire2012</v>
          </cell>
        </row>
        <row r="550">
          <cell r="B550" t="str">
            <v>South Lanarkshire2013</v>
          </cell>
        </row>
        <row r="551">
          <cell r="B551" t="str">
            <v>Stirling2005</v>
          </cell>
        </row>
        <row r="552">
          <cell r="B552" t="str">
            <v>Stirling2006</v>
          </cell>
        </row>
        <row r="553">
          <cell r="B553" t="str">
            <v>Stirling2007</v>
          </cell>
        </row>
        <row r="554">
          <cell r="B554" t="str">
            <v>Stirling2008</v>
          </cell>
        </row>
        <row r="555">
          <cell r="B555" t="str">
            <v>Stirling2009</v>
          </cell>
        </row>
        <row r="556">
          <cell r="B556" t="str">
            <v>Stirling2010</v>
          </cell>
        </row>
        <row r="557">
          <cell r="B557" t="str">
            <v>Stirling2011</v>
          </cell>
        </row>
        <row r="558">
          <cell r="B558" t="str">
            <v>Stirling2012</v>
          </cell>
        </row>
        <row r="559">
          <cell r="B559" t="str">
            <v>Stirling2013</v>
          </cell>
        </row>
        <row r="560">
          <cell r="B560" t="str">
            <v>West Dunbartonshire2005</v>
          </cell>
        </row>
        <row r="561">
          <cell r="B561" t="str">
            <v>West Dunbartonshire2006</v>
          </cell>
        </row>
        <row r="562">
          <cell r="B562" t="str">
            <v>West Dunbartonshire2007</v>
          </cell>
        </row>
        <row r="563">
          <cell r="B563" t="str">
            <v>West Dunbartonshire2008</v>
          </cell>
        </row>
        <row r="564">
          <cell r="B564" t="str">
            <v>West Dunbartonshire2009</v>
          </cell>
        </row>
        <row r="565">
          <cell r="B565" t="str">
            <v>West Dunbartonshire2010</v>
          </cell>
        </row>
        <row r="566">
          <cell r="B566" t="str">
            <v>West Dunbartonshire2011</v>
          </cell>
        </row>
        <row r="567">
          <cell r="B567" t="str">
            <v>West Dunbartonshire2012</v>
          </cell>
        </row>
        <row r="568">
          <cell r="B568" t="str">
            <v>West Dunbartonshire2013</v>
          </cell>
        </row>
        <row r="569">
          <cell r="B569" t="str">
            <v>West Lothian2005</v>
          </cell>
        </row>
        <row r="570">
          <cell r="B570" t="str">
            <v>West Lothian2006</v>
          </cell>
        </row>
        <row r="571">
          <cell r="B571" t="str">
            <v>West Lothian2007</v>
          </cell>
        </row>
        <row r="572">
          <cell r="B572" t="str">
            <v>West Lothian2008</v>
          </cell>
        </row>
        <row r="573">
          <cell r="B573" t="str">
            <v>West Lothian2009</v>
          </cell>
        </row>
        <row r="574">
          <cell r="B574" t="str">
            <v>West Lothian2010</v>
          </cell>
        </row>
        <row r="575">
          <cell r="B575" t="str">
            <v>West Lothian2011</v>
          </cell>
        </row>
        <row r="576">
          <cell r="B576" t="str">
            <v>West Lothian2012</v>
          </cell>
        </row>
        <row r="577">
          <cell r="B577" t="str">
            <v>West Lothian2013</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Dashboard"/>
      <sheetName val="tmpActionPlan"/>
      <sheetName val="Run - chart"/>
      <sheetName val="Run - results"/>
      <sheetName val="Action Plan"/>
      <sheetName val="Organisational Notes"/>
      <sheetName val="All Questions"/>
      <sheetName val="All Choices"/>
      <sheetName val="Action plan matrix"/>
      <sheetName val="Config"/>
      <sheetName val="top 10 action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Req"/>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442"/>
  <sheetViews>
    <sheetView tabSelected="1" topLeftCell="A116" zoomScale="50" zoomScaleNormal="50" zoomScaleSheetLayoutView="100" workbookViewId="0">
      <selection activeCell="F120" sqref="F120"/>
    </sheetView>
  </sheetViews>
  <sheetFormatPr defaultRowHeight="15" x14ac:dyDescent="0.25"/>
  <cols>
    <col min="1" max="1" width="8" style="123" customWidth="1"/>
    <col min="2" max="2" width="45.5703125" style="123" customWidth="1"/>
    <col min="3" max="3" width="20" style="123" customWidth="1"/>
    <col min="4" max="4" width="20.85546875" style="123" customWidth="1"/>
    <col min="5" max="5" width="27.42578125" style="123" customWidth="1"/>
    <col min="6" max="6" width="25.140625" style="123" customWidth="1"/>
    <col min="7" max="7" width="32.5703125" style="123" customWidth="1"/>
    <col min="8" max="8" width="25.7109375" style="123" customWidth="1"/>
    <col min="9" max="9" width="19" style="123" customWidth="1"/>
    <col min="10" max="10" width="15.5703125" style="123" customWidth="1"/>
    <col min="11" max="11" width="22.28515625" style="123" customWidth="1"/>
    <col min="12" max="12" width="10.42578125" style="123" customWidth="1"/>
    <col min="13" max="13" width="21.140625" style="123" customWidth="1"/>
    <col min="14" max="14" width="19" style="123" customWidth="1"/>
    <col min="15" max="16384" width="9.140625" style="123"/>
  </cols>
  <sheetData>
    <row r="1" spans="1:15" ht="33.75" customHeight="1" x14ac:dyDescent="0.25">
      <c r="A1" s="555" t="s">
        <v>566</v>
      </c>
      <c r="B1" s="556"/>
      <c r="C1" s="556"/>
      <c r="D1" s="556"/>
      <c r="E1" s="556"/>
      <c r="F1" s="556"/>
      <c r="G1" s="556"/>
      <c r="H1" s="556"/>
      <c r="I1" s="556"/>
      <c r="J1" s="330"/>
      <c r="K1" s="330"/>
      <c r="L1" s="330"/>
      <c r="M1" s="331"/>
      <c r="N1" s="184"/>
      <c r="O1" s="184"/>
    </row>
    <row r="2" spans="1:15" ht="30" customHeight="1" x14ac:dyDescent="0.25">
      <c r="A2" s="332">
        <v>1</v>
      </c>
      <c r="B2" s="272" t="s">
        <v>565</v>
      </c>
      <c r="C2" s="272"/>
      <c r="D2" s="272"/>
      <c r="E2" s="272" t="s">
        <v>1074</v>
      </c>
      <c r="F2" s="272"/>
      <c r="G2" s="272"/>
      <c r="H2" s="272"/>
      <c r="I2" s="272"/>
      <c r="J2" s="272"/>
      <c r="K2" s="272"/>
      <c r="L2" s="272"/>
      <c r="M2" s="333"/>
      <c r="N2" s="184"/>
      <c r="O2" s="184"/>
    </row>
    <row r="3" spans="1:15" ht="31.5" customHeight="1" x14ac:dyDescent="0.25">
      <c r="A3" s="334" t="s">
        <v>564</v>
      </c>
      <c r="B3" s="139" t="s">
        <v>563</v>
      </c>
      <c r="C3" s="131"/>
      <c r="D3" s="124"/>
      <c r="E3" s="124"/>
      <c r="F3" s="124"/>
      <c r="G3" s="124"/>
      <c r="H3" s="124"/>
      <c r="I3" s="124"/>
      <c r="J3" s="124"/>
      <c r="K3" s="124"/>
      <c r="L3" s="124"/>
      <c r="M3" s="335"/>
      <c r="N3" s="184"/>
    </row>
    <row r="4" spans="1:15" ht="20.25" customHeight="1" thickBot="1" x14ac:dyDescent="0.3">
      <c r="A4" s="336"/>
      <c r="B4" s="141" t="s">
        <v>562</v>
      </c>
      <c r="C4" s="271"/>
      <c r="D4" s="124"/>
      <c r="E4" s="124"/>
      <c r="F4" s="124"/>
      <c r="G4" s="124"/>
      <c r="H4" s="124"/>
      <c r="I4" s="124"/>
      <c r="J4" s="124"/>
      <c r="K4" s="124"/>
      <c r="L4" s="124"/>
      <c r="M4" s="337"/>
      <c r="N4" s="184"/>
    </row>
    <row r="5" spans="1:15" ht="24" customHeight="1" thickBot="1" x14ac:dyDescent="0.3">
      <c r="A5" s="338"/>
      <c r="B5" s="392" t="s">
        <v>123</v>
      </c>
      <c r="C5" s="270"/>
      <c r="D5" s="124"/>
      <c r="E5" s="124"/>
      <c r="F5" s="124"/>
      <c r="G5" s="124"/>
      <c r="H5" s="124"/>
      <c r="I5" s="124"/>
      <c r="J5" s="124"/>
      <c r="K5" s="124"/>
      <c r="L5" s="124"/>
      <c r="M5" s="337"/>
      <c r="N5" s="184"/>
    </row>
    <row r="6" spans="1:15" ht="27.75" customHeight="1" x14ac:dyDescent="0.25">
      <c r="A6" s="339" t="s">
        <v>561</v>
      </c>
      <c r="B6" s="142" t="s">
        <v>560</v>
      </c>
      <c r="C6" s="126"/>
      <c r="D6" s="124"/>
      <c r="E6" s="124"/>
      <c r="F6" s="124"/>
      <c r="G6" s="124"/>
      <c r="H6" s="124"/>
      <c r="I6" s="124"/>
      <c r="J6" s="124"/>
      <c r="K6" s="124"/>
      <c r="L6" s="124"/>
      <c r="M6" s="337"/>
      <c r="N6" s="184"/>
    </row>
    <row r="7" spans="1:15" ht="18" customHeight="1" thickBot="1" x14ac:dyDescent="0.3">
      <c r="A7" s="339"/>
      <c r="B7" s="141" t="s">
        <v>559</v>
      </c>
      <c r="C7" s="126"/>
      <c r="D7" s="124"/>
      <c r="E7" s="124"/>
      <c r="F7" s="124"/>
      <c r="G7" s="124"/>
      <c r="H7" s="124"/>
      <c r="I7" s="124"/>
      <c r="J7" s="124"/>
      <c r="K7" s="124"/>
      <c r="L7" s="124"/>
      <c r="M7" s="337"/>
      <c r="N7" s="184"/>
    </row>
    <row r="8" spans="1:15" ht="24" customHeight="1" thickBot="1" x14ac:dyDescent="0.3">
      <c r="A8" s="338"/>
      <c r="B8" s="269" t="s">
        <v>918</v>
      </c>
      <c r="C8" s="265"/>
      <c r="D8" s="124"/>
      <c r="E8" s="124"/>
      <c r="F8" s="124"/>
      <c r="G8" s="124"/>
      <c r="H8" s="124"/>
      <c r="I8" s="124"/>
      <c r="J8" s="124"/>
      <c r="K8" s="124"/>
      <c r="L8" s="124"/>
      <c r="M8" s="337"/>
      <c r="N8" s="184"/>
    </row>
    <row r="9" spans="1:15" ht="28.5" customHeight="1" thickBot="1" x14ac:dyDescent="0.3">
      <c r="A9" s="339" t="s">
        <v>558</v>
      </c>
      <c r="B9" s="139" t="s">
        <v>557</v>
      </c>
      <c r="C9" s="126"/>
      <c r="D9" s="124"/>
      <c r="E9" s="124"/>
      <c r="F9" s="124"/>
      <c r="G9" s="124"/>
      <c r="H9" s="124"/>
      <c r="I9" s="124"/>
      <c r="J9" s="124"/>
      <c r="K9" s="124"/>
      <c r="L9" s="124"/>
      <c r="M9" s="337"/>
      <c r="N9" s="184"/>
    </row>
    <row r="10" spans="1:15" ht="24" customHeight="1" thickBot="1" x14ac:dyDescent="0.3">
      <c r="A10" s="338"/>
      <c r="B10" s="552">
        <v>6071.53</v>
      </c>
      <c r="C10" s="265"/>
      <c r="D10" s="124"/>
      <c r="E10" s="124"/>
      <c r="F10" s="124"/>
      <c r="G10" s="124"/>
      <c r="H10" s="124"/>
      <c r="I10" s="124"/>
      <c r="J10" s="124"/>
      <c r="K10" s="124"/>
      <c r="L10" s="124"/>
      <c r="M10" s="337"/>
      <c r="N10" s="184"/>
    </row>
    <row r="11" spans="1:15" ht="28.5" customHeight="1" x14ac:dyDescent="0.25">
      <c r="A11" s="339" t="s">
        <v>556</v>
      </c>
      <c r="B11" s="139" t="s">
        <v>555</v>
      </c>
      <c r="C11" s="126"/>
      <c r="D11" s="124"/>
      <c r="E11" s="124"/>
      <c r="F11" s="124"/>
      <c r="G11" s="124"/>
      <c r="H11" s="124"/>
      <c r="I11" s="124"/>
      <c r="J11" s="124"/>
      <c r="K11" s="124"/>
      <c r="L11" s="124"/>
      <c r="M11" s="337"/>
      <c r="N11" s="184"/>
    </row>
    <row r="12" spans="1:15" ht="35.25" customHeight="1" thickBot="1" x14ac:dyDescent="0.3">
      <c r="A12" s="340"/>
      <c r="B12" s="561" t="s">
        <v>554</v>
      </c>
      <c r="C12" s="562"/>
      <c r="D12" s="562"/>
      <c r="E12" s="562"/>
      <c r="F12" s="124"/>
      <c r="G12" s="124"/>
      <c r="H12" s="124"/>
      <c r="I12" s="124"/>
      <c r="J12" s="124"/>
      <c r="K12" s="124"/>
      <c r="L12" s="124"/>
      <c r="M12" s="337"/>
      <c r="N12" s="184"/>
    </row>
    <row r="13" spans="1:15" ht="18.75" customHeight="1" x14ac:dyDescent="0.25">
      <c r="A13" s="340"/>
      <c r="B13" s="268" t="s">
        <v>553</v>
      </c>
      <c r="C13" s="267" t="s">
        <v>9</v>
      </c>
      <c r="D13" s="267" t="s">
        <v>552</v>
      </c>
      <c r="E13" s="266" t="s">
        <v>8</v>
      </c>
      <c r="F13" s="464"/>
      <c r="G13" s="124"/>
      <c r="H13" s="124"/>
      <c r="I13" s="124"/>
      <c r="J13" s="124"/>
      <c r="K13" s="124"/>
      <c r="L13" s="124"/>
      <c r="M13" s="337"/>
      <c r="N13" s="184"/>
    </row>
    <row r="14" spans="1:15" ht="18.75" customHeight="1" x14ac:dyDescent="0.25">
      <c r="A14" s="340"/>
      <c r="B14" s="202" t="s">
        <v>904</v>
      </c>
      <c r="C14" s="216" t="str">
        <f>VLOOKUP($B14,ListsReq!$BB$3:$BC$14,2,FALSE)</f>
        <v>m2</v>
      </c>
      <c r="D14" s="549">
        <v>387109.56800000003</v>
      </c>
      <c r="E14" s="244" t="s">
        <v>1035</v>
      </c>
      <c r="F14" s="463"/>
      <c r="G14" s="124"/>
      <c r="H14" s="124"/>
      <c r="I14" s="124"/>
      <c r="J14" s="124"/>
      <c r="K14" s="124"/>
      <c r="L14" s="124"/>
      <c r="M14" s="337"/>
      <c r="N14" s="184"/>
    </row>
    <row r="15" spans="1:15" ht="14.25" hidden="1" customHeight="1" x14ac:dyDescent="0.25">
      <c r="A15" s="340"/>
      <c r="B15" s="202"/>
      <c r="C15" s="216" t="e">
        <f>VLOOKUP($B15,ListsReq!$BB$3:$BC$14,2,FALSE)</f>
        <v>#N/A</v>
      </c>
      <c r="D15" s="550"/>
      <c r="E15" s="200"/>
      <c r="F15" s="124"/>
      <c r="G15" s="124"/>
      <c r="H15" s="124"/>
      <c r="I15" s="124"/>
      <c r="J15" s="124"/>
      <c r="K15" s="124"/>
      <c r="L15" s="124"/>
      <c r="M15" s="337"/>
      <c r="N15" s="184"/>
    </row>
    <row r="16" spans="1:15" ht="14.25" hidden="1" customHeight="1" x14ac:dyDescent="0.25">
      <c r="A16" s="340"/>
      <c r="B16" s="202"/>
      <c r="C16" s="216" t="e">
        <f>VLOOKUP($B16,ListsReq!$BB$3:$BC$14,2,FALSE)</f>
        <v>#N/A</v>
      </c>
      <c r="D16" s="550"/>
      <c r="E16" s="200"/>
      <c r="F16" s="124"/>
      <c r="G16" s="124"/>
      <c r="H16" s="124"/>
      <c r="I16" s="124"/>
      <c r="J16" s="124"/>
      <c r="K16" s="124"/>
      <c r="L16" s="124"/>
      <c r="M16" s="337"/>
      <c r="N16" s="184"/>
    </row>
    <row r="17" spans="1:14" ht="14.25" hidden="1" customHeight="1" x14ac:dyDescent="0.25">
      <c r="A17" s="340"/>
      <c r="B17" s="202"/>
      <c r="C17" s="216" t="e">
        <f>VLOOKUP($B17,ListsReq!$BB$3:$BC$14,2,FALSE)</f>
        <v>#N/A</v>
      </c>
      <c r="D17" s="550"/>
      <c r="E17" s="200"/>
      <c r="F17" s="124"/>
      <c r="G17" s="124"/>
      <c r="H17" s="124"/>
      <c r="I17" s="124"/>
      <c r="J17" s="124"/>
      <c r="K17" s="124"/>
      <c r="L17" s="124"/>
      <c r="M17" s="337"/>
      <c r="N17" s="184"/>
    </row>
    <row r="18" spans="1:14" ht="14.25" hidden="1" customHeight="1" x14ac:dyDescent="0.25">
      <c r="A18" s="340"/>
      <c r="B18" s="202"/>
      <c r="C18" s="216" t="e">
        <f>VLOOKUP($B18,ListsReq!$BB$3:$BC$14,2,FALSE)</f>
        <v>#N/A</v>
      </c>
      <c r="D18" s="550"/>
      <c r="E18" s="200"/>
      <c r="F18" s="124"/>
      <c r="G18" s="124"/>
      <c r="H18" s="124"/>
      <c r="I18" s="124"/>
      <c r="J18" s="124"/>
      <c r="K18" s="124"/>
      <c r="L18" s="124"/>
      <c r="M18" s="337"/>
      <c r="N18" s="184"/>
    </row>
    <row r="19" spans="1:14" ht="14.25" hidden="1" customHeight="1" x14ac:dyDescent="0.25">
      <c r="A19" s="340"/>
      <c r="B19" s="202"/>
      <c r="C19" s="216" t="e">
        <f>VLOOKUP($B19,ListsReq!$BB$3:$BC$14,2,FALSE)</f>
        <v>#N/A</v>
      </c>
      <c r="D19" s="550"/>
      <c r="E19" s="200"/>
      <c r="F19" s="124"/>
      <c r="G19" s="124"/>
      <c r="H19" s="124"/>
      <c r="I19" s="124"/>
      <c r="J19" s="124"/>
      <c r="K19" s="124"/>
      <c r="L19" s="124"/>
      <c r="M19" s="337"/>
      <c r="N19" s="184"/>
    </row>
    <row r="20" spans="1:14" ht="14.25" hidden="1" customHeight="1" x14ac:dyDescent="0.25">
      <c r="A20" s="340"/>
      <c r="B20" s="202"/>
      <c r="C20" s="216" t="e">
        <f>VLOOKUP($B20,ListsReq!$BB$3:$BC$14,2,FALSE)</f>
        <v>#N/A</v>
      </c>
      <c r="D20" s="550"/>
      <c r="E20" s="200"/>
      <c r="F20" s="124"/>
      <c r="G20" s="124"/>
      <c r="H20" s="124"/>
      <c r="I20" s="124"/>
      <c r="J20" s="124"/>
      <c r="K20" s="124"/>
      <c r="L20" s="124"/>
      <c r="M20" s="337"/>
      <c r="N20" s="184"/>
    </row>
    <row r="21" spans="1:14" ht="39.75" customHeight="1" thickBot="1" x14ac:dyDescent="0.3">
      <c r="A21" s="340"/>
      <c r="B21" s="191" t="s">
        <v>551</v>
      </c>
      <c r="C21" s="213" t="s">
        <v>966</v>
      </c>
      <c r="D21" s="551">
        <v>285</v>
      </c>
      <c r="E21" s="243" t="s">
        <v>985</v>
      </c>
      <c r="F21" s="124"/>
      <c r="G21" s="124"/>
      <c r="H21" s="124"/>
      <c r="I21" s="124"/>
      <c r="J21" s="124"/>
      <c r="K21" s="124"/>
      <c r="L21" s="124"/>
      <c r="M21" s="337"/>
      <c r="N21" s="184"/>
    </row>
    <row r="22" spans="1:14" ht="30" customHeight="1" x14ac:dyDescent="0.25">
      <c r="A22" s="339" t="s">
        <v>550</v>
      </c>
      <c r="B22" s="132" t="s">
        <v>549</v>
      </c>
      <c r="C22" s="131"/>
      <c r="D22" s="124"/>
      <c r="E22" s="124"/>
      <c r="F22" s="124"/>
      <c r="G22" s="124"/>
      <c r="H22" s="124"/>
      <c r="I22" s="124"/>
      <c r="J22" s="124"/>
      <c r="K22" s="124"/>
      <c r="L22" s="124"/>
      <c r="M22" s="337"/>
      <c r="N22" s="184"/>
    </row>
    <row r="23" spans="1:14" ht="19.5" customHeight="1" x14ac:dyDescent="0.25">
      <c r="A23" s="339"/>
      <c r="B23" s="559" t="s">
        <v>548</v>
      </c>
      <c r="C23" s="560"/>
      <c r="D23" s="560"/>
      <c r="E23" s="560"/>
      <c r="F23" s="124"/>
      <c r="G23" s="124"/>
      <c r="H23" s="124"/>
      <c r="I23" s="124"/>
      <c r="J23" s="124"/>
      <c r="K23" s="124"/>
      <c r="L23" s="124"/>
      <c r="M23" s="337"/>
      <c r="N23" s="184"/>
    </row>
    <row r="24" spans="1:14" ht="24" customHeight="1" x14ac:dyDescent="0.25">
      <c r="A24" s="338"/>
      <c r="B24" s="553">
        <v>347586000</v>
      </c>
      <c r="C24" s="265"/>
      <c r="D24" s="124"/>
      <c r="E24" s="124"/>
      <c r="F24" s="124"/>
      <c r="G24" s="124"/>
      <c r="H24" s="124"/>
      <c r="I24" s="124"/>
      <c r="J24" s="124"/>
      <c r="K24" s="124"/>
      <c r="L24" s="124"/>
      <c r="M24" s="337"/>
      <c r="N24" s="184"/>
    </row>
    <row r="25" spans="1:14" ht="30" customHeight="1" x14ac:dyDescent="0.25">
      <c r="A25" s="339" t="s">
        <v>547</v>
      </c>
      <c r="B25" s="132" t="s">
        <v>546</v>
      </c>
      <c r="C25" s="131"/>
      <c r="D25" s="124"/>
      <c r="E25" s="124"/>
      <c r="F25" s="124"/>
      <c r="G25" s="124"/>
      <c r="H25" s="124"/>
      <c r="I25" s="124"/>
      <c r="J25" s="124"/>
      <c r="K25" s="124"/>
      <c r="L25" s="124"/>
      <c r="M25" s="337"/>
      <c r="N25" s="184"/>
    </row>
    <row r="26" spans="1:14" ht="19.5" customHeight="1" thickBot="1" x14ac:dyDescent="0.3">
      <c r="A26" s="339"/>
      <c r="B26" s="559" t="s">
        <v>545</v>
      </c>
      <c r="C26" s="560"/>
      <c r="D26" s="560"/>
      <c r="E26" s="560"/>
      <c r="F26" s="124"/>
      <c r="G26" s="124"/>
      <c r="H26" s="124"/>
      <c r="I26" s="124"/>
      <c r="J26" s="124"/>
      <c r="K26" s="124"/>
      <c r="L26" s="124"/>
      <c r="M26" s="337"/>
      <c r="N26" s="184"/>
    </row>
    <row r="27" spans="1:14" ht="24" customHeight="1" thickBot="1" x14ac:dyDescent="0.3">
      <c r="A27" s="338"/>
      <c r="B27" s="554" t="s">
        <v>801</v>
      </c>
      <c r="C27" s="265"/>
      <c r="D27" s="124"/>
      <c r="E27" s="124"/>
      <c r="F27" s="124"/>
      <c r="G27" s="124"/>
      <c r="H27" s="124"/>
      <c r="I27" s="124"/>
      <c r="J27" s="124"/>
      <c r="K27" s="124"/>
      <c r="L27" s="124"/>
      <c r="M27" s="337"/>
      <c r="N27" s="184"/>
    </row>
    <row r="28" spans="1:14" ht="30.75" customHeight="1" x14ac:dyDescent="0.25">
      <c r="A28" s="338" t="s">
        <v>544</v>
      </c>
      <c r="B28" s="264" t="s">
        <v>543</v>
      </c>
      <c r="C28" s="124"/>
      <c r="D28" s="124"/>
      <c r="E28" s="124"/>
      <c r="F28" s="124"/>
      <c r="G28" s="124"/>
      <c r="H28" s="124"/>
      <c r="I28" s="124"/>
      <c r="J28" s="124"/>
      <c r="K28" s="124"/>
      <c r="L28" s="124"/>
      <c r="M28" s="337"/>
      <c r="N28" s="184"/>
    </row>
    <row r="29" spans="1:14" ht="18.75" customHeight="1" thickBot="1" x14ac:dyDescent="0.3">
      <c r="A29" s="338"/>
      <c r="B29" s="559" t="s">
        <v>542</v>
      </c>
      <c r="C29" s="560"/>
      <c r="D29" s="560"/>
      <c r="E29" s="560"/>
      <c r="F29" s="124"/>
      <c r="G29" s="124"/>
      <c r="H29" s="124"/>
      <c r="I29" s="124"/>
      <c r="J29" s="124"/>
      <c r="K29" s="124"/>
      <c r="L29" s="124"/>
      <c r="M29" s="337"/>
      <c r="N29" s="184"/>
    </row>
    <row r="30" spans="1:14" ht="96" customHeight="1" thickBot="1" x14ac:dyDescent="0.3">
      <c r="A30" s="338"/>
      <c r="B30" s="563" t="s">
        <v>988</v>
      </c>
      <c r="C30" s="564"/>
      <c r="D30" s="564"/>
      <c r="E30" s="565"/>
      <c r="F30" s="124"/>
      <c r="G30" s="124"/>
      <c r="H30" s="124"/>
      <c r="I30" s="124"/>
      <c r="J30" s="124"/>
      <c r="K30" s="124"/>
      <c r="L30" s="124"/>
      <c r="M30" s="337"/>
      <c r="N30" s="184"/>
    </row>
    <row r="31" spans="1:14" ht="19.5" customHeight="1" x14ac:dyDescent="0.25">
      <c r="A31" s="339"/>
      <c r="B31" s="559"/>
      <c r="C31" s="560"/>
      <c r="D31" s="560"/>
      <c r="E31" s="560"/>
      <c r="F31" s="124"/>
      <c r="G31" s="124"/>
      <c r="H31" s="124"/>
      <c r="I31" s="124"/>
      <c r="J31" s="124"/>
      <c r="K31" s="124"/>
      <c r="L31" s="124"/>
      <c r="M31" s="337"/>
      <c r="N31" s="184"/>
    </row>
    <row r="32" spans="1:14" ht="33" customHeight="1" x14ac:dyDescent="0.25">
      <c r="A32" s="341">
        <v>2</v>
      </c>
      <c r="B32" s="263" t="s">
        <v>541</v>
      </c>
      <c r="C32" s="263"/>
      <c r="D32" s="263"/>
      <c r="E32" s="263"/>
      <c r="F32" s="263"/>
      <c r="G32" s="263"/>
      <c r="H32" s="263"/>
      <c r="I32" s="263"/>
      <c r="J32" s="263"/>
      <c r="K32" s="263"/>
      <c r="L32" s="263"/>
      <c r="M32" s="342"/>
      <c r="N32" s="184"/>
    </row>
    <row r="33" spans="1:96" ht="21.75" customHeight="1" x14ac:dyDescent="0.25">
      <c r="A33" s="343"/>
      <c r="B33" s="252" t="s">
        <v>540</v>
      </c>
      <c r="C33" s="252"/>
      <c r="D33" s="252"/>
      <c r="E33" s="252"/>
      <c r="F33" s="252"/>
      <c r="G33" s="252"/>
      <c r="H33" s="252"/>
      <c r="I33" s="252"/>
      <c r="J33" s="252"/>
      <c r="K33" s="252"/>
      <c r="L33" s="252"/>
      <c r="M33" s="344"/>
      <c r="N33" s="184"/>
    </row>
    <row r="34" spans="1:96" ht="20.25" customHeight="1" thickBot="1" x14ac:dyDescent="0.3">
      <c r="A34" s="345" t="s">
        <v>6</v>
      </c>
      <c r="B34" s="566" t="s">
        <v>539</v>
      </c>
      <c r="C34" s="567"/>
      <c r="D34" s="567"/>
      <c r="E34" s="567"/>
      <c r="F34" s="248"/>
      <c r="G34" s="248"/>
      <c r="H34" s="248"/>
      <c r="I34" s="248"/>
      <c r="J34" s="248"/>
      <c r="K34" s="248"/>
      <c r="L34" s="248"/>
      <c r="M34" s="346"/>
      <c r="N34" s="184"/>
    </row>
    <row r="35" spans="1:96" ht="77.25" customHeight="1" thickBot="1" x14ac:dyDescent="0.45">
      <c r="A35" s="347"/>
      <c r="B35" s="568" t="s">
        <v>1096</v>
      </c>
      <c r="C35" s="569"/>
      <c r="D35" s="569"/>
      <c r="E35" s="570"/>
      <c r="F35" s="574" t="s">
        <v>1097</v>
      </c>
      <c r="G35" s="411"/>
      <c r="H35" s="248"/>
      <c r="I35" s="248"/>
      <c r="J35" s="248"/>
      <c r="K35" s="248"/>
      <c r="L35" s="248"/>
      <c r="M35" s="346"/>
      <c r="N35" s="184"/>
    </row>
    <row r="36" spans="1:96" ht="409.6" customHeight="1" thickBot="1" x14ac:dyDescent="0.3">
      <c r="A36" s="348"/>
      <c r="B36" s="571"/>
      <c r="C36" s="572"/>
      <c r="D36" s="572"/>
      <c r="E36" s="573"/>
      <c r="F36" s="574"/>
      <c r="G36" s="248"/>
      <c r="H36" s="248"/>
      <c r="I36" s="248"/>
      <c r="J36" s="248"/>
      <c r="K36" s="248"/>
      <c r="L36" s="248"/>
      <c r="M36" s="346"/>
      <c r="N36" s="184"/>
      <c r="CN36" s="633" t="s">
        <v>1119</v>
      </c>
      <c r="CO36" s="634"/>
      <c r="CP36" s="634"/>
      <c r="CQ36" s="634"/>
      <c r="CR36" s="635"/>
    </row>
    <row r="37" spans="1:96" ht="20.25" customHeight="1" thickBot="1" x14ac:dyDescent="0.3">
      <c r="A37" s="345" t="s">
        <v>11</v>
      </c>
      <c r="B37" s="557" t="s">
        <v>538</v>
      </c>
      <c r="C37" s="558"/>
      <c r="D37" s="558"/>
      <c r="E37" s="558"/>
      <c r="F37" s="248"/>
      <c r="G37" s="248"/>
      <c r="H37" s="248"/>
      <c r="I37" s="248"/>
      <c r="J37" s="248"/>
      <c r="K37" s="248"/>
      <c r="L37" s="248"/>
      <c r="M37" s="346"/>
      <c r="N37" s="184"/>
      <c r="CN37" s="492"/>
      <c r="CO37" s="493" t="s">
        <v>1120</v>
      </c>
      <c r="CP37" s="493" t="s">
        <v>1121</v>
      </c>
      <c r="CQ37" s="493" t="s">
        <v>1122</v>
      </c>
      <c r="CR37" s="493" t="s">
        <v>1123</v>
      </c>
    </row>
    <row r="38" spans="1:96" ht="324" customHeight="1" thickBot="1" x14ac:dyDescent="0.3">
      <c r="B38" s="568" t="s">
        <v>1131</v>
      </c>
      <c r="C38" s="604"/>
      <c r="D38" s="604"/>
      <c r="E38" s="605"/>
      <c r="F38" s="443"/>
      <c r="G38" s="248"/>
      <c r="H38" s="248"/>
      <c r="I38" s="248"/>
      <c r="J38" s="248"/>
      <c r="K38" s="248"/>
      <c r="L38" s="248"/>
      <c r="M38" s="346"/>
      <c r="N38" s="184"/>
      <c r="CN38" s="494" t="s">
        <v>1124</v>
      </c>
      <c r="CO38" s="495">
        <f>SUM('[2]All Choices'!DH30:DH64)</f>
        <v>0</v>
      </c>
      <c r="CP38" s="495">
        <f>'[2]All Choices'!DY30</f>
        <v>0</v>
      </c>
      <c r="CQ38" s="496">
        <f>'[2]All Choices'!DX30</f>
        <v>0</v>
      </c>
      <c r="CR38" s="497">
        <f>CQ38</f>
        <v>0</v>
      </c>
    </row>
    <row r="39" spans="1:96" ht="34.5" customHeight="1" thickBot="1" x14ac:dyDescent="0.3">
      <c r="A39" s="347"/>
      <c r="B39" s="643"/>
      <c r="C39" s="644"/>
      <c r="D39" s="644"/>
      <c r="E39" s="645"/>
      <c r="F39" s="248"/>
      <c r="G39" s="248"/>
      <c r="H39" s="248"/>
      <c r="I39" s="248"/>
      <c r="J39" s="248"/>
      <c r="K39" s="248"/>
      <c r="L39" s="248"/>
      <c r="M39" s="346"/>
      <c r="N39" s="184"/>
      <c r="CN39" s="498" t="s">
        <v>506</v>
      </c>
      <c r="CO39" s="499">
        <f>SUM('[2]All Choices'!DH65:DH94)</f>
        <v>0</v>
      </c>
      <c r="CP39" s="499">
        <f>'[2]All Choices'!DY31</f>
        <v>0</v>
      </c>
      <c r="CQ39" s="500">
        <f>'[2]All Choices'!DX31</f>
        <v>0</v>
      </c>
      <c r="CR39" s="497">
        <f t="shared" ref="CR39:CR43" si="0">CQ39</f>
        <v>0</v>
      </c>
    </row>
    <row r="40" spans="1:96" ht="11.25" customHeight="1" x14ac:dyDescent="0.25">
      <c r="A40" s="349"/>
      <c r="B40" s="248"/>
      <c r="C40" s="248"/>
      <c r="D40" s="248"/>
      <c r="E40" s="248"/>
      <c r="F40" s="248"/>
      <c r="G40" s="248"/>
      <c r="H40" s="248"/>
      <c r="I40" s="248"/>
      <c r="J40" s="248"/>
      <c r="K40" s="248"/>
      <c r="L40" s="248"/>
      <c r="M40" s="346"/>
      <c r="N40" s="184"/>
      <c r="CN40" s="501" t="s">
        <v>402</v>
      </c>
      <c r="CO40" s="502">
        <f>SUM('[2]All Choices'!DH95:DH122)</f>
        <v>0</v>
      </c>
      <c r="CP40" s="502">
        <f>'[2]All Choices'!DY32</f>
        <v>0</v>
      </c>
      <c r="CQ40" s="503">
        <f>'[2]All Choices'!DX32</f>
        <v>0</v>
      </c>
      <c r="CR40" s="497">
        <f t="shared" si="0"/>
        <v>0</v>
      </c>
    </row>
    <row r="41" spans="1:96" ht="24" customHeight="1" x14ac:dyDescent="0.25">
      <c r="A41" s="350"/>
      <c r="B41" s="252" t="s">
        <v>537</v>
      </c>
      <c r="C41" s="252"/>
      <c r="D41" s="252"/>
      <c r="E41" s="252"/>
      <c r="F41" s="252"/>
      <c r="G41" s="252"/>
      <c r="H41" s="252"/>
      <c r="I41" s="252"/>
      <c r="J41" s="252"/>
      <c r="K41" s="252"/>
      <c r="L41" s="252"/>
      <c r="M41" s="351"/>
      <c r="N41" s="184"/>
      <c r="CN41" s="504" t="s">
        <v>1125</v>
      </c>
      <c r="CO41" s="505">
        <f>SUM('[2]All Choices'!DH123:DH147)</f>
        <v>0</v>
      </c>
      <c r="CP41" s="505">
        <f>'[2]All Choices'!DY33</f>
        <v>0</v>
      </c>
      <c r="CQ41" s="506">
        <f>'[2]All Choices'!DX33</f>
        <v>0</v>
      </c>
      <c r="CR41" s="497">
        <f t="shared" si="0"/>
        <v>0</v>
      </c>
    </row>
    <row r="42" spans="1:96" ht="31.5" customHeight="1" x14ac:dyDescent="0.25">
      <c r="A42" s="352" t="s">
        <v>536</v>
      </c>
      <c r="B42" s="591" t="s">
        <v>535</v>
      </c>
      <c r="C42" s="592"/>
      <c r="D42" s="592"/>
      <c r="E42" s="592"/>
      <c r="F42" s="248"/>
      <c r="G42" s="248"/>
      <c r="H42" s="248"/>
      <c r="I42" s="248"/>
      <c r="J42" s="248"/>
      <c r="K42" s="248"/>
      <c r="L42" s="248"/>
      <c r="M42" s="346"/>
      <c r="N42" s="184"/>
      <c r="CN42" s="507" t="s">
        <v>7</v>
      </c>
      <c r="CO42" s="508">
        <f>SUM('[2]All Choices'!DH148:DH167)</f>
        <v>0</v>
      </c>
      <c r="CP42" s="508">
        <f>'[2]All Choices'!DY34</f>
        <v>0</v>
      </c>
      <c r="CQ42" s="509">
        <f>'[2]All Choices'!DX34</f>
        <v>0</v>
      </c>
      <c r="CR42" s="497">
        <f t="shared" si="0"/>
        <v>0</v>
      </c>
    </row>
    <row r="43" spans="1:96" ht="22.5" customHeight="1" thickBot="1" x14ac:dyDescent="0.3">
      <c r="A43" s="353"/>
      <c r="B43" s="262" t="s">
        <v>534</v>
      </c>
      <c r="C43" s="261"/>
      <c r="D43" s="261"/>
      <c r="E43" s="261"/>
      <c r="F43" s="248"/>
      <c r="G43" s="248"/>
      <c r="H43" s="248"/>
      <c r="I43" s="248"/>
      <c r="J43" s="248"/>
      <c r="K43" s="248"/>
      <c r="L43" s="248"/>
      <c r="M43" s="346"/>
      <c r="N43" s="184"/>
      <c r="CN43" s="510" t="s">
        <v>1126</v>
      </c>
      <c r="CO43" s="511">
        <f>SUM(CO38:CO42)</f>
        <v>0</v>
      </c>
      <c r="CP43" s="512">
        <f>SUM(CP38:CP42)</f>
        <v>0</v>
      </c>
      <c r="CQ43" s="513" t="e">
        <f>CO43/CP43</f>
        <v>#DIV/0!</v>
      </c>
      <c r="CR43" s="514" t="e">
        <f t="shared" si="0"/>
        <v>#DIV/0!</v>
      </c>
    </row>
    <row r="44" spans="1:96" ht="18.75" customHeight="1" x14ac:dyDescent="0.25">
      <c r="A44" s="349"/>
      <c r="B44" s="260" t="s">
        <v>533</v>
      </c>
      <c r="C44" s="595" t="s">
        <v>525</v>
      </c>
      <c r="D44" s="595"/>
      <c r="E44" s="596"/>
      <c r="F44" s="248"/>
      <c r="G44" s="248"/>
      <c r="H44" s="248"/>
      <c r="I44" s="248"/>
      <c r="J44" s="248"/>
      <c r="K44" s="248"/>
      <c r="L44" s="248"/>
      <c r="M44" s="346"/>
      <c r="N44" s="184"/>
    </row>
    <row r="45" spans="1:96" ht="37.5" customHeight="1" x14ac:dyDescent="0.25">
      <c r="A45" s="349"/>
      <c r="B45" s="548" t="s">
        <v>961</v>
      </c>
      <c r="C45" s="593" t="s">
        <v>989</v>
      </c>
      <c r="D45" s="593"/>
      <c r="E45" s="594"/>
      <c r="F45" s="443" t="s">
        <v>1098</v>
      </c>
      <c r="G45" s="248" t="s">
        <v>1132</v>
      </c>
      <c r="H45" s="248"/>
      <c r="I45" s="248"/>
      <c r="J45" s="248"/>
      <c r="K45" s="248"/>
      <c r="L45" s="248"/>
      <c r="M45" s="346"/>
      <c r="N45" s="184"/>
    </row>
    <row r="46" spans="1:96" s="418" customFormat="1" ht="149.25" customHeight="1" x14ac:dyDescent="0.25">
      <c r="A46" s="349"/>
      <c r="B46" s="548" t="s">
        <v>1037</v>
      </c>
      <c r="C46" s="593" t="s">
        <v>989</v>
      </c>
      <c r="D46" s="593"/>
      <c r="E46" s="594"/>
      <c r="F46" s="465" t="s">
        <v>1099</v>
      </c>
      <c r="G46" s="248"/>
      <c r="H46" s="248"/>
      <c r="I46" s="248"/>
      <c r="J46" s="248"/>
      <c r="K46" s="248"/>
      <c r="L46" s="248"/>
      <c r="M46" s="346"/>
      <c r="N46" s="184"/>
    </row>
    <row r="47" spans="1:96" ht="36.75" customHeight="1" thickBot="1" x14ac:dyDescent="0.3">
      <c r="A47" s="349"/>
      <c r="B47" s="548" t="s">
        <v>1036</v>
      </c>
      <c r="C47" s="593" t="s">
        <v>989</v>
      </c>
      <c r="D47" s="593"/>
      <c r="E47" s="594"/>
      <c r="F47" s="466" t="s">
        <v>1100</v>
      </c>
      <c r="G47" s="248"/>
      <c r="H47" s="248"/>
      <c r="I47" s="248"/>
      <c r="J47" s="248"/>
      <c r="K47" s="248"/>
      <c r="L47" s="248"/>
      <c r="M47" s="346"/>
      <c r="N47" s="184"/>
    </row>
    <row r="48" spans="1:96" ht="24.75" customHeight="1" x14ac:dyDescent="0.25">
      <c r="A48" s="349" t="s">
        <v>532</v>
      </c>
      <c r="B48" s="603" t="s">
        <v>531</v>
      </c>
      <c r="C48" s="597"/>
      <c r="D48" s="597"/>
      <c r="E48" s="597"/>
      <c r="F48" s="248"/>
      <c r="G48" s="248"/>
      <c r="H48" s="248"/>
      <c r="I48" s="248"/>
      <c r="J48" s="248"/>
      <c r="K48" s="248"/>
      <c r="L48" s="248"/>
      <c r="M48" s="346"/>
      <c r="N48" s="184"/>
    </row>
    <row r="49" spans="1:14" ht="15.75" customHeight="1" thickBot="1" x14ac:dyDescent="0.3">
      <c r="A49" s="349"/>
      <c r="B49" s="601" t="s">
        <v>530</v>
      </c>
      <c r="C49" s="602"/>
      <c r="D49" s="602"/>
      <c r="E49" s="602"/>
      <c r="F49" s="248"/>
      <c r="G49" s="248"/>
      <c r="H49" s="248"/>
      <c r="I49" s="248"/>
      <c r="J49" s="248"/>
      <c r="K49" s="248"/>
      <c r="L49" s="248"/>
      <c r="M49" s="346"/>
      <c r="N49" s="184"/>
    </row>
    <row r="50" spans="1:14" ht="55.5" customHeight="1" thickBot="1" x14ac:dyDescent="0.3">
      <c r="A50" s="349"/>
      <c r="B50" s="598" t="s">
        <v>1133</v>
      </c>
      <c r="C50" s="599"/>
      <c r="D50" s="599"/>
      <c r="E50" s="600"/>
      <c r="F50" s="248"/>
      <c r="G50" s="248"/>
      <c r="H50" s="248"/>
      <c r="I50" s="248"/>
      <c r="J50" s="248"/>
      <c r="K50" s="248"/>
      <c r="L50" s="248"/>
      <c r="M50" s="346"/>
      <c r="N50" s="184"/>
    </row>
    <row r="51" spans="1:14" ht="24" customHeight="1" x14ac:dyDescent="0.25">
      <c r="A51" s="349" t="s">
        <v>529</v>
      </c>
      <c r="B51" s="597" t="s">
        <v>528</v>
      </c>
      <c r="C51" s="597"/>
      <c r="D51" s="597"/>
      <c r="E51" s="597"/>
      <c r="F51" s="248"/>
      <c r="G51" s="248"/>
      <c r="H51" s="248"/>
      <c r="I51" s="248"/>
      <c r="J51" s="248"/>
      <c r="K51" s="248"/>
      <c r="L51" s="248"/>
      <c r="M51" s="346"/>
      <c r="N51" s="184"/>
    </row>
    <row r="52" spans="1:14" ht="22.5" customHeight="1" thickBot="1" x14ac:dyDescent="0.3">
      <c r="A52" s="349"/>
      <c r="B52" s="259" t="s">
        <v>527</v>
      </c>
      <c r="C52" s="248"/>
      <c r="D52" s="248"/>
      <c r="E52" s="248"/>
      <c r="F52" s="248"/>
      <c r="G52" s="248"/>
      <c r="H52" s="248"/>
      <c r="I52" s="248"/>
      <c r="J52" s="248"/>
      <c r="K52" s="248"/>
      <c r="L52" s="248"/>
      <c r="M52" s="346"/>
      <c r="N52" s="184"/>
    </row>
    <row r="53" spans="1:14" ht="18.75" customHeight="1" x14ac:dyDescent="0.25">
      <c r="A53" s="349"/>
      <c r="B53" s="258" t="s">
        <v>526</v>
      </c>
      <c r="C53" s="257" t="s">
        <v>525</v>
      </c>
      <c r="D53" s="257" t="s">
        <v>524</v>
      </c>
      <c r="E53" s="256" t="s">
        <v>8</v>
      </c>
      <c r="F53" s="248"/>
      <c r="G53" s="248"/>
      <c r="H53" s="248"/>
      <c r="I53" s="248"/>
      <c r="J53" s="248"/>
      <c r="K53" s="248"/>
      <c r="L53" s="248"/>
      <c r="M53" s="346"/>
      <c r="N53" s="184"/>
    </row>
    <row r="54" spans="1:14" ht="123" customHeight="1" x14ac:dyDescent="0.25">
      <c r="A54" s="349"/>
      <c r="B54" s="412" t="s">
        <v>402</v>
      </c>
      <c r="C54" s="547" t="s">
        <v>956</v>
      </c>
      <c r="D54" s="547" t="s">
        <v>1010</v>
      </c>
      <c r="E54" s="533" t="s">
        <v>1001</v>
      </c>
      <c r="F54" s="248"/>
      <c r="G54" s="248"/>
      <c r="H54" s="248"/>
      <c r="I54" s="248"/>
      <c r="J54" s="248"/>
      <c r="K54" s="248"/>
      <c r="L54" s="248"/>
      <c r="M54" s="346"/>
      <c r="N54" s="184"/>
    </row>
    <row r="55" spans="1:14" ht="235.5" customHeight="1" x14ac:dyDescent="0.25">
      <c r="A55" s="349"/>
      <c r="B55" s="394" t="s">
        <v>523</v>
      </c>
      <c r="C55" s="532" t="s">
        <v>1050</v>
      </c>
      <c r="D55" s="532" t="s">
        <v>1051</v>
      </c>
      <c r="E55" s="533" t="s">
        <v>1055</v>
      </c>
      <c r="F55" s="248"/>
      <c r="G55" s="248"/>
      <c r="H55" s="248"/>
      <c r="I55" s="248"/>
      <c r="J55" s="248"/>
      <c r="K55" s="248"/>
      <c r="L55" s="248"/>
      <c r="M55" s="346"/>
      <c r="N55" s="184"/>
    </row>
    <row r="56" spans="1:14" ht="51.75" customHeight="1" x14ac:dyDescent="0.25">
      <c r="A56" s="349"/>
      <c r="B56" s="394" t="s">
        <v>522</v>
      </c>
      <c r="C56" s="534" t="s">
        <v>987</v>
      </c>
      <c r="D56" s="534" t="s">
        <v>981</v>
      </c>
      <c r="E56" s="535" t="s">
        <v>1056</v>
      </c>
      <c r="F56" s="248"/>
      <c r="G56" s="248"/>
      <c r="H56" s="248"/>
      <c r="I56" s="248"/>
      <c r="J56" s="248"/>
      <c r="K56" s="248"/>
      <c r="L56" s="248"/>
      <c r="M56" s="346"/>
      <c r="N56" s="184"/>
    </row>
    <row r="57" spans="1:14" ht="16.5" customHeight="1" x14ac:dyDescent="0.25">
      <c r="A57" s="349"/>
      <c r="B57" s="394" t="s">
        <v>521</v>
      </c>
      <c r="C57" s="534" t="s">
        <v>1002</v>
      </c>
      <c r="D57" s="534" t="s">
        <v>981</v>
      </c>
      <c r="E57" s="535" t="s">
        <v>1038</v>
      </c>
      <c r="F57" s="248"/>
      <c r="G57" s="248"/>
      <c r="H57" s="248"/>
      <c r="I57" s="248"/>
      <c r="J57" s="248"/>
      <c r="K57" s="248"/>
      <c r="L57" s="248"/>
      <c r="M57" s="346"/>
      <c r="N57" s="184"/>
    </row>
    <row r="58" spans="1:14" ht="14.25" customHeight="1" x14ac:dyDescent="0.25">
      <c r="A58" s="349"/>
      <c r="B58" s="394" t="s">
        <v>449</v>
      </c>
      <c r="C58" s="534" t="s">
        <v>977</v>
      </c>
      <c r="D58" s="534" t="s">
        <v>973</v>
      </c>
      <c r="E58" s="535" t="s">
        <v>976</v>
      </c>
      <c r="F58" s="248"/>
      <c r="G58" s="248"/>
      <c r="H58" s="248"/>
      <c r="I58" s="248"/>
      <c r="J58" s="248"/>
      <c r="K58" s="248"/>
      <c r="L58" s="248"/>
      <c r="M58" s="346"/>
      <c r="N58" s="184"/>
    </row>
    <row r="59" spans="1:14" ht="126" customHeight="1" x14ac:dyDescent="0.25">
      <c r="A59" s="349"/>
      <c r="B59" s="394" t="s">
        <v>520</v>
      </c>
      <c r="C59" s="536" t="s">
        <v>979</v>
      </c>
      <c r="D59" s="534" t="s">
        <v>980</v>
      </c>
      <c r="E59" s="535" t="s">
        <v>1065</v>
      </c>
      <c r="F59" s="248"/>
      <c r="G59" s="248"/>
      <c r="H59" s="248"/>
      <c r="I59" s="248"/>
      <c r="J59" s="248"/>
      <c r="K59" s="248"/>
      <c r="L59" s="248"/>
      <c r="M59" s="346"/>
      <c r="N59" s="184"/>
    </row>
    <row r="60" spans="1:14" ht="34.5" customHeight="1" x14ac:dyDescent="0.25">
      <c r="A60" s="396"/>
      <c r="B60" s="442" t="s">
        <v>971</v>
      </c>
      <c r="C60" s="537" t="s">
        <v>957</v>
      </c>
      <c r="D60" s="534" t="s">
        <v>992</v>
      </c>
      <c r="E60" s="535" t="s">
        <v>993</v>
      </c>
      <c r="F60" s="248"/>
      <c r="G60" s="248"/>
      <c r="H60" s="248"/>
      <c r="I60" s="248"/>
      <c r="J60" s="248"/>
      <c r="K60" s="248"/>
      <c r="L60" s="248"/>
      <c r="M60" s="346"/>
      <c r="N60" s="184"/>
    </row>
    <row r="61" spans="1:14" ht="186" customHeight="1" x14ac:dyDescent="0.25">
      <c r="A61" s="396"/>
      <c r="B61" s="410" t="s">
        <v>1046</v>
      </c>
      <c r="C61" s="538" t="s">
        <v>1047</v>
      </c>
      <c r="D61" s="539" t="s">
        <v>1048</v>
      </c>
      <c r="E61" s="539" t="s">
        <v>1049</v>
      </c>
      <c r="F61" s="248"/>
      <c r="G61" s="248"/>
      <c r="H61" s="248"/>
      <c r="I61" s="248"/>
      <c r="J61" s="248"/>
      <c r="K61" s="248"/>
      <c r="L61" s="248"/>
      <c r="M61" s="346"/>
      <c r="N61" s="184"/>
    </row>
    <row r="62" spans="1:14" ht="42.75" customHeight="1" x14ac:dyDescent="0.25">
      <c r="A62" s="349"/>
      <c r="B62" s="441" t="s">
        <v>966</v>
      </c>
      <c r="C62" s="540" t="s">
        <v>967</v>
      </c>
      <c r="D62" s="541" t="s">
        <v>981</v>
      </c>
      <c r="E62" s="539" t="s">
        <v>1039</v>
      </c>
      <c r="F62" s="248"/>
      <c r="G62" s="248"/>
      <c r="H62" s="248"/>
      <c r="I62" s="248"/>
      <c r="J62" s="248"/>
      <c r="K62" s="248"/>
      <c r="L62" s="248"/>
      <c r="M62" s="346"/>
      <c r="N62" s="184"/>
    </row>
    <row r="63" spans="1:14" ht="49.5" customHeight="1" x14ac:dyDescent="0.25">
      <c r="A63" s="349"/>
      <c r="B63" s="441" t="s">
        <v>968</v>
      </c>
      <c r="C63" s="542" t="s">
        <v>969</v>
      </c>
      <c r="D63" s="534" t="s">
        <v>975</v>
      </c>
      <c r="E63" s="543" t="s">
        <v>1064</v>
      </c>
      <c r="F63" s="248"/>
      <c r="G63" s="248"/>
      <c r="H63" s="248"/>
      <c r="I63" s="248"/>
      <c r="J63" s="248"/>
      <c r="K63" s="248"/>
      <c r="L63" s="248"/>
      <c r="M63" s="346"/>
      <c r="N63" s="184"/>
    </row>
    <row r="64" spans="1:14" ht="117" customHeight="1" x14ac:dyDescent="0.25">
      <c r="A64" s="349"/>
      <c r="B64" s="441" t="s">
        <v>301</v>
      </c>
      <c r="C64" s="534" t="s">
        <v>1053</v>
      </c>
      <c r="D64" s="534" t="s">
        <v>1052</v>
      </c>
      <c r="E64" s="535" t="s">
        <v>1054</v>
      </c>
      <c r="F64" s="248"/>
      <c r="G64" s="248"/>
      <c r="H64" s="248"/>
      <c r="I64" s="248"/>
      <c r="J64" s="248"/>
      <c r="K64" s="248"/>
      <c r="L64" s="248"/>
      <c r="M64" s="346"/>
      <c r="N64" s="184"/>
    </row>
    <row r="65" spans="1:14" ht="195" customHeight="1" x14ac:dyDescent="0.25">
      <c r="A65" s="349"/>
      <c r="B65" s="441" t="s">
        <v>7</v>
      </c>
      <c r="C65" s="534" t="s">
        <v>965</v>
      </c>
      <c r="D65" s="534" t="s">
        <v>1040</v>
      </c>
      <c r="E65" s="535" t="s">
        <v>1063</v>
      </c>
      <c r="F65" s="248"/>
      <c r="G65" s="248"/>
      <c r="H65" s="248"/>
      <c r="I65" s="248"/>
      <c r="J65" s="248"/>
      <c r="K65" s="248"/>
      <c r="L65" s="248"/>
      <c r="M65" s="346"/>
      <c r="N65" s="184"/>
    </row>
    <row r="66" spans="1:14" ht="164.25" customHeight="1" x14ac:dyDescent="0.25">
      <c r="A66" s="349"/>
      <c r="B66" s="646" t="s">
        <v>519</v>
      </c>
      <c r="C66" s="607" t="s">
        <v>974</v>
      </c>
      <c r="D66" s="607" t="s">
        <v>973</v>
      </c>
      <c r="E66" s="648" t="s">
        <v>1143</v>
      </c>
      <c r="F66" s="248"/>
      <c r="G66" s="248"/>
      <c r="H66" s="248"/>
      <c r="I66" s="248"/>
      <c r="J66" s="248"/>
      <c r="K66" s="248"/>
      <c r="L66" s="248"/>
      <c r="M66" s="346"/>
      <c r="N66" s="184"/>
    </row>
    <row r="67" spans="1:14" ht="8.25" customHeight="1" x14ac:dyDescent="0.25">
      <c r="A67" s="349"/>
      <c r="B67" s="647"/>
      <c r="C67" s="608"/>
      <c r="D67" s="608"/>
      <c r="E67" s="649"/>
      <c r="F67" s="248"/>
      <c r="G67" s="248"/>
      <c r="H67" s="248"/>
      <c r="I67" s="248"/>
      <c r="J67" s="248"/>
      <c r="K67" s="248"/>
      <c r="L67" s="248"/>
      <c r="M67" s="346"/>
      <c r="N67" s="184"/>
    </row>
    <row r="68" spans="1:14" ht="24" customHeight="1" x14ac:dyDescent="0.25">
      <c r="A68" s="349"/>
      <c r="B68" s="640" t="s">
        <v>518</v>
      </c>
      <c r="C68" s="534" t="s">
        <v>964</v>
      </c>
      <c r="D68" s="534" t="s">
        <v>972</v>
      </c>
      <c r="E68" s="535" t="s">
        <v>990</v>
      </c>
      <c r="F68" s="248"/>
      <c r="G68" s="248"/>
      <c r="H68" s="248"/>
      <c r="I68" s="248"/>
      <c r="J68" s="248"/>
      <c r="K68" s="248"/>
      <c r="L68" s="248"/>
      <c r="M68" s="346"/>
      <c r="N68" s="184"/>
    </row>
    <row r="69" spans="1:14" ht="14.25" customHeight="1" x14ac:dyDescent="0.25">
      <c r="A69" s="349"/>
      <c r="B69" s="641"/>
      <c r="C69" s="544" t="s">
        <v>970</v>
      </c>
      <c r="D69" s="544" t="s">
        <v>978</v>
      </c>
      <c r="E69" s="537"/>
      <c r="F69" s="248"/>
      <c r="G69" s="248"/>
      <c r="H69" s="248"/>
      <c r="I69" s="248"/>
      <c r="J69" s="248"/>
      <c r="K69" s="248"/>
      <c r="L69" s="248"/>
      <c r="M69" s="346"/>
      <c r="N69" s="184"/>
    </row>
    <row r="70" spans="1:14" ht="102" customHeight="1" x14ac:dyDescent="0.25">
      <c r="A70" s="349"/>
      <c r="B70" s="640" t="s">
        <v>124</v>
      </c>
      <c r="C70" s="534" t="s">
        <v>991</v>
      </c>
      <c r="D70" s="534" t="s">
        <v>980</v>
      </c>
      <c r="E70" s="535" t="s">
        <v>1058</v>
      </c>
      <c r="F70" s="248"/>
      <c r="G70" s="248"/>
      <c r="H70" s="248"/>
      <c r="I70" s="248"/>
      <c r="J70" s="248"/>
      <c r="K70" s="248"/>
      <c r="L70" s="248"/>
      <c r="M70" s="346"/>
      <c r="N70" s="184"/>
    </row>
    <row r="71" spans="1:14" s="418" customFormat="1" ht="153" customHeight="1" x14ac:dyDescent="0.25">
      <c r="A71" s="349"/>
      <c r="B71" s="642"/>
      <c r="C71" s="545" t="s">
        <v>1059</v>
      </c>
      <c r="D71" s="534" t="s">
        <v>1060</v>
      </c>
      <c r="E71" s="535" t="s">
        <v>1061</v>
      </c>
      <c r="F71" s="248"/>
      <c r="G71" s="248"/>
      <c r="H71" s="248"/>
      <c r="I71" s="248"/>
      <c r="J71" s="248"/>
      <c r="K71" s="248"/>
      <c r="L71" s="248"/>
      <c r="M71" s="346"/>
      <c r="N71" s="184"/>
    </row>
    <row r="72" spans="1:14" s="418" customFormat="1" ht="153" customHeight="1" x14ac:dyDescent="0.25">
      <c r="A72" s="349"/>
      <c r="B72" s="642"/>
      <c r="C72" s="545" t="s">
        <v>1067</v>
      </c>
      <c r="D72" s="534" t="s">
        <v>1052</v>
      </c>
      <c r="E72" s="535" t="s">
        <v>1068</v>
      </c>
      <c r="F72" s="248"/>
      <c r="G72" s="248"/>
      <c r="H72" s="248"/>
      <c r="I72" s="248"/>
      <c r="J72" s="248"/>
      <c r="K72" s="248"/>
      <c r="L72" s="248"/>
      <c r="M72" s="346"/>
      <c r="N72" s="184"/>
    </row>
    <row r="73" spans="1:14" s="418" customFormat="1" ht="28.5" customHeight="1" x14ac:dyDescent="0.25">
      <c r="A73" s="349"/>
      <c r="B73" s="642"/>
      <c r="C73" s="545" t="s">
        <v>1069</v>
      </c>
      <c r="D73" s="534" t="s">
        <v>1070</v>
      </c>
      <c r="E73" s="535" t="s">
        <v>1071</v>
      </c>
      <c r="F73" s="248"/>
      <c r="G73" s="248"/>
      <c r="H73" s="248"/>
      <c r="I73" s="248"/>
      <c r="J73" s="248"/>
      <c r="K73" s="248"/>
      <c r="L73" s="248"/>
      <c r="M73" s="346"/>
      <c r="N73" s="184"/>
    </row>
    <row r="74" spans="1:14" ht="108" customHeight="1" x14ac:dyDescent="0.25">
      <c r="A74" s="349"/>
      <c r="B74" s="641"/>
      <c r="C74" s="546" t="s">
        <v>986</v>
      </c>
      <c r="D74" s="532" t="s">
        <v>1057</v>
      </c>
      <c r="E74" s="533" t="s">
        <v>1062</v>
      </c>
      <c r="F74" s="248"/>
      <c r="G74" s="248"/>
      <c r="H74" s="248"/>
      <c r="I74" s="248"/>
      <c r="J74" s="248"/>
      <c r="K74" s="248"/>
      <c r="L74" s="248"/>
      <c r="M74" s="346"/>
      <c r="N74" s="184"/>
    </row>
    <row r="75" spans="1:14" ht="225.75" customHeight="1" thickBot="1" x14ac:dyDescent="0.3">
      <c r="A75" s="349"/>
      <c r="B75" s="395" t="s">
        <v>5</v>
      </c>
      <c r="C75" s="532" t="s">
        <v>1000</v>
      </c>
      <c r="D75" s="532" t="s">
        <v>999</v>
      </c>
      <c r="E75" s="533" t="s">
        <v>1066</v>
      </c>
      <c r="F75" s="248"/>
      <c r="G75" s="248"/>
      <c r="H75" s="248"/>
      <c r="I75" s="248"/>
      <c r="J75" s="248"/>
      <c r="K75" s="248"/>
      <c r="L75" s="248"/>
      <c r="M75" s="346"/>
      <c r="N75" s="184"/>
    </row>
    <row r="76" spans="1:14" ht="27.75" customHeight="1" x14ac:dyDescent="0.25">
      <c r="A76" s="354" t="s">
        <v>517</v>
      </c>
      <c r="B76" s="251" t="s">
        <v>516</v>
      </c>
      <c r="C76" s="250"/>
      <c r="D76" s="248"/>
      <c r="E76" s="248"/>
      <c r="F76" s="248"/>
      <c r="G76" s="248"/>
      <c r="H76" s="248"/>
      <c r="I76" s="248"/>
      <c r="J76" s="248"/>
      <c r="K76" s="248"/>
      <c r="L76" s="248"/>
      <c r="M76" s="346"/>
      <c r="N76" s="184"/>
    </row>
    <row r="77" spans="1:14" ht="21" customHeight="1" thickBot="1" x14ac:dyDescent="0.3">
      <c r="A77" s="354"/>
      <c r="B77" s="255" t="s">
        <v>515</v>
      </c>
      <c r="C77" s="249"/>
      <c r="D77" s="248"/>
      <c r="E77" s="248"/>
      <c r="F77" s="248"/>
      <c r="G77" s="248"/>
      <c r="H77" s="248"/>
      <c r="I77" s="248"/>
      <c r="J77" s="248"/>
      <c r="K77" s="248"/>
      <c r="L77" s="248"/>
      <c r="M77" s="346"/>
      <c r="N77" s="184"/>
    </row>
    <row r="78" spans="1:14" ht="254.25" customHeight="1" thickBot="1" x14ac:dyDescent="0.3">
      <c r="A78" s="354"/>
      <c r="B78" s="579" t="s">
        <v>1083</v>
      </c>
      <c r="C78" s="569"/>
      <c r="D78" s="569"/>
      <c r="E78" s="570"/>
      <c r="F78" s="443" t="s">
        <v>1080</v>
      </c>
      <c r="G78" s="248"/>
      <c r="H78" s="248"/>
      <c r="I78" s="248"/>
      <c r="J78" s="248"/>
      <c r="K78" s="248"/>
      <c r="L78" s="248"/>
      <c r="M78" s="346"/>
      <c r="N78" s="184"/>
    </row>
    <row r="79" spans="1:14" ht="27.75" customHeight="1" x14ac:dyDescent="0.25">
      <c r="A79" s="354" t="s">
        <v>514</v>
      </c>
      <c r="B79" s="603" t="s">
        <v>513</v>
      </c>
      <c r="C79" s="597"/>
      <c r="D79" s="597"/>
      <c r="E79" s="597"/>
      <c r="F79" s="248"/>
      <c r="G79" s="248"/>
      <c r="H79" s="248"/>
      <c r="I79" s="248"/>
      <c r="J79" s="248"/>
      <c r="K79" s="248"/>
      <c r="L79" s="248"/>
      <c r="M79" s="346"/>
      <c r="N79" s="184"/>
    </row>
    <row r="80" spans="1:14" ht="21" customHeight="1" x14ac:dyDescent="0.25">
      <c r="A80" s="354"/>
      <c r="B80" s="255" t="s">
        <v>512</v>
      </c>
      <c r="C80" s="249"/>
      <c r="D80" s="248"/>
      <c r="E80" s="248"/>
      <c r="F80" s="248"/>
      <c r="G80" s="248"/>
      <c r="H80" s="248"/>
      <c r="I80" s="248"/>
      <c r="J80" s="248"/>
      <c r="K80" s="248"/>
      <c r="L80" s="248"/>
      <c r="M80" s="346"/>
      <c r="N80" s="184"/>
    </row>
    <row r="81" spans="1:17" ht="21" customHeight="1" x14ac:dyDescent="0.25">
      <c r="A81" s="354"/>
      <c r="B81" s="254" t="s">
        <v>511</v>
      </c>
      <c r="C81" s="248"/>
      <c r="D81" s="248"/>
      <c r="E81" s="248"/>
      <c r="F81" s="248"/>
      <c r="G81" s="248"/>
      <c r="H81" s="248"/>
      <c r="I81" s="248"/>
      <c r="J81" s="248"/>
      <c r="K81" s="248"/>
      <c r="L81" s="248"/>
      <c r="M81" s="346"/>
      <c r="N81" s="184"/>
    </row>
    <row r="82" spans="1:17" ht="21" customHeight="1" thickBot="1" x14ac:dyDescent="0.3">
      <c r="A82" s="354"/>
      <c r="B82" s="253" t="s">
        <v>510</v>
      </c>
      <c r="C82" s="248"/>
      <c r="D82" s="248"/>
      <c r="E82" s="248"/>
      <c r="F82" s="248"/>
      <c r="G82" s="248"/>
      <c r="H82" s="248"/>
      <c r="I82" s="248"/>
      <c r="J82" s="248"/>
      <c r="K82" s="248"/>
      <c r="L82" s="248"/>
      <c r="M82" s="346"/>
      <c r="N82" s="184"/>
    </row>
    <row r="83" spans="1:17" ht="313.5" customHeight="1" thickBot="1" x14ac:dyDescent="0.3">
      <c r="A83" s="354"/>
      <c r="B83" s="568" t="s">
        <v>1079</v>
      </c>
      <c r="C83" s="604"/>
      <c r="D83" s="604"/>
      <c r="E83" s="605"/>
      <c r="F83" s="248"/>
      <c r="G83" s="248"/>
      <c r="H83" s="248"/>
      <c r="I83" s="248"/>
      <c r="J83" s="248"/>
      <c r="K83" s="248"/>
      <c r="L83" s="248"/>
      <c r="M83" s="346"/>
      <c r="N83" s="184"/>
    </row>
    <row r="84" spans="1:17" x14ac:dyDescent="0.25">
      <c r="A84" s="349"/>
      <c r="B84" s="248"/>
      <c r="C84" s="248"/>
      <c r="D84" s="248"/>
      <c r="E84" s="248"/>
      <c r="F84" s="248"/>
      <c r="G84" s="248"/>
      <c r="H84" s="248"/>
      <c r="I84" s="248"/>
      <c r="J84" s="248"/>
      <c r="K84" s="248"/>
      <c r="L84" s="248"/>
      <c r="M84" s="346"/>
      <c r="N84" s="184"/>
    </row>
    <row r="85" spans="1:17" ht="24" customHeight="1" x14ac:dyDescent="0.25">
      <c r="A85" s="350"/>
      <c r="B85" s="252" t="s">
        <v>341</v>
      </c>
      <c r="C85" s="252"/>
      <c r="D85" s="252"/>
      <c r="E85" s="252"/>
      <c r="F85" s="252"/>
      <c r="G85" s="252"/>
      <c r="H85" s="252"/>
      <c r="I85" s="252"/>
      <c r="J85" s="252"/>
      <c r="K85" s="252"/>
      <c r="L85" s="252"/>
      <c r="M85" s="351"/>
      <c r="N85" s="184"/>
    </row>
    <row r="86" spans="1:17" ht="24" customHeight="1" x14ac:dyDescent="0.25">
      <c r="A86" s="354" t="s">
        <v>509</v>
      </c>
      <c r="B86" s="251" t="s">
        <v>339</v>
      </c>
      <c r="C86" s="250"/>
      <c r="D86" s="248"/>
      <c r="E86" s="248"/>
      <c r="F86" s="248"/>
      <c r="G86" s="248"/>
      <c r="H86" s="248"/>
      <c r="I86" s="248"/>
      <c r="J86" s="248"/>
      <c r="K86" s="248"/>
      <c r="L86" s="248"/>
      <c r="M86" s="346"/>
      <c r="N86" s="184"/>
    </row>
    <row r="87" spans="1:17" ht="31.5" customHeight="1" thickBot="1" x14ac:dyDescent="0.3">
      <c r="A87" s="354"/>
      <c r="B87" s="580" t="s">
        <v>508</v>
      </c>
      <c r="C87" s="581"/>
      <c r="D87" s="581"/>
      <c r="E87" s="581"/>
      <c r="F87" s="248"/>
      <c r="G87" s="248"/>
      <c r="H87" s="248"/>
      <c r="I87" s="248"/>
      <c r="J87" s="248"/>
      <c r="K87" s="248"/>
      <c r="L87" s="248"/>
      <c r="M87" s="346"/>
      <c r="N87" s="184"/>
    </row>
    <row r="88" spans="1:17" ht="51" customHeight="1" thickBot="1" x14ac:dyDescent="0.3">
      <c r="A88" s="354"/>
      <c r="B88" s="582" t="s">
        <v>958</v>
      </c>
      <c r="C88" s="583"/>
      <c r="D88" s="583"/>
      <c r="E88" s="584"/>
      <c r="F88" s="248"/>
      <c r="G88" s="248"/>
      <c r="H88" s="248"/>
      <c r="I88" s="248"/>
      <c r="J88" s="248"/>
      <c r="K88" s="248"/>
      <c r="L88" s="248"/>
      <c r="M88" s="346"/>
      <c r="N88" s="184"/>
    </row>
    <row r="89" spans="1:17" x14ac:dyDescent="0.25">
      <c r="A89" s="349"/>
      <c r="B89" s="248"/>
      <c r="C89" s="248"/>
      <c r="D89" s="248"/>
      <c r="E89" s="248"/>
      <c r="F89" s="248"/>
      <c r="G89" s="248"/>
      <c r="H89" s="248"/>
      <c r="I89" s="248"/>
      <c r="J89" s="248"/>
      <c r="K89" s="248"/>
      <c r="L89" s="248"/>
      <c r="M89" s="346"/>
      <c r="N89" s="184"/>
    </row>
    <row r="90" spans="1:17" ht="30" customHeight="1" x14ac:dyDescent="0.25">
      <c r="A90" s="355">
        <v>3</v>
      </c>
      <c r="B90" s="247" t="s">
        <v>507</v>
      </c>
      <c r="C90" s="247"/>
      <c r="D90" s="246"/>
      <c r="E90" s="246"/>
      <c r="F90" s="246"/>
      <c r="G90" s="246"/>
      <c r="H90" s="246"/>
      <c r="I90" s="246"/>
      <c r="J90" s="246"/>
      <c r="K90" s="246"/>
      <c r="L90" s="246"/>
      <c r="M90" s="356"/>
      <c r="N90" s="184"/>
    </row>
    <row r="91" spans="1:17" ht="21" customHeight="1" x14ac:dyDescent="0.25">
      <c r="A91" s="357"/>
      <c r="B91" s="188" t="s">
        <v>506</v>
      </c>
      <c r="C91" s="188"/>
      <c r="D91" s="188"/>
      <c r="E91" s="188"/>
      <c r="F91" s="188"/>
      <c r="G91" s="188"/>
      <c r="H91" s="188"/>
      <c r="I91" s="188"/>
      <c r="J91" s="188"/>
      <c r="K91" s="188"/>
      <c r="L91" s="188"/>
      <c r="M91" s="358"/>
      <c r="N91" s="184"/>
    </row>
    <row r="92" spans="1:17" x14ac:dyDescent="0.25">
      <c r="A92" s="359" t="s">
        <v>505</v>
      </c>
      <c r="B92" s="241" t="s">
        <v>504</v>
      </c>
      <c r="C92" s="187"/>
      <c r="D92" s="186"/>
      <c r="E92" s="186"/>
      <c r="F92" s="186"/>
      <c r="G92" s="186"/>
      <c r="H92" s="186"/>
      <c r="I92" s="186"/>
      <c r="J92" s="186"/>
      <c r="K92" s="186"/>
      <c r="L92" s="186"/>
      <c r="M92" s="360"/>
      <c r="N92" s="184"/>
    </row>
    <row r="93" spans="1:17" ht="87" customHeight="1" x14ac:dyDescent="0.25">
      <c r="A93" s="359"/>
      <c r="B93" s="606" t="s">
        <v>503</v>
      </c>
      <c r="C93" s="587"/>
      <c r="D93" s="587"/>
      <c r="E93" s="587"/>
      <c r="F93" s="186"/>
      <c r="G93" s="186"/>
      <c r="H93" s="186"/>
      <c r="I93" s="186"/>
      <c r="J93" s="186"/>
      <c r="K93" s="186"/>
      <c r="L93" s="186"/>
      <c r="M93" s="360"/>
      <c r="N93" s="184"/>
    </row>
    <row r="94" spans="1:17" ht="27" customHeight="1" x14ac:dyDescent="0.25">
      <c r="A94" s="361"/>
      <c r="B94" s="587" t="s">
        <v>502</v>
      </c>
      <c r="C94" s="587"/>
      <c r="D94" s="587"/>
      <c r="E94" s="587"/>
      <c r="F94" s="186"/>
      <c r="G94" s="186"/>
      <c r="H94" s="186"/>
      <c r="I94" s="186"/>
      <c r="J94" s="186"/>
      <c r="K94" s="186"/>
      <c r="L94" s="186"/>
      <c r="M94" s="360"/>
      <c r="N94" s="184"/>
      <c r="Q94" s="184"/>
    </row>
    <row r="95" spans="1:17" ht="49.5" customHeight="1" thickBot="1" x14ac:dyDescent="0.3">
      <c r="A95" s="361"/>
      <c r="B95" s="588" t="s">
        <v>501</v>
      </c>
      <c r="C95" s="588"/>
      <c r="D95" s="588"/>
      <c r="E95" s="588"/>
      <c r="F95" s="186"/>
      <c r="G95" s="186"/>
      <c r="H95" s="186"/>
      <c r="I95" s="186"/>
      <c r="J95" s="186"/>
      <c r="K95" s="186"/>
      <c r="L95" s="186"/>
      <c r="M95" s="360"/>
      <c r="N95" s="184"/>
      <c r="Q95" s="184"/>
    </row>
    <row r="96" spans="1:17" ht="24" customHeight="1" x14ac:dyDescent="0.25">
      <c r="A96" s="361"/>
      <c r="B96" s="194" t="s">
        <v>500</v>
      </c>
      <c r="C96" s="245" t="s">
        <v>0</v>
      </c>
      <c r="D96" s="245" t="s">
        <v>499</v>
      </c>
      <c r="E96" s="245" t="s">
        <v>498</v>
      </c>
      <c r="F96" s="245" t="s">
        <v>497</v>
      </c>
      <c r="G96" s="245" t="s">
        <v>496</v>
      </c>
      <c r="H96" s="245" t="s">
        <v>410</v>
      </c>
      <c r="I96" s="239" t="s">
        <v>9</v>
      </c>
      <c r="J96" s="226" t="s">
        <v>8</v>
      </c>
      <c r="K96" s="186"/>
      <c r="L96" s="186"/>
      <c r="M96" s="360"/>
      <c r="N96" s="184"/>
      <c r="Q96" s="184"/>
    </row>
    <row r="97" spans="1:17" ht="61.5" x14ac:dyDescent="0.35">
      <c r="A97" s="361"/>
      <c r="B97" s="202" t="s">
        <v>495</v>
      </c>
      <c r="C97" s="424" t="s">
        <v>624</v>
      </c>
      <c r="D97" s="216" t="s">
        <v>925</v>
      </c>
      <c r="E97" s="445">
        <v>16853</v>
      </c>
      <c r="F97" s="445">
        <v>21257</v>
      </c>
      <c r="G97" s="445">
        <v>11297</v>
      </c>
      <c r="H97" s="445">
        <f t="shared" ref="H97:H112" si="1">SUM(E97:G97)</f>
        <v>49407</v>
      </c>
      <c r="I97" s="216" t="s">
        <v>14</v>
      </c>
      <c r="J97" s="244" t="s">
        <v>962</v>
      </c>
      <c r="K97" s="186"/>
      <c r="L97" s="186"/>
      <c r="M97" s="360"/>
      <c r="N97" s="184"/>
      <c r="Q97" s="184"/>
    </row>
    <row r="98" spans="1:17" ht="61.5" x14ac:dyDescent="0.35">
      <c r="A98" s="361"/>
      <c r="B98" s="216" t="s">
        <v>494</v>
      </c>
      <c r="C98" s="424" t="s">
        <v>622</v>
      </c>
      <c r="D98" s="216" t="s">
        <v>925</v>
      </c>
      <c r="E98" s="445">
        <v>15861</v>
      </c>
      <c r="F98" s="445">
        <v>22284</v>
      </c>
      <c r="G98" s="445">
        <v>11781</v>
      </c>
      <c r="H98" s="445">
        <f t="shared" si="1"/>
        <v>49926</v>
      </c>
      <c r="I98" s="216" t="s">
        <v>14</v>
      </c>
      <c r="J98" s="444" t="s">
        <v>962</v>
      </c>
      <c r="K98" s="186"/>
      <c r="L98" s="186"/>
      <c r="M98" s="360"/>
      <c r="N98" s="184"/>
      <c r="Q98" s="184"/>
    </row>
    <row r="99" spans="1:17" ht="61.5" hidden="1" x14ac:dyDescent="0.35">
      <c r="A99" s="361"/>
      <c r="B99" s="216" t="s">
        <v>493</v>
      </c>
      <c r="C99" s="424"/>
      <c r="D99" s="216" t="s">
        <v>925</v>
      </c>
      <c r="E99" s="445"/>
      <c r="F99" s="445"/>
      <c r="G99" s="445"/>
      <c r="H99" s="445">
        <f t="shared" si="1"/>
        <v>0</v>
      </c>
      <c r="I99" s="216" t="s">
        <v>14</v>
      </c>
      <c r="J99" s="444" t="s">
        <v>962</v>
      </c>
      <c r="K99" s="186"/>
      <c r="L99" s="186"/>
      <c r="M99" s="360"/>
      <c r="N99" s="184"/>
      <c r="Q99" s="184"/>
    </row>
    <row r="100" spans="1:17" ht="61.5" hidden="1" x14ac:dyDescent="0.35">
      <c r="A100" s="361"/>
      <c r="B100" s="216" t="s">
        <v>492</v>
      </c>
      <c r="C100" s="424"/>
      <c r="D100" s="216" t="s">
        <v>925</v>
      </c>
      <c r="E100" s="445"/>
      <c r="F100" s="445"/>
      <c r="G100" s="445"/>
      <c r="H100" s="445">
        <f t="shared" si="1"/>
        <v>0</v>
      </c>
      <c r="I100" s="216" t="s">
        <v>14</v>
      </c>
      <c r="J100" s="444" t="s">
        <v>962</v>
      </c>
      <c r="K100" s="186"/>
      <c r="L100" s="186"/>
      <c r="M100" s="360"/>
      <c r="N100" s="184"/>
      <c r="Q100" s="184"/>
    </row>
    <row r="101" spans="1:17" ht="61.5" hidden="1" x14ac:dyDescent="0.35">
      <c r="A101" s="361"/>
      <c r="B101" s="216" t="s">
        <v>491</v>
      </c>
      <c r="C101" s="424"/>
      <c r="D101" s="216" t="s">
        <v>925</v>
      </c>
      <c r="E101" s="445"/>
      <c r="F101" s="445"/>
      <c r="G101" s="445"/>
      <c r="H101" s="445">
        <f t="shared" si="1"/>
        <v>0</v>
      </c>
      <c r="I101" s="216" t="s">
        <v>14</v>
      </c>
      <c r="J101" s="444" t="s">
        <v>962</v>
      </c>
      <c r="K101" s="186"/>
      <c r="L101" s="186"/>
      <c r="M101" s="360"/>
      <c r="N101" s="184"/>
      <c r="Q101" s="184"/>
    </row>
    <row r="102" spans="1:17" ht="61.5" hidden="1" x14ac:dyDescent="0.35">
      <c r="A102" s="361"/>
      <c r="B102" s="216" t="s">
        <v>490</v>
      </c>
      <c r="C102" s="424"/>
      <c r="D102" s="216" t="s">
        <v>925</v>
      </c>
      <c r="E102" s="445"/>
      <c r="F102" s="445"/>
      <c r="G102" s="445"/>
      <c r="H102" s="445">
        <f t="shared" si="1"/>
        <v>0</v>
      </c>
      <c r="I102" s="216" t="s">
        <v>14</v>
      </c>
      <c r="J102" s="444" t="s">
        <v>962</v>
      </c>
      <c r="K102" s="186"/>
      <c r="L102" s="186"/>
      <c r="M102" s="360"/>
      <c r="N102" s="184"/>
      <c r="Q102" s="184"/>
    </row>
    <row r="103" spans="1:17" ht="61.5" hidden="1" x14ac:dyDescent="0.35">
      <c r="A103" s="361"/>
      <c r="B103" s="216" t="s">
        <v>489</v>
      </c>
      <c r="C103" s="424" t="s">
        <v>959</v>
      </c>
      <c r="D103" s="216" t="s">
        <v>925</v>
      </c>
      <c r="E103" s="445"/>
      <c r="F103" s="445"/>
      <c r="G103" s="445"/>
      <c r="H103" s="445">
        <f t="shared" si="1"/>
        <v>0</v>
      </c>
      <c r="I103" s="216" t="s">
        <v>14</v>
      </c>
      <c r="J103" s="444" t="s">
        <v>962</v>
      </c>
      <c r="K103" s="186"/>
      <c r="L103" s="186"/>
      <c r="M103" s="360"/>
      <c r="N103" s="184"/>
      <c r="Q103" s="184"/>
    </row>
    <row r="104" spans="1:17" ht="61.5" hidden="1" x14ac:dyDescent="0.35">
      <c r="A104" s="361"/>
      <c r="B104" s="216" t="s">
        <v>488</v>
      </c>
      <c r="C104" s="216" t="e">
        <f>VLOOKUP(C$96,[1]ListsReq!$C$3:$R$34,8,FALSE)</f>
        <v>#N/A</v>
      </c>
      <c r="D104" s="216" t="s">
        <v>925</v>
      </c>
      <c r="E104" s="445"/>
      <c r="F104" s="445"/>
      <c r="G104" s="445"/>
      <c r="H104" s="445">
        <f t="shared" si="1"/>
        <v>0</v>
      </c>
      <c r="I104" s="216" t="s">
        <v>14</v>
      </c>
      <c r="J104" s="444" t="s">
        <v>962</v>
      </c>
      <c r="K104" s="186"/>
      <c r="L104" s="186"/>
      <c r="M104" s="360"/>
      <c r="N104" s="184"/>
      <c r="Q104" s="184"/>
    </row>
    <row r="105" spans="1:17" ht="61.5" hidden="1" x14ac:dyDescent="0.35">
      <c r="A105" s="361"/>
      <c r="B105" s="216" t="s">
        <v>487</v>
      </c>
      <c r="C105" s="216" t="e">
        <f>VLOOKUP(C$96,[1]ListsReq!$C$3:$R$34,9,FALSE)</f>
        <v>#N/A</v>
      </c>
      <c r="D105" s="216" t="s">
        <v>925</v>
      </c>
      <c r="E105" s="445"/>
      <c r="F105" s="445"/>
      <c r="G105" s="445"/>
      <c r="H105" s="445">
        <f t="shared" si="1"/>
        <v>0</v>
      </c>
      <c r="I105" s="216" t="s">
        <v>14</v>
      </c>
      <c r="J105" s="444" t="s">
        <v>962</v>
      </c>
      <c r="K105" s="186"/>
      <c r="L105" s="186"/>
      <c r="M105" s="360"/>
      <c r="N105" s="184"/>
      <c r="Q105" s="184"/>
    </row>
    <row r="106" spans="1:17" ht="61.5" hidden="1" x14ac:dyDescent="0.35">
      <c r="A106" s="361"/>
      <c r="B106" s="216" t="s">
        <v>486</v>
      </c>
      <c r="C106" s="216" t="e">
        <f>VLOOKUP(C$96,[1]ListsReq!$C$3:$R$34,10,FALSE)</f>
        <v>#N/A</v>
      </c>
      <c r="D106" s="216" t="s">
        <v>925</v>
      </c>
      <c r="E106" s="445"/>
      <c r="F106" s="445"/>
      <c r="G106" s="445"/>
      <c r="H106" s="445">
        <f t="shared" si="1"/>
        <v>0</v>
      </c>
      <c r="I106" s="216" t="s">
        <v>14</v>
      </c>
      <c r="J106" s="444" t="s">
        <v>962</v>
      </c>
      <c r="K106" s="186"/>
      <c r="L106" s="186"/>
      <c r="M106" s="360"/>
      <c r="N106" s="184"/>
      <c r="Q106" s="184"/>
    </row>
    <row r="107" spans="1:17" ht="61.5" hidden="1" x14ac:dyDescent="0.35">
      <c r="A107" s="361"/>
      <c r="B107" s="216" t="s">
        <v>485</v>
      </c>
      <c r="C107" s="216" t="e">
        <f>VLOOKUP(C$96,[1]ListsReq!$C$3:$R$34,11,FALSE)</f>
        <v>#N/A</v>
      </c>
      <c r="D107" s="216" t="s">
        <v>925</v>
      </c>
      <c r="E107" s="445"/>
      <c r="F107" s="445"/>
      <c r="G107" s="445"/>
      <c r="H107" s="445">
        <f t="shared" si="1"/>
        <v>0</v>
      </c>
      <c r="I107" s="216" t="s">
        <v>14</v>
      </c>
      <c r="J107" s="444" t="s">
        <v>962</v>
      </c>
      <c r="K107" s="186"/>
      <c r="L107" s="186"/>
      <c r="M107" s="360"/>
      <c r="N107" s="184"/>
      <c r="Q107" s="184"/>
    </row>
    <row r="108" spans="1:17" ht="61.5" hidden="1" x14ac:dyDescent="0.35">
      <c r="A108" s="361"/>
      <c r="B108" s="216" t="s">
        <v>484</v>
      </c>
      <c r="C108" s="216" t="e">
        <f>VLOOKUP(C$96,[1]ListsReq!$C$3:$R$34,12,FALSE)</f>
        <v>#N/A</v>
      </c>
      <c r="D108" s="216" t="s">
        <v>925</v>
      </c>
      <c r="E108" s="445"/>
      <c r="F108" s="445"/>
      <c r="G108" s="445"/>
      <c r="H108" s="445">
        <f t="shared" si="1"/>
        <v>0</v>
      </c>
      <c r="I108" s="216" t="s">
        <v>14</v>
      </c>
      <c r="J108" s="444" t="s">
        <v>962</v>
      </c>
      <c r="K108" s="186"/>
      <c r="L108" s="186"/>
      <c r="M108" s="360"/>
      <c r="N108" s="184"/>
      <c r="Q108" s="184"/>
    </row>
    <row r="109" spans="1:17" ht="61.5" hidden="1" x14ac:dyDescent="0.35">
      <c r="A109" s="361"/>
      <c r="B109" s="216" t="s">
        <v>483</v>
      </c>
      <c r="C109" s="216" t="e">
        <f>VLOOKUP(C$96,[1]ListsReq!$C$3:$R$34,13,FALSE)</f>
        <v>#N/A</v>
      </c>
      <c r="D109" s="216" t="s">
        <v>925</v>
      </c>
      <c r="E109" s="445"/>
      <c r="F109" s="445"/>
      <c r="G109" s="445"/>
      <c r="H109" s="445">
        <f t="shared" si="1"/>
        <v>0</v>
      </c>
      <c r="I109" s="216" t="s">
        <v>14</v>
      </c>
      <c r="J109" s="444" t="s">
        <v>962</v>
      </c>
      <c r="K109" s="186"/>
      <c r="L109" s="186"/>
      <c r="M109" s="360"/>
      <c r="N109" s="184"/>
      <c r="Q109" s="184"/>
    </row>
    <row r="110" spans="1:17" ht="61.5" hidden="1" x14ac:dyDescent="0.35">
      <c r="A110" s="361"/>
      <c r="B110" s="216" t="s">
        <v>482</v>
      </c>
      <c r="C110" s="216" t="e">
        <f>VLOOKUP(C$96,[1]ListsReq!$C$3:$R$34,14,FALSE)</f>
        <v>#N/A</v>
      </c>
      <c r="D110" s="216" t="s">
        <v>925</v>
      </c>
      <c r="E110" s="445"/>
      <c r="F110" s="445"/>
      <c r="G110" s="445"/>
      <c r="H110" s="445">
        <f t="shared" si="1"/>
        <v>0</v>
      </c>
      <c r="I110" s="216" t="s">
        <v>14</v>
      </c>
      <c r="J110" s="444" t="s">
        <v>962</v>
      </c>
      <c r="K110" s="186"/>
      <c r="L110" s="186"/>
      <c r="M110" s="360"/>
      <c r="N110" s="184"/>
      <c r="Q110" s="184"/>
    </row>
    <row r="111" spans="1:17" ht="61.5" hidden="1" x14ac:dyDescent="0.35">
      <c r="A111" s="361"/>
      <c r="B111" s="216" t="s">
        <v>481</v>
      </c>
      <c r="C111" s="216" t="e">
        <f>VLOOKUP(C$96,[1]ListsReq!$C$3:$R$34,15,FALSE)</f>
        <v>#N/A</v>
      </c>
      <c r="D111" s="216" t="s">
        <v>925</v>
      </c>
      <c r="E111" s="445"/>
      <c r="F111" s="445"/>
      <c r="G111" s="445"/>
      <c r="H111" s="445">
        <f t="shared" si="1"/>
        <v>0</v>
      </c>
      <c r="I111" s="216" t="s">
        <v>14</v>
      </c>
      <c r="J111" s="444" t="s">
        <v>962</v>
      </c>
      <c r="K111" s="186"/>
      <c r="L111" s="186"/>
      <c r="M111" s="360"/>
      <c r="N111" s="184"/>
      <c r="Q111" s="184"/>
    </row>
    <row r="112" spans="1:17" ht="61.5" hidden="1" x14ac:dyDescent="0.35">
      <c r="A112" s="361"/>
      <c r="B112" s="216" t="s">
        <v>480</v>
      </c>
      <c r="C112" s="216" t="e">
        <f>VLOOKUP(C$96,[1]ListsReq!$C$3:$R$34,16,FALSE)</f>
        <v>#N/A</v>
      </c>
      <c r="D112" s="216" t="s">
        <v>925</v>
      </c>
      <c r="E112" s="445"/>
      <c r="F112" s="445"/>
      <c r="G112" s="445"/>
      <c r="H112" s="445">
        <f t="shared" si="1"/>
        <v>0</v>
      </c>
      <c r="I112" s="216" t="s">
        <v>14</v>
      </c>
      <c r="J112" s="444" t="s">
        <v>962</v>
      </c>
      <c r="K112" s="186"/>
      <c r="L112" s="186"/>
      <c r="M112" s="360"/>
      <c r="N112" s="184"/>
      <c r="Q112" s="184"/>
    </row>
    <row r="113" spans="1:15" ht="61.5" x14ac:dyDescent="0.35">
      <c r="A113" s="361"/>
      <c r="B113" s="216" t="s">
        <v>493</v>
      </c>
      <c r="C113" s="446" t="s">
        <v>620</v>
      </c>
      <c r="D113" s="216" t="s">
        <v>925</v>
      </c>
      <c r="E113" s="445">
        <v>15377.723363215991</v>
      </c>
      <c r="F113" s="445">
        <v>18429.955663199999</v>
      </c>
      <c r="G113" s="445">
        <v>18851.596268870002</v>
      </c>
      <c r="H113" s="445">
        <f>E113+F113+G113</f>
        <v>52659.275295285996</v>
      </c>
      <c r="I113" s="216" t="s">
        <v>14</v>
      </c>
      <c r="J113" s="444" t="s">
        <v>962</v>
      </c>
      <c r="K113" s="186"/>
      <c r="L113" s="186"/>
      <c r="M113" s="360"/>
      <c r="N113" s="184"/>
    </row>
    <row r="114" spans="1:15" ht="61.5" x14ac:dyDescent="0.35">
      <c r="A114" s="361"/>
      <c r="B114" s="216" t="s">
        <v>492</v>
      </c>
      <c r="C114" s="446" t="s">
        <v>1030</v>
      </c>
      <c r="D114" s="216" t="s">
        <v>925</v>
      </c>
      <c r="E114" s="445">
        <v>14873</v>
      </c>
      <c r="F114" s="445">
        <v>15982</v>
      </c>
      <c r="G114" s="445">
        <v>14619</v>
      </c>
      <c r="H114" s="445">
        <v>45473</v>
      </c>
      <c r="I114" s="216" t="s">
        <v>14</v>
      </c>
      <c r="J114" s="444" t="s">
        <v>962</v>
      </c>
      <c r="K114" s="186"/>
      <c r="L114" s="186"/>
      <c r="M114" s="360"/>
      <c r="N114" s="184"/>
    </row>
    <row r="115" spans="1:15" s="418" customFormat="1" ht="61.5" x14ac:dyDescent="0.35">
      <c r="A115" s="361"/>
      <c r="B115" s="216" t="s">
        <v>491</v>
      </c>
      <c r="C115" s="446" t="s">
        <v>1072</v>
      </c>
      <c r="D115" s="216" t="s">
        <v>925</v>
      </c>
      <c r="E115" s="445">
        <v>15785</v>
      </c>
      <c r="F115" s="445">
        <v>13696</v>
      </c>
      <c r="G115" s="445">
        <v>18502</v>
      </c>
      <c r="H115" s="445">
        <f>E115+F115+G115</f>
        <v>47983</v>
      </c>
      <c r="I115" s="216" t="s">
        <v>14</v>
      </c>
      <c r="J115" s="444" t="s">
        <v>962</v>
      </c>
      <c r="K115" s="186"/>
      <c r="L115" s="186"/>
      <c r="M115" s="360"/>
      <c r="N115" s="184"/>
    </row>
    <row r="116" spans="1:15" s="418" customFormat="1" ht="61.5" x14ac:dyDescent="0.35">
      <c r="A116" s="361"/>
      <c r="B116" s="216" t="s">
        <v>490</v>
      </c>
      <c r="C116" s="446" t="s">
        <v>1073</v>
      </c>
      <c r="D116" s="216" t="s">
        <v>925</v>
      </c>
      <c r="E116" s="445">
        <v>15195</v>
      </c>
      <c r="F116" s="445">
        <v>10634</v>
      </c>
      <c r="G116" s="445">
        <v>22995</v>
      </c>
      <c r="H116" s="445">
        <f>E116+F116+G116</f>
        <v>48824</v>
      </c>
      <c r="I116" s="216" t="s">
        <v>14</v>
      </c>
      <c r="J116" s="444" t="s">
        <v>962</v>
      </c>
      <c r="K116" s="186"/>
      <c r="L116" s="186"/>
      <c r="M116" s="360"/>
      <c r="N116" s="184"/>
    </row>
    <row r="117" spans="1:15" s="418" customFormat="1" ht="61.5" x14ac:dyDescent="0.35">
      <c r="A117" s="361"/>
      <c r="B117" s="216" t="s">
        <v>1101</v>
      </c>
      <c r="C117" s="446" t="s">
        <v>1102</v>
      </c>
      <c r="D117" s="216" t="s">
        <v>925</v>
      </c>
      <c r="E117" s="450">
        <v>15107</v>
      </c>
      <c r="F117" s="450">
        <v>9148</v>
      </c>
      <c r="G117" s="467">
        <v>22747</v>
      </c>
      <c r="H117" s="417">
        <f>E117+F117+G117</f>
        <v>47002</v>
      </c>
      <c r="I117" s="216" t="s">
        <v>14</v>
      </c>
      <c r="J117" s="444" t="s">
        <v>962</v>
      </c>
      <c r="K117" s="186"/>
      <c r="L117" s="186"/>
      <c r="M117" s="360"/>
      <c r="N117" s="184"/>
    </row>
    <row r="118" spans="1:15" s="418" customFormat="1" x14ac:dyDescent="0.25">
      <c r="A118" s="359"/>
      <c r="B118" s="242"/>
      <c r="C118" s="209"/>
      <c r="D118" s="186"/>
      <c r="E118" s="186"/>
      <c r="F118" s="186"/>
      <c r="G118" s="186"/>
      <c r="H118" s="186"/>
      <c r="I118" s="186"/>
      <c r="J118" s="186"/>
      <c r="K118" s="186"/>
      <c r="L118" s="186"/>
      <c r="M118" s="360"/>
      <c r="N118" s="184"/>
    </row>
    <row r="119" spans="1:15" x14ac:dyDescent="0.25">
      <c r="A119" s="359" t="s">
        <v>479</v>
      </c>
      <c r="B119" s="241" t="s">
        <v>478</v>
      </c>
      <c r="C119" s="187"/>
      <c r="D119" s="186"/>
      <c r="E119" s="186"/>
      <c r="F119" s="186"/>
      <c r="G119" s="186"/>
      <c r="H119" s="186"/>
      <c r="I119" s="186"/>
      <c r="J119" s="186"/>
      <c r="K119" s="186"/>
      <c r="L119" s="186"/>
      <c r="M119" s="360"/>
      <c r="N119" s="184"/>
    </row>
    <row r="120" spans="1:15" ht="50.25" customHeight="1" x14ac:dyDescent="0.25">
      <c r="A120" s="359"/>
      <c r="B120" s="587" t="s">
        <v>477</v>
      </c>
      <c r="C120" s="587"/>
      <c r="D120" s="587"/>
      <c r="E120" s="587"/>
      <c r="F120" s="186"/>
      <c r="G120" s="186"/>
      <c r="H120" s="416"/>
      <c r="I120" s="186"/>
      <c r="J120" s="186"/>
      <c r="K120" s="186"/>
      <c r="L120" s="186"/>
      <c r="M120" s="360"/>
      <c r="N120" s="184"/>
    </row>
    <row r="121" spans="1:15" ht="34.5" customHeight="1" thickBot="1" x14ac:dyDescent="0.3">
      <c r="A121" s="361"/>
      <c r="B121" s="587" t="s">
        <v>476</v>
      </c>
      <c r="C121" s="587"/>
      <c r="D121" s="587"/>
      <c r="E121" s="587"/>
      <c r="F121" s="186"/>
      <c r="G121" s="186"/>
      <c r="H121" s="186"/>
      <c r="I121" s="186"/>
      <c r="J121" s="186"/>
      <c r="K121" s="186"/>
      <c r="L121" s="186"/>
      <c r="M121" s="360"/>
      <c r="N121" s="184"/>
      <c r="O121" s="184"/>
    </row>
    <row r="122" spans="1:15" ht="21.75" customHeight="1" x14ac:dyDescent="0.25">
      <c r="A122" s="361"/>
      <c r="B122" s="194" t="s">
        <v>475</v>
      </c>
      <c r="C122" s="240" t="s">
        <v>474</v>
      </c>
      <c r="D122" s="239" t="s">
        <v>473</v>
      </c>
      <c r="E122" s="239" t="s">
        <v>9</v>
      </c>
      <c r="F122" s="239" t="s">
        <v>472</v>
      </c>
      <c r="G122" s="239" t="s">
        <v>9</v>
      </c>
      <c r="H122" s="239" t="s">
        <v>471</v>
      </c>
      <c r="I122" s="226" t="s">
        <v>8</v>
      </c>
      <c r="J122" s="239" t="s">
        <v>1077</v>
      </c>
      <c r="K122" s="186"/>
      <c r="L122" s="186"/>
      <c r="M122" s="360"/>
      <c r="N122" s="184"/>
      <c r="O122" s="184"/>
    </row>
    <row r="123" spans="1:15" ht="30" x14ac:dyDescent="0.25">
      <c r="A123" s="361"/>
      <c r="B123" s="448" t="s">
        <v>920</v>
      </c>
      <c r="C123" s="237" t="s">
        <v>497</v>
      </c>
      <c r="D123" s="480">
        <f>7702901+28088409</f>
        <v>35791310</v>
      </c>
      <c r="E123" s="234" t="str">
        <f>VLOOKUP($B123,[1]ListsReq!$AC$3:$AF$61,2,FALSE)</f>
        <v>kWh</v>
      </c>
      <c r="F123" s="477">
        <v>0.25559999999999999</v>
      </c>
      <c r="G123" s="234" t="str">
        <f>VLOOKUP($B123,[1]ListsReq!$AC$3:$AF$61,4,FALSE)</f>
        <v>kg CO2e/kWh</v>
      </c>
      <c r="H123" s="490">
        <f t="shared" ref="H123:H186" si="2">(F123*D123)/1000</f>
        <v>9148.2588359999991</v>
      </c>
      <c r="I123" s="244" t="s">
        <v>982</v>
      </c>
      <c r="J123" s="238">
        <v>37568442</v>
      </c>
      <c r="K123" s="186"/>
      <c r="L123" s="186"/>
      <c r="M123" s="360"/>
      <c r="N123" s="184"/>
      <c r="O123" s="184"/>
    </row>
    <row r="124" spans="1:15" x14ac:dyDescent="0.25">
      <c r="A124" s="361"/>
      <c r="B124" s="448" t="s">
        <v>871</v>
      </c>
      <c r="C124" s="237" t="s">
        <v>498</v>
      </c>
      <c r="D124" s="481">
        <v>61638176</v>
      </c>
      <c r="E124" s="234" t="str">
        <f>VLOOKUP($B124,[1]ListsReq!$AC$3:$AF$61,2,FALSE)</f>
        <v>kWh</v>
      </c>
      <c r="F124" s="477">
        <v>0.18385000000000001</v>
      </c>
      <c r="G124" s="234" t="str">
        <f>VLOOKUP($B124,[1]ListsReq!$AC$3:$AF$61,4,FALSE)</f>
        <v>kg CO2e/kWh</v>
      </c>
      <c r="H124" s="490">
        <f t="shared" si="2"/>
        <v>11332.178657600001</v>
      </c>
      <c r="I124" s="200" t="s">
        <v>966</v>
      </c>
      <c r="J124" s="201">
        <v>61328011</v>
      </c>
      <c r="K124" s="186"/>
      <c r="L124" s="186"/>
      <c r="M124" s="360"/>
      <c r="N124" s="184"/>
      <c r="O124" s="184"/>
    </row>
    <row r="125" spans="1:15" x14ac:dyDescent="0.25">
      <c r="A125" s="361"/>
      <c r="B125" s="448" t="s">
        <v>850</v>
      </c>
      <c r="C125" s="237" t="s">
        <v>496</v>
      </c>
      <c r="D125" s="481">
        <v>424483</v>
      </c>
      <c r="E125" s="234" t="str">
        <f>VLOOKUP($B125,[1]ListsReq!$AC$3:$AF$61,2,FALSE)</f>
        <v>kWh</v>
      </c>
      <c r="F125" s="477">
        <v>0.25675999999999999</v>
      </c>
      <c r="G125" s="234" t="str">
        <f>VLOOKUP($B125,[1]ListsReq!$AC$3:$AF$61,4,FALSE)</f>
        <v>kg CO2e/kWh</v>
      </c>
      <c r="H125" s="490">
        <f t="shared" si="2"/>
        <v>108.99025507999998</v>
      </c>
      <c r="I125" s="404"/>
      <c r="J125" s="201">
        <v>616756</v>
      </c>
      <c r="K125" s="186"/>
      <c r="L125" s="186"/>
      <c r="M125" s="360"/>
      <c r="N125" s="184"/>
      <c r="O125" s="184"/>
    </row>
    <row r="126" spans="1:15" x14ac:dyDescent="0.25">
      <c r="A126" s="361"/>
      <c r="B126" s="448" t="s">
        <v>592</v>
      </c>
      <c r="C126" s="237" t="s">
        <v>496</v>
      </c>
      <c r="D126" s="482">
        <v>1236963</v>
      </c>
      <c r="E126" s="234" t="s">
        <v>765</v>
      </c>
      <c r="F126" s="477">
        <v>0.27900999999999998</v>
      </c>
      <c r="G126" s="234" t="s">
        <v>797</v>
      </c>
      <c r="H126" s="490">
        <f t="shared" si="2"/>
        <v>345.12504662999999</v>
      </c>
      <c r="I126" s="200" t="s">
        <v>983</v>
      </c>
      <c r="J126" s="393">
        <v>1720148</v>
      </c>
      <c r="K126" s="186"/>
      <c r="L126" s="186"/>
      <c r="M126" s="360"/>
      <c r="N126" s="184"/>
      <c r="O126" s="184"/>
    </row>
    <row r="127" spans="1:15" x14ac:dyDescent="0.25">
      <c r="A127" s="361"/>
      <c r="B127" s="448" t="s">
        <v>733</v>
      </c>
      <c r="C127" s="398" t="s">
        <v>498</v>
      </c>
      <c r="D127" s="483">
        <v>1177658</v>
      </c>
      <c r="E127" s="403" t="s">
        <v>674</v>
      </c>
      <c r="F127" s="477">
        <v>2.5941100000000001</v>
      </c>
      <c r="G127" s="234" t="str">
        <f>VLOOKUP($B127,[1]ListsReq!$AC$3:$AF$61,4,FALSE)</f>
        <v>kg CO2e/litre</v>
      </c>
      <c r="H127" s="490">
        <f t="shared" si="2"/>
        <v>3054.9743943799999</v>
      </c>
      <c r="I127" s="200" t="s">
        <v>963</v>
      </c>
      <c r="J127" s="393">
        <v>1217930</v>
      </c>
      <c r="K127" s="186"/>
      <c r="L127" s="186"/>
      <c r="M127" s="360"/>
      <c r="N127" s="184"/>
      <c r="O127" s="184"/>
    </row>
    <row r="128" spans="1:15" x14ac:dyDescent="0.25">
      <c r="A128" s="361"/>
      <c r="B128" s="448" t="s">
        <v>766</v>
      </c>
      <c r="C128" s="398" t="s">
        <v>496</v>
      </c>
      <c r="D128" s="484">
        <v>234534</v>
      </c>
      <c r="E128" s="403" t="str">
        <f>VLOOKUP($B128,[1]ListsReq!$AC$3:$AF$61,2,FALSE)</f>
        <v>m3</v>
      </c>
      <c r="F128" s="477">
        <v>0.34399999999999997</v>
      </c>
      <c r="G128" s="234" t="str">
        <f>VLOOKUP($B128,[1]ListsReq!$AC$3:$AF$61,4,FALSE)</f>
        <v>kg CO2e/m3</v>
      </c>
      <c r="H128" s="490">
        <f t="shared" si="2"/>
        <v>80.679695999999993</v>
      </c>
      <c r="I128" s="200"/>
      <c r="J128" s="401">
        <v>227120</v>
      </c>
      <c r="K128" s="186"/>
      <c r="L128" s="186"/>
      <c r="M128" s="360"/>
      <c r="N128" s="184"/>
      <c r="O128" s="184"/>
    </row>
    <row r="129" spans="1:15" x14ac:dyDescent="0.25">
      <c r="A129" s="361"/>
      <c r="B129" s="448" t="s">
        <v>750</v>
      </c>
      <c r="C129" s="398" t="s">
        <v>496</v>
      </c>
      <c r="D129" s="484">
        <f>D128*0.95</f>
        <v>222807.3</v>
      </c>
      <c r="E129" s="403" t="str">
        <f>VLOOKUP($B129,[1]ListsReq!$AC$3:$AF$61,2,FALSE)</f>
        <v>m3</v>
      </c>
      <c r="F129" s="477">
        <v>0.70799999999999996</v>
      </c>
      <c r="G129" s="234" t="str">
        <f>VLOOKUP($B129,[1]ListsReq!$AC$3:$AF$61,4,FALSE)</f>
        <v>kg CO2e/m3</v>
      </c>
      <c r="H129" s="490">
        <f t="shared" si="2"/>
        <v>157.74756839999998</v>
      </c>
      <c r="I129" s="200"/>
      <c r="J129" s="400">
        <v>215764</v>
      </c>
      <c r="K129" s="186"/>
      <c r="L129" s="186"/>
      <c r="M129" s="360"/>
      <c r="N129" s="184"/>
      <c r="O129" s="184"/>
    </row>
    <row r="130" spans="1:15" x14ac:dyDescent="0.25">
      <c r="A130" s="361"/>
      <c r="B130" s="448" t="s">
        <v>623</v>
      </c>
      <c r="C130" s="398" t="s">
        <v>496</v>
      </c>
      <c r="D130" s="485">
        <v>35300.19</v>
      </c>
      <c r="E130" s="403" t="str">
        <f>VLOOKUP($B130,[1]ListsReq!$AC$3:$AF$61,2,FALSE)</f>
        <v>tonnes</v>
      </c>
      <c r="F130" s="477">
        <v>586.51400000000001</v>
      </c>
      <c r="G130" s="234" t="str">
        <f>VLOOKUP($B130,[1]ListsReq!$AC$3:$AF$61,4,FALSE)</f>
        <v>kgCO2e/tonne</v>
      </c>
      <c r="H130" s="490">
        <f t="shared" si="2"/>
        <v>20704.05563766</v>
      </c>
      <c r="I130" s="200"/>
      <c r="J130" s="399">
        <v>34162</v>
      </c>
      <c r="K130" s="186"/>
      <c r="L130" s="186"/>
      <c r="M130" s="360"/>
      <c r="N130" s="184"/>
      <c r="O130" s="184"/>
    </row>
    <row r="131" spans="1:15" x14ac:dyDescent="0.25">
      <c r="A131" s="361"/>
      <c r="B131" s="448" t="s">
        <v>613</v>
      </c>
      <c r="C131" s="398" t="s">
        <v>496</v>
      </c>
      <c r="D131" s="485">
        <v>22212.7</v>
      </c>
      <c r="E131" s="403" t="str">
        <f>VLOOKUP($B131,[1]ListsReq!$AC$3:$AF$61,2,FALSE)</f>
        <v>tonnes</v>
      </c>
      <c r="F131" s="477">
        <v>21.353999999999999</v>
      </c>
      <c r="G131" s="234" t="str">
        <f>VLOOKUP($B131,[1]ListsReq!$AC$3:$AF$61,4,FALSE)</f>
        <v>kgCO2e/tonne</v>
      </c>
      <c r="H131" s="490">
        <f t="shared" si="2"/>
        <v>474.32999579999995</v>
      </c>
      <c r="I131" s="200"/>
      <c r="J131" s="399">
        <v>45366</v>
      </c>
      <c r="K131" s="186"/>
      <c r="L131" s="186"/>
      <c r="M131" s="360"/>
      <c r="N131" s="184"/>
      <c r="O131" s="184"/>
    </row>
    <row r="132" spans="1:15" x14ac:dyDescent="0.25">
      <c r="A132" s="361"/>
      <c r="B132" s="448" t="s">
        <v>607</v>
      </c>
      <c r="C132" s="398" t="s">
        <v>496</v>
      </c>
      <c r="D132" s="486">
        <v>20.43</v>
      </c>
      <c r="E132" s="403" t="str">
        <f>VLOOKUP($B132,[1]ListsReq!$AC$3:$AF$61,2,FALSE)</f>
        <v>tonnes</v>
      </c>
      <c r="F132" s="477">
        <v>21.353999999999999</v>
      </c>
      <c r="G132" s="234" t="str">
        <f>VLOOKUP($B132,[1]ListsReq!$AC$3:$AF$61,4,FALSE)</f>
        <v>kgCO2e/tonne</v>
      </c>
      <c r="H132" s="490">
        <f t="shared" si="2"/>
        <v>0.43626221999999998</v>
      </c>
      <c r="I132" s="200"/>
      <c r="J132" s="402">
        <v>0</v>
      </c>
      <c r="K132" s="186"/>
      <c r="L132" s="186"/>
      <c r="M132" s="360"/>
      <c r="N132" s="184"/>
      <c r="O132" s="184"/>
    </row>
    <row r="133" spans="1:15" x14ac:dyDescent="0.25">
      <c r="A133" s="361"/>
      <c r="B133" s="448" t="s">
        <v>615</v>
      </c>
      <c r="C133" s="237" t="s">
        <v>496</v>
      </c>
      <c r="D133" s="487">
        <v>12232.84</v>
      </c>
      <c r="E133" s="234" t="str">
        <f>VLOOKUP($B133,[1]ListsReq!$AC$3:$AF$61,2,FALSE)</f>
        <v>tonnes</v>
      </c>
      <c r="F133" s="477">
        <v>10.204000000000001</v>
      </c>
      <c r="G133" s="234" t="str">
        <f>VLOOKUP($B133,[1]ListsReq!$AC$3:$AF$61,4,FALSE)</f>
        <v>kgCO2e/tonne</v>
      </c>
      <c r="H133" s="490">
        <f t="shared" si="2"/>
        <v>124.82389936000001</v>
      </c>
      <c r="I133" s="200"/>
      <c r="J133" s="397">
        <v>13028</v>
      </c>
      <c r="K133" s="186"/>
      <c r="L133" s="186"/>
      <c r="M133" s="360"/>
      <c r="N133" s="184"/>
      <c r="O133" s="184"/>
    </row>
    <row r="134" spans="1:15" x14ac:dyDescent="0.25">
      <c r="A134" s="361"/>
      <c r="B134" s="448" t="s">
        <v>896</v>
      </c>
      <c r="C134" s="237" t="s">
        <v>496</v>
      </c>
      <c r="D134" s="487">
        <f>D123</f>
        <v>35791310</v>
      </c>
      <c r="E134" s="234" t="str">
        <f>VLOOKUP($B134,[1]ListsReq!$AC$3:$AF$61,2,FALSE)</f>
        <v>kWh</v>
      </c>
      <c r="F134" s="477">
        <v>2.1700000000000001E-2</v>
      </c>
      <c r="G134" s="234" t="str">
        <f>VLOOKUP($B134,[1]ListsReq!$AC$3:$AF$61,4,FALSE)</f>
        <v>kg CO2e/kWh</v>
      </c>
      <c r="H134" s="490">
        <f>D134*F134/1000</f>
        <v>776.67142699999999</v>
      </c>
      <c r="I134" s="200"/>
      <c r="J134" s="397">
        <f>J123</f>
        <v>37568442</v>
      </c>
      <c r="K134" s="186"/>
      <c r="L134" s="186"/>
      <c r="M134" s="360"/>
      <c r="N134" s="184"/>
      <c r="O134" s="184"/>
    </row>
    <row r="135" spans="1:15" x14ac:dyDescent="0.25">
      <c r="A135" s="361"/>
      <c r="B135" s="448" t="s">
        <v>619</v>
      </c>
      <c r="C135" s="237" t="s">
        <v>496</v>
      </c>
      <c r="D135" s="481">
        <v>5536</v>
      </c>
      <c r="E135" s="234" t="str">
        <f>VLOOKUP($B135,[1]ListsReq!$AC$3:$AF$61,2,FALSE)</f>
        <v>tonnes</v>
      </c>
      <c r="F135" s="477">
        <v>10.204000000000001</v>
      </c>
      <c r="G135" s="234" t="str">
        <f>VLOOKUP($B135,[1]ListsReq!$AC$3:$AF$61,4,FALSE)</f>
        <v>kgCO2e/tonne</v>
      </c>
      <c r="H135" s="490">
        <f t="shared" si="2"/>
        <v>56.489344000000003</v>
      </c>
      <c r="I135" s="200"/>
      <c r="J135" s="201">
        <v>5369</v>
      </c>
      <c r="K135" s="186"/>
      <c r="L135" s="186"/>
      <c r="M135" s="360"/>
      <c r="N135" s="184"/>
      <c r="O135" s="184"/>
    </row>
    <row r="136" spans="1:15" hidden="1" x14ac:dyDescent="0.25">
      <c r="A136" s="361"/>
      <c r="B136" s="202"/>
      <c r="C136" s="237"/>
      <c r="D136" s="488"/>
      <c r="E136" s="234" t="e">
        <f>VLOOKUP($B136,[1]ListsReq!$AC$3:$AF$61,2,FALSE)</f>
        <v>#N/A</v>
      </c>
      <c r="F136" s="477">
        <v>2.2030699999999999</v>
      </c>
      <c r="G136" s="234" t="e">
        <f>VLOOKUP($B136,[1]ListsReq!$AC$3:$AF$61,4,FALSE)</f>
        <v>#N/A</v>
      </c>
      <c r="H136" s="490">
        <f t="shared" si="2"/>
        <v>0</v>
      </c>
      <c r="I136" s="200"/>
      <c r="J136" s="201"/>
      <c r="K136" s="186"/>
      <c r="L136" s="186"/>
      <c r="M136" s="360"/>
      <c r="N136" s="184"/>
      <c r="O136" s="184"/>
    </row>
    <row r="137" spans="1:15" hidden="1" x14ac:dyDescent="0.25">
      <c r="A137" s="361"/>
      <c r="B137" s="202"/>
      <c r="C137" s="237"/>
      <c r="D137" s="488"/>
      <c r="E137" s="234" t="e">
        <f>VLOOKUP($B137,[1]ListsReq!$AC$3:$AF$61,2,FALSE)</f>
        <v>#N/A</v>
      </c>
      <c r="F137" s="477" t="e">
        <f>VLOOKUP($B137,[1]ListsReq!$AC$3:$AF$82,3,FALSE)</f>
        <v>#N/A</v>
      </c>
      <c r="G137" s="234" t="e">
        <f>VLOOKUP($B137,[1]ListsReq!$AC$3:$AF$61,4,FALSE)</f>
        <v>#N/A</v>
      </c>
      <c r="H137" s="490" t="e">
        <f t="shared" si="2"/>
        <v>#N/A</v>
      </c>
      <c r="I137" s="200"/>
      <c r="J137" s="201"/>
      <c r="K137" s="186"/>
      <c r="L137" s="186"/>
      <c r="M137" s="360"/>
      <c r="N137" s="184"/>
      <c r="O137" s="184"/>
    </row>
    <row r="138" spans="1:15" hidden="1" x14ac:dyDescent="0.25">
      <c r="A138" s="361"/>
      <c r="B138" s="202"/>
      <c r="C138" s="237"/>
      <c r="D138" s="488"/>
      <c r="E138" s="234" t="e">
        <f>VLOOKUP($B138,[1]ListsReq!$AC$3:$AF$61,2,FALSE)</f>
        <v>#N/A</v>
      </c>
      <c r="F138" s="477" t="e">
        <f>VLOOKUP($B138,[1]ListsReq!$AC$3:$AF$82,3,FALSE)</f>
        <v>#N/A</v>
      </c>
      <c r="G138" s="234" t="e">
        <f>VLOOKUP($B138,[1]ListsReq!$AC$3:$AF$61,4,FALSE)</f>
        <v>#N/A</v>
      </c>
      <c r="H138" s="490" t="e">
        <f t="shared" si="2"/>
        <v>#N/A</v>
      </c>
      <c r="I138" s="200"/>
      <c r="J138" s="201"/>
      <c r="K138" s="186"/>
      <c r="L138" s="186"/>
      <c r="M138" s="360"/>
      <c r="N138" s="184"/>
      <c r="O138" s="184"/>
    </row>
    <row r="139" spans="1:15" hidden="1" x14ac:dyDescent="0.25">
      <c r="A139" s="361"/>
      <c r="B139" s="202"/>
      <c r="C139" s="237"/>
      <c r="D139" s="488"/>
      <c r="E139" s="234" t="e">
        <f>VLOOKUP($B139,[1]ListsReq!$AC$3:$AF$61,2,FALSE)</f>
        <v>#N/A</v>
      </c>
      <c r="F139" s="477" t="e">
        <f>VLOOKUP($B139,[1]ListsReq!$AC$3:$AF$82,3,FALSE)</f>
        <v>#N/A</v>
      </c>
      <c r="G139" s="234" t="e">
        <f>VLOOKUP($B139,[1]ListsReq!$AC$3:$AF$61,4,FALSE)</f>
        <v>#N/A</v>
      </c>
      <c r="H139" s="490" t="e">
        <f t="shared" si="2"/>
        <v>#N/A</v>
      </c>
      <c r="I139" s="200"/>
      <c r="J139" s="201"/>
      <c r="K139" s="186"/>
      <c r="L139" s="186"/>
      <c r="M139" s="360"/>
      <c r="N139" s="184"/>
      <c r="O139" s="184"/>
    </row>
    <row r="140" spans="1:15" hidden="1" x14ac:dyDescent="0.25">
      <c r="A140" s="361"/>
      <c r="B140" s="202"/>
      <c r="C140" s="237"/>
      <c r="D140" s="488"/>
      <c r="E140" s="234" t="e">
        <f>VLOOKUP($B140,[1]ListsReq!$AC$3:$AF$61,2,FALSE)</f>
        <v>#N/A</v>
      </c>
      <c r="F140" s="477" t="e">
        <f>VLOOKUP($B140,[1]ListsReq!$AC$3:$AF$82,3,FALSE)</f>
        <v>#N/A</v>
      </c>
      <c r="G140" s="234" t="e">
        <f>VLOOKUP($B140,[1]ListsReq!$AC$3:$AF$61,4,FALSE)</f>
        <v>#N/A</v>
      </c>
      <c r="H140" s="490" t="e">
        <f t="shared" si="2"/>
        <v>#N/A</v>
      </c>
      <c r="I140" s="200"/>
      <c r="J140" s="201"/>
      <c r="K140" s="186"/>
      <c r="L140" s="186"/>
      <c r="M140" s="360"/>
      <c r="N140" s="184"/>
      <c r="O140" s="184"/>
    </row>
    <row r="141" spans="1:15" hidden="1" x14ac:dyDescent="0.25">
      <c r="A141" s="361"/>
      <c r="B141" s="202"/>
      <c r="C141" s="237"/>
      <c r="D141" s="488"/>
      <c r="E141" s="234" t="e">
        <f>VLOOKUP($B141,[1]ListsReq!$AC$3:$AF$61,2,FALSE)</f>
        <v>#N/A</v>
      </c>
      <c r="F141" s="477" t="e">
        <f>VLOOKUP($B141,[1]ListsReq!$AC$3:$AF$82,3,FALSE)</f>
        <v>#N/A</v>
      </c>
      <c r="G141" s="234" t="e">
        <f>VLOOKUP($B141,[1]ListsReq!$AC$3:$AF$61,4,FALSE)</f>
        <v>#N/A</v>
      </c>
      <c r="H141" s="490" t="e">
        <f t="shared" si="2"/>
        <v>#N/A</v>
      </c>
      <c r="I141" s="200"/>
      <c r="J141" s="201"/>
      <c r="K141" s="186"/>
      <c r="L141" s="186"/>
      <c r="M141" s="360"/>
      <c r="N141" s="184"/>
      <c r="O141" s="184"/>
    </row>
    <row r="142" spans="1:15" hidden="1" x14ac:dyDescent="0.25">
      <c r="A142" s="361"/>
      <c r="B142" s="202"/>
      <c r="C142" s="237"/>
      <c r="D142" s="488"/>
      <c r="E142" s="234" t="e">
        <f>VLOOKUP($B142,[1]ListsReq!$AC$3:$AF$61,2,FALSE)</f>
        <v>#N/A</v>
      </c>
      <c r="F142" s="477" t="e">
        <f>VLOOKUP($B142,[1]ListsReq!$AC$3:$AF$82,3,FALSE)</f>
        <v>#N/A</v>
      </c>
      <c r="G142" s="234" t="e">
        <f>VLOOKUP($B142,[1]ListsReq!$AC$3:$AF$61,4,FALSE)</f>
        <v>#N/A</v>
      </c>
      <c r="H142" s="490" t="e">
        <f t="shared" si="2"/>
        <v>#N/A</v>
      </c>
      <c r="I142" s="200"/>
      <c r="J142" s="201"/>
      <c r="K142" s="186"/>
      <c r="L142" s="186"/>
      <c r="M142" s="360"/>
      <c r="N142" s="184"/>
      <c r="O142" s="184"/>
    </row>
    <row r="143" spans="1:15" hidden="1" x14ac:dyDescent="0.25">
      <c r="A143" s="361"/>
      <c r="B143" s="202"/>
      <c r="C143" s="237"/>
      <c r="D143" s="488"/>
      <c r="E143" s="234" t="e">
        <f>VLOOKUP($B143,[1]ListsReq!$AC$3:$AF$61,2,FALSE)</f>
        <v>#N/A</v>
      </c>
      <c r="F143" s="477" t="e">
        <f>VLOOKUP($B143,[1]ListsReq!$AC$3:$AF$82,3,FALSE)</f>
        <v>#N/A</v>
      </c>
      <c r="G143" s="234" t="e">
        <f>VLOOKUP($B143,[1]ListsReq!$AC$3:$AF$61,4,FALSE)</f>
        <v>#N/A</v>
      </c>
      <c r="H143" s="490" t="e">
        <f t="shared" si="2"/>
        <v>#N/A</v>
      </c>
      <c r="I143" s="200"/>
      <c r="J143" s="201"/>
      <c r="K143" s="186"/>
      <c r="L143" s="186"/>
      <c r="M143" s="360"/>
      <c r="N143" s="184"/>
      <c r="O143" s="184"/>
    </row>
    <row r="144" spans="1:15" hidden="1" x14ac:dyDescent="0.25">
      <c r="A144" s="361"/>
      <c r="B144" s="202"/>
      <c r="C144" s="237"/>
      <c r="D144" s="488"/>
      <c r="E144" s="234" t="e">
        <f>VLOOKUP($B144,[1]ListsReq!$AC$3:$AF$61,2,FALSE)</f>
        <v>#N/A</v>
      </c>
      <c r="F144" s="477" t="e">
        <f>VLOOKUP($B144,[1]ListsReq!$AC$3:$AF$82,3,FALSE)</f>
        <v>#N/A</v>
      </c>
      <c r="G144" s="234" t="e">
        <f>VLOOKUP($B144,[1]ListsReq!$AC$3:$AF$61,4,FALSE)</f>
        <v>#N/A</v>
      </c>
      <c r="H144" s="490" t="e">
        <f t="shared" si="2"/>
        <v>#N/A</v>
      </c>
      <c r="I144" s="200"/>
      <c r="J144" s="201"/>
      <c r="K144" s="186"/>
      <c r="L144" s="186"/>
      <c r="M144" s="360"/>
      <c r="N144" s="184"/>
      <c r="O144" s="184"/>
    </row>
    <row r="145" spans="1:15" hidden="1" x14ac:dyDescent="0.25">
      <c r="A145" s="361"/>
      <c r="B145" s="202"/>
      <c r="C145" s="237"/>
      <c r="D145" s="488"/>
      <c r="E145" s="234" t="e">
        <f>VLOOKUP($B145,[1]ListsReq!$AC$3:$AF$61,2,FALSE)</f>
        <v>#N/A</v>
      </c>
      <c r="F145" s="477" t="e">
        <f>VLOOKUP($B145,[1]ListsReq!$AC$3:$AF$82,3,FALSE)</f>
        <v>#N/A</v>
      </c>
      <c r="G145" s="234" t="e">
        <f>VLOOKUP($B145,[1]ListsReq!$AC$3:$AF$61,4,FALSE)</f>
        <v>#N/A</v>
      </c>
      <c r="H145" s="490" t="e">
        <f t="shared" si="2"/>
        <v>#N/A</v>
      </c>
      <c r="I145" s="200"/>
      <c r="J145" s="201"/>
      <c r="K145" s="186"/>
      <c r="L145" s="186"/>
      <c r="M145" s="360"/>
      <c r="N145" s="184"/>
      <c r="O145" s="184"/>
    </row>
    <row r="146" spans="1:15" hidden="1" x14ac:dyDescent="0.25">
      <c r="A146" s="361"/>
      <c r="B146" s="202"/>
      <c r="C146" s="237"/>
      <c r="D146" s="488"/>
      <c r="E146" s="234" t="e">
        <f>VLOOKUP($B146,[1]ListsReq!$AC$3:$AF$61,2,FALSE)</f>
        <v>#N/A</v>
      </c>
      <c r="F146" s="477" t="e">
        <f>VLOOKUP($B146,[1]ListsReq!$AC$3:$AF$82,3,FALSE)</f>
        <v>#N/A</v>
      </c>
      <c r="G146" s="234" t="e">
        <f>VLOOKUP($B146,[1]ListsReq!$AC$3:$AF$61,4,FALSE)</f>
        <v>#N/A</v>
      </c>
      <c r="H146" s="490" t="e">
        <f t="shared" si="2"/>
        <v>#N/A</v>
      </c>
      <c r="I146" s="200"/>
      <c r="J146" s="201"/>
      <c r="K146" s="186"/>
      <c r="L146" s="186"/>
      <c r="M146" s="360"/>
      <c r="N146" s="184"/>
      <c r="O146" s="184"/>
    </row>
    <row r="147" spans="1:15" hidden="1" x14ac:dyDescent="0.25">
      <c r="A147" s="361"/>
      <c r="B147" s="202"/>
      <c r="C147" s="237"/>
      <c r="D147" s="488"/>
      <c r="E147" s="234" t="e">
        <f>VLOOKUP($B147,[1]ListsReq!$AC$3:$AF$61,2,FALSE)</f>
        <v>#N/A</v>
      </c>
      <c r="F147" s="477" t="e">
        <f>VLOOKUP($B147,[1]ListsReq!$AC$3:$AF$82,3,FALSE)</f>
        <v>#N/A</v>
      </c>
      <c r="G147" s="234" t="e">
        <f>VLOOKUP($B147,[1]ListsReq!$AC$3:$AF$61,4,FALSE)</f>
        <v>#N/A</v>
      </c>
      <c r="H147" s="490" t="e">
        <f t="shared" si="2"/>
        <v>#N/A</v>
      </c>
      <c r="I147" s="200"/>
      <c r="J147" s="201"/>
      <c r="K147" s="186"/>
      <c r="L147" s="186"/>
      <c r="M147" s="360"/>
      <c r="N147" s="184"/>
      <c r="O147" s="184"/>
    </row>
    <row r="148" spans="1:15" hidden="1" x14ac:dyDescent="0.25">
      <c r="A148" s="361"/>
      <c r="B148" s="202"/>
      <c r="C148" s="237"/>
      <c r="D148" s="488"/>
      <c r="E148" s="234" t="e">
        <f>VLOOKUP($B148,[1]ListsReq!$AC$3:$AF$61,2,FALSE)</f>
        <v>#N/A</v>
      </c>
      <c r="F148" s="477" t="e">
        <f>VLOOKUP($B148,[1]ListsReq!$AC$3:$AF$82,3,FALSE)</f>
        <v>#N/A</v>
      </c>
      <c r="G148" s="234" t="e">
        <f>VLOOKUP($B148,[1]ListsReq!$AC$3:$AF$61,4,FALSE)</f>
        <v>#N/A</v>
      </c>
      <c r="H148" s="490" t="e">
        <f t="shared" si="2"/>
        <v>#N/A</v>
      </c>
      <c r="I148" s="200"/>
      <c r="J148" s="201"/>
      <c r="K148" s="186"/>
      <c r="L148" s="186"/>
      <c r="M148" s="360"/>
      <c r="N148" s="184"/>
      <c r="O148" s="184"/>
    </row>
    <row r="149" spans="1:15" hidden="1" x14ac:dyDescent="0.25">
      <c r="A149" s="361"/>
      <c r="B149" s="202"/>
      <c r="C149" s="237"/>
      <c r="D149" s="488"/>
      <c r="E149" s="234" t="e">
        <f>VLOOKUP($B149,[1]ListsReq!$AC$3:$AF$61,2,FALSE)</f>
        <v>#N/A</v>
      </c>
      <c r="F149" s="477" t="e">
        <f>VLOOKUP($B149,[1]ListsReq!$AC$3:$AF$82,3,FALSE)</f>
        <v>#N/A</v>
      </c>
      <c r="G149" s="234" t="e">
        <f>VLOOKUP($B149,[1]ListsReq!$AC$3:$AF$61,4,FALSE)</f>
        <v>#N/A</v>
      </c>
      <c r="H149" s="490" t="e">
        <f t="shared" si="2"/>
        <v>#N/A</v>
      </c>
      <c r="I149" s="200"/>
      <c r="J149" s="201"/>
      <c r="K149" s="186"/>
      <c r="L149" s="186"/>
      <c r="M149" s="360"/>
      <c r="N149" s="184"/>
      <c r="O149" s="184"/>
    </row>
    <row r="150" spans="1:15" hidden="1" x14ac:dyDescent="0.25">
      <c r="A150" s="361"/>
      <c r="B150" s="202"/>
      <c r="C150" s="237"/>
      <c r="D150" s="488"/>
      <c r="E150" s="234" t="e">
        <f>VLOOKUP($B150,[1]ListsReq!$AC$3:$AF$61,2,FALSE)</f>
        <v>#N/A</v>
      </c>
      <c r="F150" s="477" t="e">
        <f>VLOOKUP($B150,[1]ListsReq!$AC$3:$AF$82,3,FALSE)</f>
        <v>#N/A</v>
      </c>
      <c r="G150" s="234" t="e">
        <f>VLOOKUP($B150,[1]ListsReq!$AC$3:$AF$61,4,FALSE)</f>
        <v>#N/A</v>
      </c>
      <c r="H150" s="490" t="e">
        <f t="shared" si="2"/>
        <v>#N/A</v>
      </c>
      <c r="I150" s="200"/>
      <c r="J150" s="201"/>
      <c r="K150" s="186"/>
      <c r="L150" s="186"/>
      <c r="M150" s="360"/>
      <c r="N150" s="184"/>
      <c r="O150" s="184"/>
    </row>
    <row r="151" spans="1:15" hidden="1" x14ac:dyDescent="0.25">
      <c r="A151" s="361"/>
      <c r="B151" s="202"/>
      <c r="C151" s="237"/>
      <c r="D151" s="488"/>
      <c r="E151" s="234" t="e">
        <f>VLOOKUP($B151,[1]ListsReq!$AC$3:$AF$61,2,FALSE)</f>
        <v>#N/A</v>
      </c>
      <c r="F151" s="477" t="e">
        <f>VLOOKUP($B151,[1]ListsReq!$AC$3:$AF$82,3,FALSE)</f>
        <v>#N/A</v>
      </c>
      <c r="G151" s="234" t="e">
        <f>VLOOKUP($B151,[1]ListsReq!$AC$3:$AF$61,4,FALSE)</f>
        <v>#N/A</v>
      </c>
      <c r="H151" s="490" t="e">
        <f t="shared" si="2"/>
        <v>#N/A</v>
      </c>
      <c r="I151" s="200"/>
      <c r="J151" s="201"/>
      <c r="K151" s="186"/>
      <c r="L151" s="186"/>
      <c r="M151" s="360"/>
      <c r="N151" s="184"/>
      <c r="O151" s="184"/>
    </row>
    <row r="152" spans="1:15" hidden="1" x14ac:dyDescent="0.25">
      <c r="A152" s="361"/>
      <c r="B152" s="202"/>
      <c r="C152" s="237"/>
      <c r="D152" s="488"/>
      <c r="E152" s="234" t="e">
        <f>VLOOKUP($B152,[1]ListsReq!$AC$3:$AF$61,2,FALSE)</f>
        <v>#N/A</v>
      </c>
      <c r="F152" s="477" t="e">
        <f>VLOOKUP($B152,[1]ListsReq!$AC$3:$AF$82,3,FALSE)</f>
        <v>#N/A</v>
      </c>
      <c r="G152" s="234" t="e">
        <f>VLOOKUP($B152,[1]ListsReq!$AC$3:$AF$61,4,FALSE)</f>
        <v>#N/A</v>
      </c>
      <c r="H152" s="490" t="e">
        <f t="shared" si="2"/>
        <v>#N/A</v>
      </c>
      <c r="I152" s="200"/>
      <c r="J152" s="201"/>
      <c r="K152" s="186"/>
      <c r="L152" s="186"/>
      <c r="M152" s="360"/>
      <c r="N152" s="184"/>
      <c r="O152" s="184"/>
    </row>
    <row r="153" spans="1:15" hidden="1" x14ac:dyDescent="0.25">
      <c r="A153" s="361"/>
      <c r="B153" s="202"/>
      <c r="C153" s="237"/>
      <c r="D153" s="488"/>
      <c r="E153" s="234" t="e">
        <f>VLOOKUP($B153,[1]ListsReq!$AC$3:$AF$61,2,FALSE)</f>
        <v>#N/A</v>
      </c>
      <c r="F153" s="477" t="e">
        <f>VLOOKUP($B153,[1]ListsReq!$AC$3:$AF$82,3,FALSE)</f>
        <v>#N/A</v>
      </c>
      <c r="G153" s="234" t="e">
        <f>VLOOKUP($B153,[1]ListsReq!$AC$3:$AF$61,4,FALSE)</f>
        <v>#N/A</v>
      </c>
      <c r="H153" s="490" t="e">
        <f t="shared" si="2"/>
        <v>#N/A</v>
      </c>
      <c r="I153" s="200"/>
      <c r="J153" s="201"/>
      <c r="K153" s="186"/>
      <c r="L153" s="186"/>
      <c r="M153" s="360"/>
      <c r="N153" s="184"/>
      <c r="O153" s="184"/>
    </row>
    <row r="154" spans="1:15" hidden="1" x14ac:dyDescent="0.25">
      <c r="A154" s="361"/>
      <c r="B154" s="202"/>
      <c r="C154" s="237"/>
      <c r="D154" s="488"/>
      <c r="E154" s="234" t="e">
        <f>VLOOKUP($B154,[1]ListsReq!$AC$3:$AF$61,2,FALSE)</f>
        <v>#N/A</v>
      </c>
      <c r="F154" s="477" t="e">
        <f>VLOOKUP($B154,[1]ListsReq!$AC$3:$AF$82,3,FALSE)</f>
        <v>#N/A</v>
      </c>
      <c r="G154" s="234" t="e">
        <f>VLOOKUP($B154,[1]ListsReq!$AC$3:$AF$61,4,FALSE)</f>
        <v>#N/A</v>
      </c>
      <c r="H154" s="490" t="e">
        <f t="shared" si="2"/>
        <v>#N/A</v>
      </c>
      <c r="I154" s="200"/>
      <c r="J154" s="201"/>
      <c r="K154" s="186"/>
      <c r="L154" s="186"/>
      <c r="M154" s="360"/>
      <c r="N154" s="184"/>
      <c r="O154" s="184"/>
    </row>
    <row r="155" spans="1:15" hidden="1" x14ac:dyDescent="0.25">
      <c r="A155" s="361"/>
      <c r="B155" s="202"/>
      <c r="C155" s="237"/>
      <c r="D155" s="488"/>
      <c r="E155" s="234" t="e">
        <f>VLOOKUP($B155,[1]ListsReq!$AC$3:$AF$61,2,FALSE)</f>
        <v>#N/A</v>
      </c>
      <c r="F155" s="477" t="e">
        <f>VLOOKUP($B155,[1]ListsReq!$AC$3:$AF$82,3,FALSE)</f>
        <v>#N/A</v>
      </c>
      <c r="G155" s="234" t="e">
        <f>VLOOKUP($B155,[1]ListsReq!$AC$3:$AF$61,4,FALSE)</f>
        <v>#N/A</v>
      </c>
      <c r="H155" s="490" t="e">
        <f t="shared" si="2"/>
        <v>#N/A</v>
      </c>
      <c r="I155" s="200"/>
      <c r="J155" s="201"/>
      <c r="K155" s="186"/>
      <c r="L155" s="186"/>
      <c r="M155" s="360"/>
      <c r="N155" s="184"/>
      <c r="O155" s="184"/>
    </row>
    <row r="156" spans="1:15" hidden="1" x14ac:dyDescent="0.25">
      <c r="A156" s="361"/>
      <c r="B156" s="202"/>
      <c r="C156" s="237"/>
      <c r="D156" s="488"/>
      <c r="E156" s="234" t="e">
        <f>VLOOKUP($B156,[1]ListsReq!$AC$3:$AF$61,2,FALSE)</f>
        <v>#N/A</v>
      </c>
      <c r="F156" s="477" t="e">
        <f>VLOOKUP($B156,[1]ListsReq!$AC$3:$AF$82,3,FALSE)</f>
        <v>#N/A</v>
      </c>
      <c r="G156" s="234" t="e">
        <f>VLOOKUP($B156,[1]ListsReq!$AC$3:$AF$61,4,FALSE)</f>
        <v>#N/A</v>
      </c>
      <c r="H156" s="490" t="e">
        <f t="shared" si="2"/>
        <v>#N/A</v>
      </c>
      <c r="I156" s="200"/>
      <c r="J156" s="201"/>
      <c r="K156" s="186"/>
      <c r="L156" s="186"/>
      <c r="M156" s="360"/>
      <c r="N156" s="184"/>
      <c r="O156" s="184"/>
    </row>
    <row r="157" spans="1:15" hidden="1" x14ac:dyDescent="0.25">
      <c r="A157" s="361"/>
      <c r="B157" s="202"/>
      <c r="C157" s="237"/>
      <c r="D157" s="488"/>
      <c r="E157" s="234" t="e">
        <f>VLOOKUP($B157,[1]ListsReq!$AC$3:$AF$61,2,FALSE)</f>
        <v>#N/A</v>
      </c>
      <c r="F157" s="477" t="e">
        <f>VLOOKUP($B157,[1]ListsReq!$AC$3:$AF$82,3,FALSE)</f>
        <v>#N/A</v>
      </c>
      <c r="G157" s="234" t="e">
        <f>VLOOKUP($B157,[1]ListsReq!$AC$3:$AF$61,4,FALSE)</f>
        <v>#N/A</v>
      </c>
      <c r="H157" s="490" t="e">
        <f t="shared" si="2"/>
        <v>#N/A</v>
      </c>
      <c r="I157" s="200"/>
      <c r="J157" s="201"/>
      <c r="K157" s="186"/>
      <c r="L157" s="186"/>
      <c r="M157" s="360"/>
      <c r="N157" s="184"/>
      <c r="O157" s="184"/>
    </row>
    <row r="158" spans="1:15" hidden="1" x14ac:dyDescent="0.25">
      <c r="A158" s="361"/>
      <c r="B158" s="202"/>
      <c r="C158" s="237"/>
      <c r="D158" s="488"/>
      <c r="E158" s="234" t="e">
        <f>VLOOKUP($B158,[1]ListsReq!$AC$3:$AF$61,2,FALSE)</f>
        <v>#N/A</v>
      </c>
      <c r="F158" s="477" t="e">
        <f>VLOOKUP($B158,[1]ListsReq!$AC$3:$AF$82,3,FALSE)</f>
        <v>#N/A</v>
      </c>
      <c r="G158" s="234" t="e">
        <f>VLOOKUP($B158,[1]ListsReq!$AC$3:$AF$61,4,FALSE)</f>
        <v>#N/A</v>
      </c>
      <c r="H158" s="490" t="e">
        <f t="shared" si="2"/>
        <v>#N/A</v>
      </c>
      <c r="I158" s="200"/>
      <c r="J158" s="201"/>
      <c r="K158" s="186"/>
      <c r="L158" s="186"/>
      <c r="M158" s="360"/>
      <c r="N158" s="184"/>
      <c r="O158" s="184"/>
    </row>
    <row r="159" spans="1:15" hidden="1" x14ac:dyDescent="0.25">
      <c r="A159" s="361"/>
      <c r="B159" s="202"/>
      <c r="C159" s="237"/>
      <c r="D159" s="488"/>
      <c r="E159" s="234" t="e">
        <f>VLOOKUP($B159,[1]ListsReq!$AC$3:$AF$61,2,FALSE)</f>
        <v>#N/A</v>
      </c>
      <c r="F159" s="477" t="e">
        <f>VLOOKUP($B159,[1]ListsReq!$AC$3:$AF$82,3,FALSE)</f>
        <v>#N/A</v>
      </c>
      <c r="G159" s="234" t="e">
        <f>VLOOKUP($B159,[1]ListsReq!$AC$3:$AF$61,4,FALSE)</f>
        <v>#N/A</v>
      </c>
      <c r="H159" s="490" t="e">
        <f t="shared" si="2"/>
        <v>#N/A</v>
      </c>
      <c r="I159" s="200"/>
      <c r="J159" s="201"/>
      <c r="K159" s="186"/>
      <c r="L159" s="186"/>
      <c r="M159" s="360"/>
      <c r="N159" s="184"/>
      <c r="O159" s="184"/>
    </row>
    <row r="160" spans="1:15" hidden="1" x14ac:dyDescent="0.25">
      <c r="A160" s="361"/>
      <c r="B160" s="202"/>
      <c r="C160" s="237"/>
      <c r="D160" s="488"/>
      <c r="E160" s="234" t="e">
        <f>VLOOKUP($B160,[1]ListsReq!$AC$3:$AF$61,2,FALSE)</f>
        <v>#N/A</v>
      </c>
      <c r="F160" s="477" t="e">
        <f>VLOOKUP($B160,[1]ListsReq!$AC$3:$AF$82,3,FALSE)</f>
        <v>#N/A</v>
      </c>
      <c r="G160" s="234" t="e">
        <f>VLOOKUP($B160,[1]ListsReq!$AC$3:$AF$61,4,FALSE)</f>
        <v>#N/A</v>
      </c>
      <c r="H160" s="490" t="e">
        <f t="shared" si="2"/>
        <v>#N/A</v>
      </c>
      <c r="I160" s="200"/>
      <c r="J160" s="201"/>
      <c r="K160" s="186"/>
      <c r="L160" s="186"/>
      <c r="M160" s="360"/>
      <c r="N160" s="184"/>
      <c r="O160" s="184"/>
    </row>
    <row r="161" spans="1:15" hidden="1" x14ac:dyDescent="0.25">
      <c r="A161" s="361"/>
      <c r="B161" s="202"/>
      <c r="C161" s="237"/>
      <c r="D161" s="488"/>
      <c r="E161" s="234" t="e">
        <f>VLOOKUP($B161,[1]ListsReq!$AC$3:$AF$61,2,FALSE)</f>
        <v>#N/A</v>
      </c>
      <c r="F161" s="477" t="e">
        <f>VLOOKUP($B161,[1]ListsReq!$AC$3:$AF$82,3,FALSE)</f>
        <v>#N/A</v>
      </c>
      <c r="G161" s="234" t="e">
        <f>VLOOKUP($B161,[1]ListsReq!$AC$3:$AF$61,4,FALSE)</f>
        <v>#N/A</v>
      </c>
      <c r="H161" s="490" t="e">
        <f t="shared" si="2"/>
        <v>#N/A</v>
      </c>
      <c r="I161" s="200"/>
      <c r="J161" s="201"/>
      <c r="K161" s="186"/>
      <c r="L161" s="186"/>
      <c r="M161" s="360"/>
      <c r="N161" s="184"/>
      <c r="O161" s="184"/>
    </row>
    <row r="162" spans="1:15" hidden="1" x14ac:dyDescent="0.25">
      <c r="A162" s="361"/>
      <c r="B162" s="202"/>
      <c r="C162" s="237"/>
      <c r="D162" s="488"/>
      <c r="E162" s="234" t="e">
        <f>VLOOKUP($B162,[1]ListsReq!$AC$3:$AF$61,2,FALSE)</f>
        <v>#N/A</v>
      </c>
      <c r="F162" s="477" t="e">
        <f>VLOOKUP($B162,[1]ListsReq!$AC$3:$AF$82,3,FALSE)</f>
        <v>#N/A</v>
      </c>
      <c r="G162" s="234" t="e">
        <f>VLOOKUP($B162,[1]ListsReq!$AC$3:$AF$61,4,FALSE)</f>
        <v>#N/A</v>
      </c>
      <c r="H162" s="490" t="e">
        <f t="shared" si="2"/>
        <v>#N/A</v>
      </c>
      <c r="I162" s="200"/>
      <c r="J162" s="201"/>
      <c r="K162" s="186"/>
      <c r="L162" s="186"/>
      <c r="M162" s="360"/>
      <c r="N162" s="184"/>
      <c r="O162" s="184"/>
    </row>
    <row r="163" spans="1:15" hidden="1" x14ac:dyDescent="0.25">
      <c r="A163" s="361"/>
      <c r="B163" s="202"/>
      <c r="C163" s="237"/>
      <c r="D163" s="488"/>
      <c r="E163" s="234" t="e">
        <f>VLOOKUP($B163,[1]ListsReq!$AC$3:$AF$61,2,FALSE)</f>
        <v>#N/A</v>
      </c>
      <c r="F163" s="477" t="e">
        <f>VLOOKUP($B163,[1]ListsReq!$AC$3:$AF$82,3,FALSE)</f>
        <v>#N/A</v>
      </c>
      <c r="G163" s="234" t="e">
        <f>VLOOKUP($B163,[1]ListsReq!$AC$3:$AF$61,4,FALSE)</f>
        <v>#N/A</v>
      </c>
      <c r="H163" s="490" t="e">
        <f t="shared" si="2"/>
        <v>#N/A</v>
      </c>
      <c r="I163" s="200"/>
      <c r="J163" s="201"/>
      <c r="K163" s="186"/>
      <c r="L163" s="186"/>
      <c r="M163" s="360"/>
      <c r="N163" s="184"/>
      <c r="O163" s="184"/>
    </row>
    <row r="164" spans="1:15" hidden="1" x14ac:dyDescent="0.25">
      <c r="A164" s="361"/>
      <c r="B164" s="202"/>
      <c r="C164" s="237"/>
      <c r="D164" s="488"/>
      <c r="E164" s="234" t="e">
        <f>VLOOKUP($B164,[1]ListsReq!$AC$3:$AF$61,2,FALSE)</f>
        <v>#N/A</v>
      </c>
      <c r="F164" s="477" t="e">
        <f>VLOOKUP($B164,[1]ListsReq!$AC$3:$AF$82,3,FALSE)</f>
        <v>#N/A</v>
      </c>
      <c r="G164" s="234" t="e">
        <f>VLOOKUP($B164,[1]ListsReq!$AC$3:$AF$61,4,FALSE)</f>
        <v>#N/A</v>
      </c>
      <c r="H164" s="490" t="e">
        <f t="shared" si="2"/>
        <v>#N/A</v>
      </c>
      <c r="I164" s="200"/>
      <c r="J164" s="201"/>
      <c r="K164" s="186"/>
      <c r="L164" s="186"/>
      <c r="M164" s="360"/>
      <c r="N164" s="184"/>
      <c r="O164" s="184"/>
    </row>
    <row r="165" spans="1:15" hidden="1" x14ac:dyDescent="0.25">
      <c r="A165" s="361"/>
      <c r="B165" s="202"/>
      <c r="C165" s="237"/>
      <c r="D165" s="488"/>
      <c r="E165" s="234" t="e">
        <f>VLOOKUP($B165,[1]ListsReq!$AC$3:$AF$61,2,FALSE)</f>
        <v>#N/A</v>
      </c>
      <c r="F165" s="477" t="e">
        <f>VLOOKUP($B165,[1]ListsReq!$AC$3:$AF$82,3,FALSE)</f>
        <v>#N/A</v>
      </c>
      <c r="G165" s="234" t="e">
        <f>VLOOKUP($B165,[1]ListsReq!$AC$3:$AF$61,4,FALSE)</f>
        <v>#N/A</v>
      </c>
      <c r="H165" s="490" t="e">
        <f t="shared" si="2"/>
        <v>#N/A</v>
      </c>
      <c r="I165" s="200"/>
      <c r="J165" s="201"/>
      <c r="K165" s="186"/>
      <c r="L165" s="186"/>
      <c r="M165" s="360"/>
      <c r="N165" s="184"/>
      <c r="O165" s="184"/>
    </row>
    <row r="166" spans="1:15" hidden="1" x14ac:dyDescent="0.25">
      <c r="A166" s="361"/>
      <c r="B166" s="202"/>
      <c r="C166" s="237"/>
      <c r="D166" s="488"/>
      <c r="E166" s="234" t="e">
        <f>VLOOKUP($B166,[1]ListsReq!$AC$3:$AF$61,2,FALSE)</f>
        <v>#N/A</v>
      </c>
      <c r="F166" s="477" t="e">
        <f>VLOOKUP($B166,[1]ListsReq!$AC$3:$AF$82,3,FALSE)</f>
        <v>#N/A</v>
      </c>
      <c r="G166" s="234" t="e">
        <f>VLOOKUP($B166,[1]ListsReq!$AC$3:$AF$61,4,FALSE)</f>
        <v>#N/A</v>
      </c>
      <c r="H166" s="490" t="e">
        <f t="shared" si="2"/>
        <v>#N/A</v>
      </c>
      <c r="I166" s="200"/>
      <c r="J166" s="201"/>
      <c r="K166" s="186"/>
      <c r="L166" s="186"/>
      <c r="M166" s="360"/>
      <c r="N166" s="184"/>
      <c r="O166" s="184"/>
    </row>
    <row r="167" spans="1:15" hidden="1" x14ac:dyDescent="0.25">
      <c r="A167" s="361"/>
      <c r="B167" s="202"/>
      <c r="C167" s="237"/>
      <c r="D167" s="488"/>
      <c r="E167" s="234" t="e">
        <f>VLOOKUP($B167,[1]ListsReq!$AC$3:$AF$61,2,FALSE)</f>
        <v>#N/A</v>
      </c>
      <c r="F167" s="477" t="e">
        <f>VLOOKUP($B167,[1]ListsReq!$AC$3:$AF$82,3,FALSE)</f>
        <v>#N/A</v>
      </c>
      <c r="G167" s="234" t="e">
        <f>VLOOKUP($B167,[1]ListsReq!$AC$3:$AF$61,4,FALSE)</f>
        <v>#N/A</v>
      </c>
      <c r="H167" s="490" t="e">
        <f t="shared" si="2"/>
        <v>#N/A</v>
      </c>
      <c r="I167" s="200"/>
      <c r="J167" s="201"/>
      <c r="K167" s="186"/>
      <c r="L167" s="186"/>
      <c r="M167" s="360"/>
      <c r="N167" s="184"/>
      <c r="O167" s="184"/>
    </row>
    <row r="168" spans="1:15" hidden="1" x14ac:dyDescent="0.25">
      <c r="A168" s="361"/>
      <c r="B168" s="202"/>
      <c r="C168" s="237"/>
      <c r="D168" s="488"/>
      <c r="E168" s="234" t="e">
        <f>VLOOKUP($B168,[1]ListsReq!$AC$3:$AF$61,2,FALSE)</f>
        <v>#N/A</v>
      </c>
      <c r="F168" s="477" t="e">
        <f>VLOOKUP($B168,[1]ListsReq!$AC$3:$AF$82,3,FALSE)</f>
        <v>#N/A</v>
      </c>
      <c r="G168" s="234" t="e">
        <f>VLOOKUP($B168,[1]ListsReq!$AC$3:$AF$61,4,FALSE)</f>
        <v>#N/A</v>
      </c>
      <c r="H168" s="490" t="e">
        <f t="shared" si="2"/>
        <v>#N/A</v>
      </c>
      <c r="I168" s="200"/>
      <c r="J168" s="201"/>
      <c r="K168" s="186"/>
      <c r="L168" s="186"/>
      <c r="M168" s="360"/>
      <c r="N168" s="184"/>
      <c r="O168" s="184"/>
    </row>
    <row r="169" spans="1:15" hidden="1" x14ac:dyDescent="0.25">
      <c r="A169" s="361"/>
      <c r="B169" s="202"/>
      <c r="C169" s="237"/>
      <c r="D169" s="488"/>
      <c r="E169" s="234" t="e">
        <f>VLOOKUP($B169,[1]ListsReq!$AC$3:$AF$61,2,FALSE)</f>
        <v>#N/A</v>
      </c>
      <c r="F169" s="477" t="e">
        <f>VLOOKUP($B169,[1]ListsReq!$AC$3:$AF$82,3,FALSE)</f>
        <v>#N/A</v>
      </c>
      <c r="G169" s="234" t="e">
        <f>VLOOKUP($B169,[1]ListsReq!$AC$3:$AF$61,4,FALSE)</f>
        <v>#N/A</v>
      </c>
      <c r="H169" s="490" t="e">
        <f t="shared" si="2"/>
        <v>#N/A</v>
      </c>
      <c r="I169" s="200"/>
      <c r="J169" s="201"/>
      <c r="K169" s="186"/>
      <c r="L169" s="186"/>
      <c r="M169" s="360"/>
      <c r="N169" s="184"/>
      <c r="O169" s="184"/>
    </row>
    <row r="170" spans="1:15" hidden="1" x14ac:dyDescent="0.25">
      <c r="A170" s="361"/>
      <c r="B170" s="202"/>
      <c r="C170" s="237"/>
      <c r="D170" s="488"/>
      <c r="E170" s="234" t="e">
        <f>VLOOKUP($B170,[1]ListsReq!$AC$3:$AF$61,2,FALSE)</f>
        <v>#N/A</v>
      </c>
      <c r="F170" s="477" t="e">
        <f>VLOOKUP($B170,[1]ListsReq!$AC$3:$AF$82,3,FALSE)</f>
        <v>#N/A</v>
      </c>
      <c r="G170" s="234" t="e">
        <f>VLOOKUP($B170,[1]ListsReq!$AC$3:$AF$61,4,FALSE)</f>
        <v>#N/A</v>
      </c>
      <c r="H170" s="490" t="e">
        <f t="shared" si="2"/>
        <v>#N/A</v>
      </c>
      <c r="I170" s="200"/>
      <c r="J170" s="201"/>
      <c r="K170" s="186"/>
      <c r="L170" s="186"/>
      <c r="M170" s="360"/>
      <c r="N170" s="184"/>
      <c r="O170" s="184"/>
    </row>
    <row r="171" spans="1:15" hidden="1" x14ac:dyDescent="0.25">
      <c r="A171" s="361"/>
      <c r="B171" s="202"/>
      <c r="C171" s="237"/>
      <c r="D171" s="488"/>
      <c r="E171" s="234" t="e">
        <f>VLOOKUP($B171,[1]ListsReq!$AC$3:$AF$61,2,FALSE)</f>
        <v>#N/A</v>
      </c>
      <c r="F171" s="477" t="e">
        <f>VLOOKUP($B171,[1]ListsReq!$AC$3:$AF$82,3,FALSE)</f>
        <v>#N/A</v>
      </c>
      <c r="G171" s="234" t="e">
        <f>VLOOKUP($B171,[1]ListsReq!$AC$3:$AF$61,4,FALSE)</f>
        <v>#N/A</v>
      </c>
      <c r="H171" s="490" t="e">
        <f t="shared" si="2"/>
        <v>#N/A</v>
      </c>
      <c r="I171" s="200"/>
      <c r="J171" s="201"/>
      <c r="K171" s="186"/>
      <c r="L171" s="186"/>
      <c r="M171" s="360"/>
      <c r="N171" s="184"/>
      <c r="O171" s="184"/>
    </row>
    <row r="172" spans="1:15" hidden="1" x14ac:dyDescent="0.25">
      <c r="A172" s="361"/>
      <c r="B172" s="202"/>
      <c r="C172" s="237"/>
      <c r="D172" s="488"/>
      <c r="E172" s="234" t="e">
        <f>VLOOKUP($B172,[1]ListsReq!$AC$3:$AF$61,2,FALSE)</f>
        <v>#N/A</v>
      </c>
      <c r="F172" s="477" t="e">
        <f>VLOOKUP($B172,[1]ListsReq!$AC$3:$AF$82,3,FALSE)</f>
        <v>#N/A</v>
      </c>
      <c r="G172" s="234" t="e">
        <f>VLOOKUP($B172,[1]ListsReq!$AC$3:$AF$61,4,FALSE)</f>
        <v>#N/A</v>
      </c>
      <c r="H172" s="490" t="e">
        <f t="shared" si="2"/>
        <v>#N/A</v>
      </c>
      <c r="I172" s="200"/>
      <c r="J172" s="201"/>
      <c r="K172" s="186"/>
      <c r="L172" s="186"/>
      <c r="M172" s="360"/>
      <c r="N172" s="184"/>
      <c r="O172" s="184"/>
    </row>
    <row r="173" spans="1:15" hidden="1" x14ac:dyDescent="0.25">
      <c r="A173" s="361"/>
      <c r="B173" s="202"/>
      <c r="C173" s="237"/>
      <c r="D173" s="488"/>
      <c r="E173" s="234" t="e">
        <f>VLOOKUP($B173,[1]ListsReq!$AC$3:$AF$61,2,FALSE)</f>
        <v>#N/A</v>
      </c>
      <c r="F173" s="477" t="e">
        <f>VLOOKUP($B173,[1]ListsReq!$AC$3:$AF$82,3,FALSE)</f>
        <v>#N/A</v>
      </c>
      <c r="G173" s="234" t="e">
        <f>VLOOKUP($B173,[1]ListsReq!$AC$3:$AF$61,4,FALSE)</f>
        <v>#N/A</v>
      </c>
      <c r="H173" s="490" t="e">
        <f t="shared" si="2"/>
        <v>#N/A</v>
      </c>
      <c r="I173" s="200"/>
      <c r="J173" s="201"/>
      <c r="K173" s="186"/>
      <c r="L173" s="186"/>
      <c r="M173" s="360"/>
      <c r="N173" s="184"/>
      <c r="O173" s="184"/>
    </row>
    <row r="174" spans="1:15" hidden="1" x14ac:dyDescent="0.25">
      <c r="A174" s="361"/>
      <c r="B174" s="202"/>
      <c r="C174" s="237"/>
      <c r="D174" s="488"/>
      <c r="E174" s="234" t="e">
        <f>VLOOKUP($B174,[1]ListsReq!$AC$3:$AF$61,2,FALSE)</f>
        <v>#N/A</v>
      </c>
      <c r="F174" s="477" t="e">
        <f>VLOOKUP($B174,[1]ListsReq!$AC$3:$AF$82,3,FALSE)</f>
        <v>#N/A</v>
      </c>
      <c r="G174" s="234" t="e">
        <f>VLOOKUP($B174,[1]ListsReq!$AC$3:$AF$61,4,FALSE)</f>
        <v>#N/A</v>
      </c>
      <c r="H174" s="490" t="e">
        <f t="shared" si="2"/>
        <v>#N/A</v>
      </c>
      <c r="I174" s="200"/>
      <c r="J174" s="201"/>
      <c r="K174" s="186"/>
      <c r="L174" s="186"/>
      <c r="M174" s="360"/>
      <c r="N174" s="184"/>
      <c r="O174" s="184"/>
    </row>
    <row r="175" spans="1:15" hidden="1" x14ac:dyDescent="0.25">
      <c r="A175" s="361"/>
      <c r="B175" s="202"/>
      <c r="C175" s="237"/>
      <c r="D175" s="488"/>
      <c r="E175" s="234" t="e">
        <f>VLOOKUP($B175,[1]ListsReq!$AC$3:$AF$61,2,FALSE)</f>
        <v>#N/A</v>
      </c>
      <c r="F175" s="477" t="e">
        <f>VLOOKUP($B175,[1]ListsReq!$AC$3:$AF$82,3,FALSE)</f>
        <v>#N/A</v>
      </c>
      <c r="G175" s="234" t="e">
        <f>VLOOKUP($B175,[1]ListsReq!$AC$3:$AF$61,4,FALSE)</f>
        <v>#N/A</v>
      </c>
      <c r="H175" s="490" t="e">
        <f t="shared" si="2"/>
        <v>#N/A</v>
      </c>
      <c r="I175" s="200"/>
      <c r="J175" s="201"/>
      <c r="K175" s="186"/>
      <c r="L175" s="186"/>
      <c r="M175" s="360"/>
      <c r="N175" s="184"/>
      <c r="O175" s="184"/>
    </row>
    <row r="176" spans="1:15" hidden="1" x14ac:dyDescent="0.25">
      <c r="A176" s="361"/>
      <c r="B176" s="202"/>
      <c r="C176" s="237"/>
      <c r="D176" s="488"/>
      <c r="E176" s="234" t="e">
        <f>VLOOKUP($B176,[1]ListsReq!$AC$3:$AF$61,2,FALSE)</f>
        <v>#N/A</v>
      </c>
      <c r="F176" s="477" t="e">
        <f>VLOOKUP($B176,[1]ListsReq!$AC$3:$AF$82,3,FALSE)</f>
        <v>#N/A</v>
      </c>
      <c r="G176" s="234" t="e">
        <f>VLOOKUP($B176,[1]ListsReq!$AC$3:$AF$61,4,FALSE)</f>
        <v>#N/A</v>
      </c>
      <c r="H176" s="490" t="e">
        <f t="shared" si="2"/>
        <v>#N/A</v>
      </c>
      <c r="I176" s="200"/>
      <c r="J176" s="201"/>
      <c r="K176" s="186"/>
      <c r="L176" s="186"/>
      <c r="M176" s="360"/>
      <c r="N176" s="184"/>
      <c r="O176" s="184"/>
    </row>
    <row r="177" spans="1:15" hidden="1" x14ac:dyDescent="0.25">
      <c r="A177" s="361"/>
      <c r="B177" s="202"/>
      <c r="C177" s="237"/>
      <c r="D177" s="488"/>
      <c r="E177" s="234" t="e">
        <f>VLOOKUP($B177,[1]ListsReq!$AC$3:$AF$61,2,FALSE)</f>
        <v>#N/A</v>
      </c>
      <c r="F177" s="477" t="e">
        <f>VLOOKUP($B177,[1]ListsReq!$AC$3:$AF$82,3,FALSE)</f>
        <v>#N/A</v>
      </c>
      <c r="G177" s="234" t="e">
        <f>VLOOKUP($B177,[1]ListsReq!$AC$3:$AF$61,4,FALSE)</f>
        <v>#N/A</v>
      </c>
      <c r="H177" s="490" t="e">
        <f t="shared" si="2"/>
        <v>#N/A</v>
      </c>
      <c r="I177" s="200"/>
      <c r="J177" s="201"/>
      <c r="K177" s="186"/>
      <c r="L177" s="186"/>
      <c r="M177" s="360"/>
      <c r="N177" s="184"/>
      <c r="O177" s="184"/>
    </row>
    <row r="178" spans="1:15" hidden="1" x14ac:dyDescent="0.25">
      <c r="A178" s="361"/>
      <c r="B178" s="202"/>
      <c r="C178" s="237"/>
      <c r="D178" s="488"/>
      <c r="E178" s="234" t="e">
        <f>VLOOKUP($B178,[1]ListsReq!$AC$3:$AF$61,2,FALSE)</f>
        <v>#N/A</v>
      </c>
      <c r="F178" s="477" t="e">
        <f>VLOOKUP($B178,[1]ListsReq!$AC$3:$AF$82,3,FALSE)</f>
        <v>#N/A</v>
      </c>
      <c r="G178" s="234" t="e">
        <f>VLOOKUP($B178,[1]ListsReq!$AC$3:$AF$61,4,FALSE)</f>
        <v>#N/A</v>
      </c>
      <c r="H178" s="490" t="e">
        <f t="shared" si="2"/>
        <v>#N/A</v>
      </c>
      <c r="I178" s="200"/>
      <c r="J178" s="201"/>
      <c r="K178" s="186"/>
      <c r="L178" s="186"/>
      <c r="M178" s="360"/>
      <c r="N178" s="184"/>
      <c r="O178" s="184"/>
    </row>
    <row r="179" spans="1:15" hidden="1" x14ac:dyDescent="0.25">
      <c r="A179" s="361"/>
      <c r="B179" s="202"/>
      <c r="C179" s="237"/>
      <c r="D179" s="488"/>
      <c r="E179" s="234" t="e">
        <f>VLOOKUP($B179,[1]ListsReq!$AC$3:$AF$61,2,FALSE)</f>
        <v>#N/A</v>
      </c>
      <c r="F179" s="477" t="e">
        <f>VLOOKUP($B179,[1]ListsReq!$AC$3:$AF$82,3,FALSE)</f>
        <v>#N/A</v>
      </c>
      <c r="G179" s="234" t="e">
        <f>VLOOKUP($B179,[1]ListsReq!$AC$3:$AF$61,4,FALSE)</f>
        <v>#N/A</v>
      </c>
      <c r="H179" s="490" t="e">
        <f t="shared" si="2"/>
        <v>#N/A</v>
      </c>
      <c r="I179" s="200"/>
      <c r="J179" s="201"/>
      <c r="K179" s="186"/>
      <c r="L179" s="186"/>
      <c r="M179" s="360"/>
      <c r="N179" s="184"/>
      <c r="O179" s="184"/>
    </row>
    <row r="180" spans="1:15" hidden="1" x14ac:dyDescent="0.25">
      <c r="A180" s="361"/>
      <c r="B180" s="202"/>
      <c r="C180" s="237"/>
      <c r="D180" s="488"/>
      <c r="E180" s="234" t="e">
        <f>VLOOKUP($B180,[1]ListsReq!$AC$3:$AF$61,2,FALSE)</f>
        <v>#N/A</v>
      </c>
      <c r="F180" s="477" t="e">
        <f>VLOOKUP($B180,[1]ListsReq!$AC$3:$AF$82,3,FALSE)</f>
        <v>#N/A</v>
      </c>
      <c r="G180" s="234" t="e">
        <f>VLOOKUP($B180,[1]ListsReq!$AC$3:$AF$61,4,FALSE)</f>
        <v>#N/A</v>
      </c>
      <c r="H180" s="490" t="e">
        <f t="shared" si="2"/>
        <v>#N/A</v>
      </c>
      <c r="I180" s="200"/>
      <c r="J180" s="201"/>
      <c r="K180" s="186"/>
      <c r="L180" s="186"/>
      <c r="M180" s="360"/>
      <c r="N180" s="184"/>
      <c r="O180" s="184"/>
    </row>
    <row r="181" spans="1:15" hidden="1" x14ac:dyDescent="0.25">
      <c r="A181" s="361"/>
      <c r="B181" s="202"/>
      <c r="C181" s="237"/>
      <c r="D181" s="488"/>
      <c r="E181" s="234" t="e">
        <f>VLOOKUP($B181,[1]ListsReq!$AC$3:$AF$61,2,FALSE)</f>
        <v>#N/A</v>
      </c>
      <c r="F181" s="477" t="e">
        <f>VLOOKUP($B181,[1]ListsReq!$AC$3:$AF$82,3,FALSE)</f>
        <v>#N/A</v>
      </c>
      <c r="G181" s="234" t="e">
        <f>VLOOKUP($B181,[1]ListsReq!$AC$3:$AF$61,4,FALSE)</f>
        <v>#N/A</v>
      </c>
      <c r="H181" s="490" t="e">
        <f t="shared" si="2"/>
        <v>#N/A</v>
      </c>
      <c r="I181" s="200"/>
      <c r="J181" s="201"/>
      <c r="K181" s="186"/>
      <c r="L181" s="186"/>
      <c r="M181" s="360"/>
      <c r="N181" s="184"/>
      <c r="O181" s="184"/>
    </row>
    <row r="182" spans="1:15" hidden="1" x14ac:dyDescent="0.25">
      <c r="A182" s="361"/>
      <c r="B182" s="202"/>
      <c r="C182" s="237"/>
      <c r="D182" s="488"/>
      <c r="E182" s="234" t="e">
        <f>VLOOKUP($B182,[1]ListsReq!$AC$3:$AF$61,2,FALSE)</f>
        <v>#N/A</v>
      </c>
      <c r="F182" s="477" t="e">
        <f>VLOOKUP($B182,[1]ListsReq!$AC$3:$AF$82,3,FALSE)</f>
        <v>#N/A</v>
      </c>
      <c r="G182" s="234" t="e">
        <f>VLOOKUP($B182,[1]ListsReq!$AC$3:$AF$61,4,FALSE)</f>
        <v>#N/A</v>
      </c>
      <c r="H182" s="490" t="e">
        <f t="shared" si="2"/>
        <v>#N/A</v>
      </c>
      <c r="I182" s="200"/>
      <c r="J182" s="201"/>
      <c r="K182" s="186"/>
      <c r="L182" s="186"/>
      <c r="M182" s="360"/>
      <c r="N182" s="184"/>
      <c r="O182" s="184"/>
    </row>
    <row r="183" spans="1:15" hidden="1" x14ac:dyDescent="0.25">
      <c r="A183" s="361"/>
      <c r="B183" s="202"/>
      <c r="C183" s="236"/>
      <c r="D183" s="489"/>
      <c r="E183" s="234" t="e">
        <f>VLOOKUP($B183,[1]ListsReq!$AC$3:$AF$61,2,FALSE)</f>
        <v>#N/A</v>
      </c>
      <c r="F183" s="477" t="e">
        <f>VLOOKUP($B183,[1]ListsReq!$AC$3:$AF$82,3,FALSE)</f>
        <v>#N/A</v>
      </c>
      <c r="G183" s="234" t="e">
        <f>VLOOKUP($B183,[1]ListsReq!$AC$3:$AF$61,4,FALSE)</f>
        <v>#N/A</v>
      </c>
      <c r="H183" s="490" t="e">
        <f t="shared" si="2"/>
        <v>#N/A</v>
      </c>
      <c r="I183" s="197"/>
      <c r="J183" s="198"/>
      <c r="K183" s="186"/>
      <c r="L183" s="186"/>
      <c r="M183" s="360"/>
      <c r="N183" s="184"/>
      <c r="O183" s="184"/>
    </row>
    <row r="184" spans="1:15" hidden="1" x14ac:dyDescent="0.25">
      <c r="A184" s="361"/>
      <c r="B184" s="202"/>
      <c r="C184" s="236"/>
      <c r="D184" s="489"/>
      <c r="E184" s="234" t="e">
        <f>VLOOKUP($B184,[1]ListsReq!$AC$3:$AF$61,2,FALSE)</f>
        <v>#N/A</v>
      </c>
      <c r="F184" s="477" t="e">
        <f>VLOOKUP($B184,[1]ListsReq!$AC$3:$AF$82,3,FALSE)</f>
        <v>#N/A</v>
      </c>
      <c r="G184" s="234" t="e">
        <f>VLOOKUP($B184,[1]ListsReq!$AC$3:$AF$61,4,FALSE)</f>
        <v>#N/A</v>
      </c>
      <c r="H184" s="490" t="e">
        <f t="shared" si="2"/>
        <v>#N/A</v>
      </c>
      <c r="I184" s="197"/>
      <c r="J184" s="198"/>
      <c r="K184" s="186"/>
      <c r="L184" s="186"/>
      <c r="M184" s="360"/>
      <c r="N184" s="184"/>
      <c r="O184" s="184"/>
    </row>
    <row r="185" spans="1:15" hidden="1" x14ac:dyDescent="0.25">
      <c r="A185" s="361"/>
      <c r="B185" s="202"/>
      <c r="C185" s="236"/>
      <c r="D185" s="489"/>
      <c r="E185" s="234" t="e">
        <f>VLOOKUP($B185,[1]ListsReq!$AC$3:$AF$61,2,FALSE)</f>
        <v>#N/A</v>
      </c>
      <c r="F185" s="477" t="e">
        <f>VLOOKUP($B185,[1]ListsReq!$AC$3:$AF$82,3,FALSE)</f>
        <v>#N/A</v>
      </c>
      <c r="G185" s="234" t="e">
        <f>VLOOKUP($B185,[1]ListsReq!$AC$3:$AF$61,4,FALSE)</f>
        <v>#N/A</v>
      </c>
      <c r="H185" s="490" t="e">
        <f t="shared" si="2"/>
        <v>#N/A</v>
      </c>
      <c r="I185" s="197"/>
      <c r="J185" s="198"/>
      <c r="K185" s="186"/>
      <c r="L185" s="186"/>
      <c r="M185" s="360"/>
      <c r="N185" s="184"/>
      <c r="O185" s="184"/>
    </row>
    <row r="186" spans="1:15" hidden="1" x14ac:dyDescent="0.25">
      <c r="A186" s="361"/>
      <c r="B186" s="202"/>
      <c r="C186" s="236"/>
      <c r="D186" s="489"/>
      <c r="E186" s="234" t="e">
        <f>VLOOKUP($B186,[1]ListsReq!$AC$3:$AF$61,2,FALSE)</f>
        <v>#N/A</v>
      </c>
      <c r="F186" s="477" t="e">
        <f>VLOOKUP($B186,[1]ListsReq!$AC$3:$AF$82,3,FALSE)</f>
        <v>#N/A</v>
      </c>
      <c r="G186" s="234" t="e">
        <f>VLOOKUP($B186,[1]ListsReq!$AC$3:$AF$61,4,FALSE)</f>
        <v>#N/A</v>
      </c>
      <c r="H186" s="490" t="e">
        <f t="shared" si="2"/>
        <v>#N/A</v>
      </c>
      <c r="I186" s="197"/>
      <c r="J186" s="198"/>
      <c r="K186" s="186"/>
      <c r="L186" s="186"/>
      <c r="M186" s="360"/>
      <c r="N186" s="184"/>
      <c r="O186" s="184"/>
    </row>
    <row r="187" spans="1:15" hidden="1" x14ac:dyDescent="0.25">
      <c r="A187" s="361"/>
      <c r="B187" s="202"/>
      <c r="C187" s="236"/>
      <c r="D187" s="489"/>
      <c r="E187" s="234" t="e">
        <f>VLOOKUP($B187,[1]ListsReq!$AC$3:$AF$61,2,FALSE)</f>
        <v>#N/A</v>
      </c>
      <c r="F187" s="477" t="e">
        <f>VLOOKUP($B187,[1]ListsReq!$AC$3:$AF$82,3,FALSE)</f>
        <v>#N/A</v>
      </c>
      <c r="G187" s="234" t="e">
        <f>VLOOKUP($B187,[1]ListsReq!$AC$3:$AF$61,4,FALSE)</f>
        <v>#N/A</v>
      </c>
      <c r="H187" s="490" t="e">
        <f t="shared" ref="H187:H217" si="3">(F187*D187)/1000</f>
        <v>#N/A</v>
      </c>
      <c r="I187" s="197"/>
      <c r="J187" s="198"/>
      <c r="K187" s="186"/>
      <c r="L187" s="186"/>
      <c r="M187" s="360"/>
      <c r="N187" s="184"/>
      <c r="O187" s="184"/>
    </row>
    <row r="188" spans="1:15" hidden="1" x14ac:dyDescent="0.25">
      <c r="A188" s="361"/>
      <c r="B188" s="202"/>
      <c r="C188" s="236"/>
      <c r="D188" s="489"/>
      <c r="E188" s="234" t="e">
        <f>VLOOKUP($B188,[1]ListsReq!$AC$3:$AF$61,2,FALSE)</f>
        <v>#N/A</v>
      </c>
      <c r="F188" s="477" t="e">
        <f>VLOOKUP($B188,[1]ListsReq!$AC$3:$AF$82,3,FALSE)</f>
        <v>#N/A</v>
      </c>
      <c r="G188" s="234" t="e">
        <f>VLOOKUP($B188,[1]ListsReq!$AC$3:$AF$61,4,FALSE)</f>
        <v>#N/A</v>
      </c>
      <c r="H188" s="490" t="e">
        <f t="shared" si="3"/>
        <v>#N/A</v>
      </c>
      <c r="I188" s="197"/>
      <c r="J188" s="198"/>
      <c r="K188" s="186"/>
      <c r="L188" s="186"/>
      <c r="M188" s="360"/>
      <c r="N188" s="184"/>
      <c r="O188" s="184"/>
    </row>
    <row r="189" spans="1:15" hidden="1" x14ac:dyDescent="0.25">
      <c r="A189" s="361"/>
      <c r="B189" s="202"/>
      <c r="C189" s="236"/>
      <c r="D189" s="489"/>
      <c r="E189" s="234" t="e">
        <f>VLOOKUP($B189,[1]ListsReq!$AC$3:$AF$61,2,FALSE)</f>
        <v>#N/A</v>
      </c>
      <c r="F189" s="477" t="e">
        <f>VLOOKUP($B189,[1]ListsReq!$AC$3:$AF$82,3,FALSE)</f>
        <v>#N/A</v>
      </c>
      <c r="G189" s="234" t="e">
        <f>VLOOKUP($B189,[1]ListsReq!$AC$3:$AF$61,4,FALSE)</f>
        <v>#N/A</v>
      </c>
      <c r="H189" s="490" t="e">
        <f t="shared" si="3"/>
        <v>#N/A</v>
      </c>
      <c r="I189" s="197"/>
      <c r="J189" s="198"/>
      <c r="K189" s="186"/>
      <c r="L189" s="186"/>
      <c r="M189" s="360"/>
      <c r="N189" s="184"/>
      <c r="O189" s="184"/>
    </row>
    <row r="190" spans="1:15" hidden="1" x14ac:dyDescent="0.25">
      <c r="A190" s="361"/>
      <c r="B190" s="202"/>
      <c r="C190" s="236"/>
      <c r="D190" s="489"/>
      <c r="E190" s="234" t="e">
        <f>VLOOKUP($B190,[1]ListsReq!$AC$3:$AF$61,2,FALSE)</f>
        <v>#N/A</v>
      </c>
      <c r="F190" s="477" t="e">
        <f>VLOOKUP($B190,[1]ListsReq!$AC$3:$AF$82,3,FALSE)</f>
        <v>#N/A</v>
      </c>
      <c r="G190" s="234" t="e">
        <f>VLOOKUP($B190,[1]ListsReq!$AC$3:$AF$61,4,FALSE)</f>
        <v>#N/A</v>
      </c>
      <c r="H190" s="490" t="e">
        <f t="shared" si="3"/>
        <v>#N/A</v>
      </c>
      <c r="I190" s="197"/>
      <c r="J190" s="198"/>
      <c r="K190" s="186"/>
      <c r="L190" s="186"/>
      <c r="M190" s="360"/>
      <c r="N190" s="184"/>
      <c r="O190" s="184"/>
    </row>
    <row r="191" spans="1:15" hidden="1" x14ac:dyDescent="0.25">
      <c r="A191" s="361"/>
      <c r="B191" s="202"/>
      <c r="C191" s="236"/>
      <c r="D191" s="489"/>
      <c r="E191" s="234" t="e">
        <f>VLOOKUP($B191,[1]ListsReq!$AC$3:$AF$61,2,FALSE)</f>
        <v>#N/A</v>
      </c>
      <c r="F191" s="477" t="e">
        <f>VLOOKUP($B191,[1]ListsReq!$AC$3:$AF$82,3,FALSE)</f>
        <v>#N/A</v>
      </c>
      <c r="G191" s="234" t="e">
        <f>VLOOKUP($B191,[1]ListsReq!$AC$3:$AF$61,4,FALSE)</f>
        <v>#N/A</v>
      </c>
      <c r="H191" s="490" t="e">
        <f t="shared" si="3"/>
        <v>#N/A</v>
      </c>
      <c r="I191" s="197"/>
      <c r="J191" s="198"/>
      <c r="K191" s="186"/>
      <c r="L191" s="186"/>
      <c r="M191" s="360"/>
      <c r="N191" s="184"/>
      <c r="O191" s="184"/>
    </row>
    <row r="192" spans="1:15" hidden="1" x14ac:dyDescent="0.25">
      <c r="A192" s="361"/>
      <c r="B192" s="202"/>
      <c r="C192" s="236"/>
      <c r="D192" s="489"/>
      <c r="E192" s="234" t="e">
        <f>VLOOKUP($B192,[1]ListsReq!$AC$3:$AF$61,2,FALSE)</f>
        <v>#N/A</v>
      </c>
      <c r="F192" s="477" t="e">
        <f>VLOOKUP($B192,[1]ListsReq!$AC$3:$AF$82,3,FALSE)</f>
        <v>#N/A</v>
      </c>
      <c r="G192" s="234" t="e">
        <f>VLOOKUP($B192,[1]ListsReq!$AC$3:$AF$61,4,FALSE)</f>
        <v>#N/A</v>
      </c>
      <c r="H192" s="490" t="e">
        <f t="shared" si="3"/>
        <v>#N/A</v>
      </c>
      <c r="I192" s="197"/>
      <c r="J192" s="198"/>
      <c r="K192" s="186"/>
      <c r="L192" s="186"/>
      <c r="M192" s="360"/>
      <c r="N192" s="184"/>
      <c r="O192" s="184"/>
    </row>
    <row r="193" spans="1:15" hidden="1" x14ac:dyDescent="0.25">
      <c r="A193" s="361"/>
      <c r="B193" s="202"/>
      <c r="C193" s="236"/>
      <c r="D193" s="489"/>
      <c r="E193" s="234" t="e">
        <f>VLOOKUP($B193,[1]ListsReq!$AC$3:$AF$61,2,FALSE)</f>
        <v>#N/A</v>
      </c>
      <c r="F193" s="477" t="e">
        <f>VLOOKUP($B193,[1]ListsReq!$AC$3:$AF$82,3,FALSE)</f>
        <v>#N/A</v>
      </c>
      <c r="G193" s="234" t="e">
        <f>VLOOKUP($B193,[1]ListsReq!$AC$3:$AF$61,4,FALSE)</f>
        <v>#N/A</v>
      </c>
      <c r="H193" s="490" t="e">
        <f t="shared" si="3"/>
        <v>#N/A</v>
      </c>
      <c r="I193" s="197"/>
      <c r="J193" s="198"/>
      <c r="K193" s="186"/>
      <c r="L193" s="186"/>
      <c r="M193" s="360"/>
      <c r="N193" s="184"/>
      <c r="O193" s="184"/>
    </row>
    <row r="194" spans="1:15" hidden="1" x14ac:dyDescent="0.25">
      <c r="A194" s="361"/>
      <c r="B194" s="202"/>
      <c r="C194" s="236"/>
      <c r="D194" s="489"/>
      <c r="E194" s="234" t="e">
        <f>VLOOKUP($B194,[1]ListsReq!$AC$3:$AF$61,2,FALSE)</f>
        <v>#N/A</v>
      </c>
      <c r="F194" s="477" t="e">
        <f>VLOOKUP($B194,[1]ListsReq!$AC$3:$AF$82,3,FALSE)</f>
        <v>#N/A</v>
      </c>
      <c r="G194" s="234" t="e">
        <f>VLOOKUP($B194,[1]ListsReq!$AC$3:$AF$61,4,FALSE)</f>
        <v>#N/A</v>
      </c>
      <c r="H194" s="490" t="e">
        <f t="shared" si="3"/>
        <v>#N/A</v>
      </c>
      <c r="I194" s="197"/>
      <c r="J194" s="198"/>
      <c r="K194" s="186"/>
      <c r="L194" s="186"/>
      <c r="M194" s="360"/>
      <c r="N194" s="184"/>
      <c r="O194" s="184"/>
    </row>
    <row r="195" spans="1:15" hidden="1" x14ac:dyDescent="0.25">
      <c r="A195" s="361"/>
      <c r="B195" s="202"/>
      <c r="C195" s="236"/>
      <c r="D195" s="489"/>
      <c r="E195" s="234" t="e">
        <f>VLOOKUP($B195,[1]ListsReq!$AC$3:$AF$61,2,FALSE)</f>
        <v>#N/A</v>
      </c>
      <c r="F195" s="477" t="e">
        <f>VLOOKUP($B195,[1]ListsReq!$AC$3:$AF$82,3,FALSE)</f>
        <v>#N/A</v>
      </c>
      <c r="G195" s="234" t="e">
        <f>VLOOKUP($B195,[1]ListsReq!$AC$3:$AF$61,4,FALSE)</f>
        <v>#N/A</v>
      </c>
      <c r="H195" s="490" t="e">
        <f t="shared" si="3"/>
        <v>#N/A</v>
      </c>
      <c r="I195" s="197"/>
      <c r="J195" s="198"/>
      <c r="K195" s="186"/>
      <c r="L195" s="186"/>
      <c r="M195" s="360"/>
      <c r="N195" s="184"/>
      <c r="O195" s="184"/>
    </row>
    <row r="196" spans="1:15" hidden="1" x14ac:dyDescent="0.25">
      <c r="A196" s="361"/>
      <c r="B196" s="202"/>
      <c r="C196" s="236"/>
      <c r="D196" s="489"/>
      <c r="E196" s="234" t="e">
        <f>VLOOKUP($B196,[1]ListsReq!$AC$3:$AF$61,2,FALSE)</f>
        <v>#N/A</v>
      </c>
      <c r="F196" s="477" t="e">
        <f>VLOOKUP($B196,[1]ListsReq!$AC$3:$AF$82,3,FALSE)</f>
        <v>#N/A</v>
      </c>
      <c r="G196" s="234" t="e">
        <f>VLOOKUP($B196,[1]ListsReq!$AC$3:$AF$61,4,FALSE)</f>
        <v>#N/A</v>
      </c>
      <c r="H196" s="490" t="e">
        <f t="shared" si="3"/>
        <v>#N/A</v>
      </c>
      <c r="I196" s="197"/>
      <c r="J196" s="198"/>
      <c r="K196" s="186"/>
      <c r="L196" s="186"/>
      <c r="M196" s="360"/>
      <c r="N196" s="184"/>
      <c r="O196" s="184"/>
    </row>
    <row r="197" spans="1:15" hidden="1" x14ac:dyDescent="0.25">
      <c r="A197" s="361"/>
      <c r="B197" s="202"/>
      <c r="C197" s="236"/>
      <c r="D197" s="489"/>
      <c r="E197" s="234" t="e">
        <f>VLOOKUP($B197,[1]ListsReq!$AC$3:$AF$61,2,FALSE)</f>
        <v>#N/A</v>
      </c>
      <c r="F197" s="477" t="e">
        <f>VLOOKUP($B197,[1]ListsReq!$AC$3:$AF$82,3,FALSE)</f>
        <v>#N/A</v>
      </c>
      <c r="G197" s="234" t="e">
        <f>VLOOKUP($B197,[1]ListsReq!$AC$3:$AF$61,4,FALSE)</f>
        <v>#N/A</v>
      </c>
      <c r="H197" s="490" t="e">
        <f t="shared" si="3"/>
        <v>#N/A</v>
      </c>
      <c r="I197" s="197"/>
      <c r="J197" s="198"/>
      <c r="K197" s="186"/>
      <c r="L197" s="186"/>
      <c r="M197" s="360"/>
      <c r="N197" s="184"/>
      <c r="O197" s="184"/>
    </row>
    <row r="198" spans="1:15" hidden="1" x14ac:dyDescent="0.25">
      <c r="A198" s="361"/>
      <c r="B198" s="202"/>
      <c r="C198" s="236"/>
      <c r="D198" s="489"/>
      <c r="E198" s="234" t="e">
        <f>VLOOKUP($B198,[1]ListsReq!$AC$3:$AF$61,2,FALSE)</f>
        <v>#N/A</v>
      </c>
      <c r="F198" s="477" t="e">
        <f>VLOOKUP($B198,[1]ListsReq!$AC$3:$AF$82,3,FALSE)</f>
        <v>#N/A</v>
      </c>
      <c r="G198" s="234" t="e">
        <f>VLOOKUP($B198,[1]ListsReq!$AC$3:$AF$61,4,FALSE)</f>
        <v>#N/A</v>
      </c>
      <c r="H198" s="490" t="e">
        <f t="shared" si="3"/>
        <v>#N/A</v>
      </c>
      <c r="I198" s="197"/>
      <c r="J198" s="198"/>
      <c r="K198" s="186"/>
      <c r="L198" s="186"/>
      <c r="M198" s="360"/>
      <c r="N198" s="184"/>
      <c r="O198" s="184"/>
    </row>
    <row r="199" spans="1:15" hidden="1" x14ac:dyDescent="0.25">
      <c r="A199" s="361"/>
      <c r="B199" s="202"/>
      <c r="C199" s="236"/>
      <c r="D199" s="489"/>
      <c r="E199" s="234" t="e">
        <f>VLOOKUP($B199,[1]ListsReq!$AC$3:$AF$61,2,FALSE)</f>
        <v>#N/A</v>
      </c>
      <c r="F199" s="477" t="e">
        <f>VLOOKUP($B199,[1]ListsReq!$AC$3:$AF$82,3,FALSE)</f>
        <v>#N/A</v>
      </c>
      <c r="G199" s="234" t="e">
        <f>VLOOKUP($B199,[1]ListsReq!$AC$3:$AF$61,4,FALSE)</f>
        <v>#N/A</v>
      </c>
      <c r="H199" s="490" t="e">
        <f t="shared" si="3"/>
        <v>#N/A</v>
      </c>
      <c r="I199" s="197"/>
      <c r="J199" s="198"/>
      <c r="K199" s="186"/>
      <c r="L199" s="186"/>
      <c r="M199" s="360"/>
      <c r="N199" s="184"/>
      <c r="O199" s="184"/>
    </row>
    <row r="200" spans="1:15" hidden="1" x14ac:dyDescent="0.25">
      <c r="A200" s="361"/>
      <c r="B200" s="202"/>
      <c r="C200" s="236"/>
      <c r="D200" s="489"/>
      <c r="E200" s="234" t="e">
        <f>VLOOKUP($B200,[1]ListsReq!$AC$3:$AF$61,2,FALSE)</f>
        <v>#N/A</v>
      </c>
      <c r="F200" s="477" t="e">
        <f>VLOOKUP($B200,[1]ListsReq!$AC$3:$AF$82,3,FALSE)</f>
        <v>#N/A</v>
      </c>
      <c r="G200" s="234" t="e">
        <f>VLOOKUP($B200,[1]ListsReq!$AC$3:$AF$61,4,FALSE)</f>
        <v>#N/A</v>
      </c>
      <c r="H200" s="490" t="e">
        <f t="shared" si="3"/>
        <v>#N/A</v>
      </c>
      <c r="I200" s="197"/>
      <c r="J200" s="198"/>
      <c r="K200" s="186"/>
      <c r="L200" s="186"/>
      <c r="M200" s="360"/>
      <c r="N200" s="184"/>
      <c r="O200" s="184"/>
    </row>
    <row r="201" spans="1:15" hidden="1" x14ac:dyDescent="0.25">
      <c r="A201" s="361"/>
      <c r="B201" s="202"/>
      <c r="C201" s="236"/>
      <c r="D201" s="489"/>
      <c r="E201" s="234" t="e">
        <f>VLOOKUP($B201,[1]ListsReq!$AC$3:$AF$61,2,FALSE)</f>
        <v>#N/A</v>
      </c>
      <c r="F201" s="477" t="e">
        <f>VLOOKUP($B201,[1]ListsReq!$AC$3:$AF$82,3,FALSE)</f>
        <v>#N/A</v>
      </c>
      <c r="G201" s="234" t="e">
        <f>VLOOKUP($B201,[1]ListsReq!$AC$3:$AF$61,4,FALSE)</f>
        <v>#N/A</v>
      </c>
      <c r="H201" s="490" t="e">
        <f t="shared" si="3"/>
        <v>#N/A</v>
      </c>
      <c r="I201" s="197"/>
      <c r="J201" s="198"/>
      <c r="K201" s="186"/>
      <c r="L201" s="186"/>
      <c r="M201" s="360"/>
      <c r="N201" s="184"/>
      <c r="O201" s="184"/>
    </row>
    <row r="202" spans="1:15" hidden="1" x14ac:dyDescent="0.25">
      <c r="A202" s="361"/>
      <c r="B202" s="202"/>
      <c r="C202" s="236"/>
      <c r="D202" s="489"/>
      <c r="E202" s="234" t="e">
        <f>VLOOKUP($B202,[1]ListsReq!$AC$3:$AF$61,2,FALSE)</f>
        <v>#N/A</v>
      </c>
      <c r="F202" s="477" t="e">
        <f>VLOOKUP($B202,[1]ListsReq!$AC$3:$AF$82,3,FALSE)</f>
        <v>#N/A</v>
      </c>
      <c r="G202" s="234" t="e">
        <f>VLOOKUP($B202,[1]ListsReq!$AC$3:$AF$61,4,FALSE)</f>
        <v>#N/A</v>
      </c>
      <c r="H202" s="490" t="e">
        <f t="shared" si="3"/>
        <v>#N/A</v>
      </c>
      <c r="I202" s="197"/>
      <c r="J202" s="198"/>
      <c r="K202" s="186"/>
      <c r="L202" s="186"/>
      <c r="M202" s="360"/>
      <c r="N202" s="184"/>
      <c r="O202" s="184"/>
    </row>
    <row r="203" spans="1:15" hidden="1" x14ac:dyDescent="0.25">
      <c r="A203" s="361"/>
      <c r="B203" s="202"/>
      <c r="C203" s="236"/>
      <c r="D203" s="489"/>
      <c r="E203" s="234" t="e">
        <f>VLOOKUP($B203,[1]ListsReq!$AC$3:$AF$61,2,FALSE)</f>
        <v>#N/A</v>
      </c>
      <c r="F203" s="477" t="e">
        <f>VLOOKUP($B203,[1]ListsReq!$AC$3:$AF$82,3,FALSE)</f>
        <v>#N/A</v>
      </c>
      <c r="G203" s="234" t="e">
        <f>VLOOKUP($B203,[1]ListsReq!$AC$3:$AF$61,4,FALSE)</f>
        <v>#N/A</v>
      </c>
      <c r="H203" s="490" t="e">
        <f t="shared" si="3"/>
        <v>#N/A</v>
      </c>
      <c r="I203" s="197"/>
      <c r="J203" s="198"/>
      <c r="K203" s="186"/>
      <c r="L203" s="186"/>
      <c r="M203" s="360"/>
      <c r="N203" s="184"/>
      <c r="O203" s="184"/>
    </row>
    <row r="204" spans="1:15" hidden="1" x14ac:dyDescent="0.25">
      <c r="A204" s="361"/>
      <c r="B204" s="202"/>
      <c r="C204" s="236"/>
      <c r="D204" s="489"/>
      <c r="E204" s="234" t="e">
        <f>VLOOKUP($B204,[1]ListsReq!$AC$3:$AF$61,2,FALSE)</f>
        <v>#N/A</v>
      </c>
      <c r="F204" s="477" t="e">
        <f>VLOOKUP($B204,[1]ListsReq!$AC$3:$AF$82,3,FALSE)</f>
        <v>#N/A</v>
      </c>
      <c r="G204" s="234" t="e">
        <f>VLOOKUP($B204,[1]ListsReq!$AC$3:$AF$61,4,FALSE)</f>
        <v>#N/A</v>
      </c>
      <c r="H204" s="490" t="e">
        <f t="shared" si="3"/>
        <v>#N/A</v>
      </c>
      <c r="I204" s="197"/>
      <c r="J204" s="198"/>
      <c r="K204" s="186"/>
      <c r="L204" s="186"/>
      <c r="M204" s="360"/>
      <c r="N204" s="184"/>
      <c r="O204" s="184"/>
    </row>
    <row r="205" spans="1:15" hidden="1" x14ac:dyDescent="0.25">
      <c r="A205" s="361"/>
      <c r="B205" s="202"/>
      <c r="C205" s="236"/>
      <c r="D205" s="489"/>
      <c r="E205" s="234" t="e">
        <f>VLOOKUP($B205,[1]ListsReq!$AC$3:$AF$61,2,FALSE)</f>
        <v>#N/A</v>
      </c>
      <c r="F205" s="477" t="e">
        <f>VLOOKUP($B205,[1]ListsReq!$AC$3:$AF$82,3,FALSE)</f>
        <v>#N/A</v>
      </c>
      <c r="G205" s="234" t="e">
        <f>VLOOKUP($B205,[1]ListsReq!$AC$3:$AF$61,4,FALSE)</f>
        <v>#N/A</v>
      </c>
      <c r="H205" s="490" t="e">
        <f t="shared" si="3"/>
        <v>#N/A</v>
      </c>
      <c r="I205" s="197"/>
      <c r="J205" s="198"/>
      <c r="K205" s="186"/>
      <c r="L205" s="186"/>
      <c r="M205" s="360"/>
      <c r="N205" s="184"/>
      <c r="O205" s="184"/>
    </row>
    <row r="206" spans="1:15" hidden="1" x14ac:dyDescent="0.25">
      <c r="A206" s="361"/>
      <c r="B206" s="202"/>
      <c r="C206" s="236"/>
      <c r="D206" s="489"/>
      <c r="E206" s="234" t="e">
        <f>VLOOKUP($B206,[1]ListsReq!$AC$3:$AF$61,2,FALSE)</f>
        <v>#N/A</v>
      </c>
      <c r="F206" s="477" t="e">
        <f>VLOOKUP($B206,[1]ListsReq!$AC$3:$AF$82,3,FALSE)</f>
        <v>#N/A</v>
      </c>
      <c r="G206" s="234" t="e">
        <f>VLOOKUP($B206,[1]ListsReq!$AC$3:$AF$61,4,FALSE)</f>
        <v>#N/A</v>
      </c>
      <c r="H206" s="490" t="e">
        <f t="shared" si="3"/>
        <v>#N/A</v>
      </c>
      <c r="I206" s="197"/>
      <c r="J206" s="198"/>
      <c r="K206" s="186"/>
      <c r="L206" s="186"/>
      <c r="M206" s="360"/>
      <c r="N206" s="184"/>
      <c r="O206" s="184"/>
    </row>
    <row r="207" spans="1:15" hidden="1" x14ac:dyDescent="0.25">
      <c r="A207" s="361"/>
      <c r="B207" s="202"/>
      <c r="C207" s="236"/>
      <c r="D207" s="489"/>
      <c r="E207" s="234" t="e">
        <f>VLOOKUP($B207,[1]ListsReq!$AC$3:$AF$61,2,FALSE)</f>
        <v>#N/A</v>
      </c>
      <c r="F207" s="477" t="e">
        <f>VLOOKUP($B207,[1]ListsReq!$AC$3:$AF$82,3,FALSE)</f>
        <v>#N/A</v>
      </c>
      <c r="G207" s="234" t="e">
        <f>VLOOKUP($B207,[1]ListsReq!$AC$3:$AF$61,4,FALSE)</f>
        <v>#N/A</v>
      </c>
      <c r="H207" s="490" t="e">
        <f t="shared" si="3"/>
        <v>#N/A</v>
      </c>
      <c r="I207" s="197"/>
      <c r="J207" s="198"/>
      <c r="K207" s="186"/>
      <c r="L207" s="186"/>
      <c r="M207" s="360"/>
      <c r="N207" s="184"/>
      <c r="O207" s="184"/>
    </row>
    <row r="208" spans="1:15" hidden="1" x14ac:dyDescent="0.25">
      <c r="A208" s="361"/>
      <c r="B208" s="202"/>
      <c r="C208" s="236"/>
      <c r="D208" s="489"/>
      <c r="E208" s="234" t="e">
        <f>VLOOKUP($B208,[1]ListsReq!$AC$3:$AF$61,2,FALSE)</f>
        <v>#N/A</v>
      </c>
      <c r="F208" s="477" t="e">
        <f>VLOOKUP($B208,[1]ListsReq!$AC$3:$AF$82,3,FALSE)</f>
        <v>#N/A</v>
      </c>
      <c r="G208" s="234" t="e">
        <f>VLOOKUP($B208,[1]ListsReq!$AC$3:$AF$61,4,FALSE)</f>
        <v>#N/A</v>
      </c>
      <c r="H208" s="490" t="e">
        <f t="shared" si="3"/>
        <v>#N/A</v>
      </c>
      <c r="I208" s="197"/>
      <c r="J208" s="198"/>
      <c r="K208" s="186"/>
      <c r="L208" s="186"/>
      <c r="M208" s="360"/>
      <c r="N208" s="184"/>
      <c r="O208" s="184"/>
    </row>
    <row r="209" spans="1:15" hidden="1" x14ac:dyDescent="0.25">
      <c r="A209" s="361"/>
      <c r="B209" s="202"/>
      <c r="C209" s="236"/>
      <c r="D209" s="489"/>
      <c r="E209" s="234" t="e">
        <f>VLOOKUP($B209,[1]ListsReq!$AC$3:$AF$61,2,FALSE)</f>
        <v>#N/A</v>
      </c>
      <c r="F209" s="477" t="e">
        <f>VLOOKUP($B209,[1]ListsReq!$AC$3:$AF$82,3,FALSE)</f>
        <v>#N/A</v>
      </c>
      <c r="G209" s="234" t="e">
        <f>VLOOKUP($B209,[1]ListsReq!$AC$3:$AF$61,4,FALSE)</f>
        <v>#N/A</v>
      </c>
      <c r="H209" s="490" t="e">
        <f t="shared" si="3"/>
        <v>#N/A</v>
      </c>
      <c r="I209" s="197"/>
      <c r="J209" s="198"/>
      <c r="K209" s="186"/>
      <c r="L209" s="186"/>
      <c r="M209" s="360"/>
      <c r="N209" s="184"/>
      <c r="O209" s="184"/>
    </row>
    <row r="210" spans="1:15" ht="11.25" hidden="1" customHeight="1" x14ac:dyDescent="0.25">
      <c r="A210" s="361"/>
      <c r="B210" s="202"/>
      <c r="C210" s="236"/>
      <c r="D210" s="489"/>
      <c r="E210" s="234" t="e">
        <f>VLOOKUP($B210,[1]ListsReq!$AC$3:$AF$61,2,FALSE)</f>
        <v>#N/A</v>
      </c>
      <c r="F210" s="477" t="e">
        <f>VLOOKUP($B210,[1]ListsReq!$AC$3:$AF$82,3,FALSE)</f>
        <v>#N/A</v>
      </c>
      <c r="G210" s="234" t="e">
        <f>VLOOKUP($B210,[1]ListsReq!$AC$3:$AF$61,4,FALSE)</f>
        <v>#N/A</v>
      </c>
      <c r="H210" s="490" t="e">
        <f t="shared" si="3"/>
        <v>#N/A</v>
      </c>
      <c r="I210" s="197"/>
      <c r="J210" s="198"/>
      <c r="K210" s="186"/>
      <c r="L210" s="186"/>
      <c r="M210" s="360"/>
      <c r="N210" s="184"/>
      <c r="O210" s="184"/>
    </row>
    <row r="211" spans="1:15" s="418" customFormat="1" ht="11.25" customHeight="1" x14ac:dyDescent="0.25">
      <c r="A211" s="361"/>
      <c r="B211" s="449" t="s">
        <v>1075</v>
      </c>
      <c r="C211" s="236" t="s">
        <v>498</v>
      </c>
      <c r="D211" s="482">
        <v>88872</v>
      </c>
      <c r="E211" s="403" t="s">
        <v>674</v>
      </c>
      <c r="F211" s="478">
        <v>2.2090399999999999</v>
      </c>
      <c r="G211" s="234" t="s">
        <v>673</v>
      </c>
      <c r="H211" s="490">
        <f t="shared" si="3"/>
        <v>196.32180288000001</v>
      </c>
      <c r="I211" s="200" t="s">
        <v>963</v>
      </c>
      <c r="J211" s="198">
        <v>71387</v>
      </c>
      <c r="K211" s="186"/>
      <c r="L211" s="186"/>
      <c r="M211" s="360"/>
      <c r="N211" s="184"/>
      <c r="O211" s="184"/>
    </row>
    <row r="212" spans="1:15" s="418" customFormat="1" ht="11.25" customHeight="1" x14ac:dyDescent="0.25">
      <c r="A212" s="361"/>
      <c r="B212" s="449" t="s">
        <v>1076</v>
      </c>
      <c r="C212" s="236" t="s">
        <v>498</v>
      </c>
      <c r="D212" s="482">
        <v>150225</v>
      </c>
      <c r="E212" s="403" t="s">
        <v>674</v>
      </c>
      <c r="F212" s="478">
        <v>2.7582100000000001</v>
      </c>
      <c r="G212" s="234" t="s">
        <v>673</v>
      </c>
      <c r="H212" s="490">
        <f t="shared" si="3"/>
        <v>414.35209724999999</v>
      </c>
      <c r="I212" s="200" t="s">
        <v>963</v>
      </c>
      <c r="J212" s="198">
        <v>187156</v>
      </c>
      <c r="K212" s="186"/>
      <c r="L212" s="186"/>
      <c r="M212" s="360"/>
      <c r="N212" s="184"/>
      <c r="O212" s="184"/>
    </row>
    <row r="213" spans="1:15" s="418" customFormat="1" ht="11.25" customHeight="1" x14ac:dyDescent="0.25">
      <c r="A213" s="361"/>
      <c r="B213" s="448" t="s">
        <v>1103</v>
      </c>
      <c r="C213" s="468" t="s">
        <v>496</v>
      </c>
      <c r="D213" s="482">
        <v>1002</v>
      </c>
      <c r="E213" s="234" t="s">
        <v>599</v>
      </c>
      <c r="F213" s="477">
        <v>21.353999999999999</v>
      </c>
      <c r="G213" s="470" t="s">
        <v>601</v>
      </c>
      <c r="H213" s="490">
        <f t="shared" si="3"/>
        <v>21.396708</v>
      </c>
      <c r="I213" s="471" t="s">
        <v>1111</v>
      </c>
      <c r="J213" s="472">
        <v>0</v>
      </c>
      <c r="K213" s="186" t="s">
        <v>1110</v>
      </c>
      <c r="L213" s="186"/>
      <c r="M213" s="360"/>
      <c r="N213" s="184"/>
      <c r="O213" s="184"/>
    </row>
    <row r="214" spans="1:15" s="418" customFormat="1" ht="11.25" customHeight="1" x14ac:dyDescent="0.25">
      <c r="A214" s="361"/>
      <c r="B214" s="448" t="s">
        <v>1104</v>
      </c>
      <c r="C214" s="468" t="s">
        <v>496</v>
      </c>
      <c r="D214" s="482">
        <v>13000</v>
      </c>
      <c r="E214" s="469" t="s">
        <v>1107</v>
      </c>
      <c r="F214" s="479">
        <v>4.1149999999999999E-2</v>
      </c>
      <c r="G214" s="470" t="s">
        <v>1109</v>
      </c>
      <c r="H214" s="490">
        <f t="shared" si="3"/>
        <v>0.53494999999999993</v>
      </c>
      <c r="I214" s="471" t="s">
        <v>719</v>
      </c>
      <c r="J214" s="475"/>
      <c r="K214" s="186" t="s">
        <v>1110</v>
      </c>
      <c r="L214" s="186"/>
      <c r="M214" s="360"/>
      <c r="N214" s="184"/>
      <c r="O214" s="184"/>
    </row>
    <row r="215" spans="1:15" s="418" customFormat="1" ht="11.25" customHeight="1" x14ac:dyDescent="0.25">
      <c r="A215" s="361"/>
      <c r="B215" s="448" t="s">
        <v>1105</v>
      </c>
      <c r="C215" s="468" t="s">
        <v>496</v>
      </c>
      <c r="D215" s="482">
        <v>12000</v>
      </c>
      <c r="E215" s="469" t="s">
        <v>1107</v>
      </c>
      <c r="F215" s="479">
        <v>0.15832000000000002</v>
      </c>
      <c r="G215" s="470" t="s">
        <v>1109</v>
      </c>
      <c r="H215" s="490">
        <f t="shared" si="3"/>
        <v>1.8998400000000002</v>
      </c>
      <c r="I215" s="471" t="s">
        <v>719</v>
      </c>
      <c r="J215" s="474"/>
      <c r="K215" s="186" t="s">
        <v>1110</v>
      </c>
      <c r="L215" s="186"/>
      <c r="M215" s="360"/>
      <c r="N215" s="184"/>
      <c r="O215" s="184"/>
    </row>
    <row r="216" spans="1:15" s="418" customFormat="1" ht="11.25" customHeight="1" x14ac:dyDescent="0.25">
      <c r="A216" s="361"/>
      <c r="B216" s="448" t="s">
        <v>1106</v>
      </c>
      <c r="C216" s="468" t="s">
        <v>496</v>
      </c>
      <c r="D216" s="482">
        <v>7200</v>
      </c>
      <c r="E216" s="469" t="s">
        <v>1107</v>
      </c>
      <c r="F216" s="479">
        <v>0.25492999999999999</v>
      </c>
      <c r="G216" s="470" t="s">
        <v>1109</v>
      </c>
      <c r="H216" s="490">
        <f t="shared" si="3"/>
        <v>1.8354959999999998</v>
      </c>
      <c r="I216" s="471" t="s">
        <v>719</v>
      </c>
      <c r="J216" s="474"/>
      <c r="K216" s="186" t="s">
        <v>1110</v>
      </c>
      <c r="L216" s="186"/>
      <c r="M216" s="360"/>
      <c r="N216" s="184"/>
      <c r="O216" s="184"/>
    </row>
    <row r="217" spans="1:15" s="418" customFormat="1" ht="11.25" customHeight="1" thickBot="1" x14ac:dyDescent="0.3">
      <c r="A217" s="361"/>
      <c r="B217" s="473" t="s">
        <v>1108</v>
      </c>
      <c r="C217" s="468" t="s">
        <v>496</v>
      </c>
      <c r="D217" s="482">
        <v>2700</v>
      </c>
      <c r="E217" s="469" t="s">
        <v>1107</v>
      </c>
      <c r="F217" s="479">
        <v>0.18078000000000002</v>
      </c>
      <c r="G217" s="470" t="s">
        <v>1109</v>
      </c>
      <c r="H217" s="490">
        <f t="shared" si="3"/>
        <v>0.48810600000000004</v>
      </c>
      <c r="I217" s="471" t="s">
        <v>719</v>
      </c>
      <c r="J217" s="474"/>
      <c r="K217" s="186" t="s">
        <v>1110</v>
      </c>
      <c r="L217" s="186"/>
      <c r="M217" s="360"/>
      <c r="N217" s="184"/>
      <c r="O217" s="184"/>
    </row>
    <row r="218" spans="1:15" ht="15.75" thickBot="1" x14ac:dyDescent="0.3">
      <c r="A218" s="361"/>
      <c r="B218" s="233"/>
      <c r="C218" s="232"/>
      <c r="D218" s="231"/>
      <c r="E218" s="230"/>
      <c r="F218" s="229"/>
      <c r="G218" s="228" t="s">
        <v>410</v>
      </c>
      <c r="H218" s="476">
        <f>SUMIF(H123:H217,"&lt;&gt;#N/A")</f>
        <v>47001.590020259988</v>
      </c>
      <c r="I218" s="189"/>
      <c r="J218" s="231"/>
      <c r="K218" s="186"/>
      <c r="L218" s="186"/>
      <c r="M218" s="360"/>
      <c r="N218" s="184"/>
      <c r="O218" s="184"/>
    </row>
    <row r="219" spans="1:15" x14ac:dyDescent="0.25">
      <c r="A219" s="361"/>
      <c r="B219" s="186"/>
      <c r="C219" s="186"/>
      <c r="D219" s="186"/>
      <c r="E219" s="186"/>
      <c r="F219" s="186"/>
      <c r="G219" s="186"/>
      <c r="H219" s="186"/>
      <c r="I219" s="186"/>
      <c r="J219" s="186"/>
      <c r="K219" s="186"/>
      <c r="L219" s="186"/>
      <c r="M219" s="360"/>
      <c r="N219" s="184"/>
    </row>
    <row r="220" spans="1:15" x14ac:dyDescent="0.25">
      <c r="A220" s="362" t="s">
        <v>470</v>
      </c>
      <c r="B220" s="284" t="s">
        <v>469</v>
      </c>
      <c r="C220" s="186"/>
      <c r="D220" s="186"/>
      <c r="E220" s="186"/>
      <c r="F220" s="186"/>
      <c r="G220" s="186"/>
      <c r="H220" s="186"/>
      <c r="I220" s="186"/>
      <c r="J220" s="186"/>
      <c r="K220" s="186"/>
      <c r="L220" s="186"/>
      <c r="M220" s="360"/>
      <c r="N220" s="184"/>
    </row>
    <row r="221" spans="1:15" ht="21.75" customHeight="1" thickBot="1" x14ac:dyDescent="0.3">
      <c r="A221" s="362"/>
      <c r="B221" s="227" t="s">
        <v>468</v>
      </c>
      <c r="C221" s="186"/>
      <c r="D221" s="186"/>
      <c r="E221" s="186"/>
      <c r="F221" s="186"/>
      <c r="G221" s="186"/>
      <c r="H221" s="438"/>
      <c r="I221" s="186"/>
      <c r="J221" s="186"/>
      <c r="K221" s="186"/>
      <c r="L221" s="186"/>
      <c r="M221" s="360"/>
      <c r="N221" s="184"/>
    </row>
    <row r="222" spans="1:15" ht="71.25" customHeight="1" x14ac:dyDescent="0.25">
      <c r="A222" s="362"/>
      <c r="B222" s="194" t="s">
        <v>467</v>
      </c>
      <c r="C222" s="193" t="s">
        <v>466</v>
      </c>
      <c r="D222" s="193" t="s">
        <v>984</v>
      </c>
      <c r="E222" s="193" t="s">
        <v>465</v>
      </c>
      <c r="F222" s="226" t="s">
        <v>8</v>
      </c>
      <c r="G222" s="186"/>
      <c r="H222" s="439"/>
      <c r="I222" s="186"/>
      <c r="J222" s="186"/>
      <c r="K222" s="186"/>
      <c r="L222" s="186"/>
      <c r="M222" s="360"/>
      <c r="N222" s="184"/>
    </row>
    <row r="223" spans="1:15" x14ac:dyDescent="0.25">
      <c r="A223" s="362"/>
      <c r="B223" s="202" t="s">
        <v>464</v>
      </c>
      <c r="C223" s="201"/>
      <c r="D223" s="515">
        <v>129444</v>
      </c>
      <c r="E223" s="201"/>
      <c r="F223" s="200" t="s">
        <v>1041</v>
      </c>
      <c r="G223" s="186" t="s">
        <v>1112</v>
      </c>
      <c r="H223" s="438"/>
      <c r="I223" s="186"/>
      <c r="J223" s="186"/>
      <c r="K223" s="186"/>
      <c r="L223" s="186"/>
      <c r="M223" s="360"/>
      <c r="N223" s="184"/>
    </row>
    <row r="224" spans="1:15" x14ac:dyDescent="0.25">
      <c r="A224" s="362"/>
      <c r="B224" s="202" t="s">
        <v>463</v>
      </c>
      <c r="C224" s="201"/>
      <c r="D224" s="457">
        <v>741978</v>
      </c>
      <c r="E224" s="201"/>
      <c r="F224" s="200" t="s">
        <v>1081</v>
      </c>
      <c r="G224" s="186" t="s">
        <v>1113</v>
      </c>
      <c r="H224" s="438"/>
      <c r="I224" s="186"/>
      <c r="J224" s="186"/>
      <c r="K224" s="186"/>
      <c r="L224" s="186"/>
      <c r="M224" s="360"/>
      <c r="N224" s="184"/>
    </row>
    <row r="225" spans="1:14" x14ac:dyDescent="0.25">
      <c r="A225" s="362"/>
      <c r="B225" s="199" t="s">
        <v>413</v>
      </c>
      <c r="C225" s="198"/>
      <c r="D225" s="198"/>
      <c r="E225" s="198"/>
      <c r="F225" s="197"/>
      <c r="G225" s="186"/>
      <c r="H225" s="186"/>
      <c r="I225" s="186"/>
      <c r="J225" s="186"/>
      <c r="K225" s="186"/>
      <c r="L225" s="186"/>
      <c r="M225" s="360"/>
      <c r="N225" s="184"/>
    </row>
    <row r="226" spans="1:14" x14ac:dyDescent="0.25">
      <c r="A226" s="362"/>
      <c r="B226" s="199" t="s">
        <v>412</v>
      </c>
      <c r="C226" s="198"/>
      <c r="D226" s="198"/>
      <c r="E226" s="198"/>
      <c r="F226" s="197"/>
      <c r="G226" s="186"/>
      <c r="H226" s="186"/>
      <c r="I226" s="186"/>
      <c r="J226" s="186"/>
      <c r="K226" s="186"/>
      <c r="L226" s="186"/>
      <c r="M226" s="360"/>
      <c r="N226" s="184"/>
    </row>
    <row r="227" spans="1:14" ht="15.75" thickBot="1" x14ac:dyDescent="0.3">
      <c r="A227" s="362"/>
      <c r="B227" s="191" t="s">
        <v>411</v>
      </c>
      <c r="C227" s="190"/>
      <c r="D227" s="190"/>
      <c r="E227" s="190"/>
      <c r="F227" s="189"/>
      <c r="G227" s="186"/>
      <c r="H227" s="186"/>
      <c r="I227" s="186"/>
      <c r="J227" s="186"/>
      <c r="K227" s="186"/>
      <c r="L227" s="186"/>
      <c r="M227" s="360"/>
      <c r="N227" s="184"/>
    </row>
    <row r="228" spans="1:14" x14ac:dyDescent="0.25">
      <c r="A228" s="362"/>
      <c r="B228" s="186"/>
      <c r="C228" s="186"/>
      <c r="D228" s="186"/>
      <c r="E228" s="186"/>
      <c r="F228" s="186"/>
      <c r="G228" s="186"/>
      <c r="H228" s="186"/>
      <c r="I228" s="186"/>
      <c r="J228" s="186"/>
      <c r="K228" s="186"/>
      <c r="L228" s="186"/>
      <c r="M228" s="360"/>
      <c r="N228" s="184"/>
    </row>
    <row r="229" spans="1:14" ht="22.5" customHeight="1" x14ac:dyDescent="0.25">
      <c r="A229" s="357"/>
      <c r="B229" s="454" t="s">
        <v>12</v>
      </c>
      <c r="C229" s="188"/>
      <c r="D229" s="188"/>
      <c r="E229" s="188"/>
      <c r="F229" s="188"/>
      <c r="G229" s="188"/>
      <c r="H229" s="188"/>
      <c r="I229" s="188"/>
      <c r="J229" s="188"/>
      <c r="K229" s="188"/>
      <c r="L229" s="188"/>
      <c r="M229" s="358"/>
      <c r="N229" s="184"/>
    </row>
    <row r="230" spans="1:14" ht="18.75" customHeight="1" thickBot="1" x14ac:dyDescent="0.3">
      <c r="A230" s="359" t="s">
        <v>462</v>
      </c>
      <c r="B230" s="225" t="s">
        <v>461</v>
      </c>
      <c r="C230" s="209"/>
      <c r="D230" s="186"/>
      <c r="E230" s="186"/>
      <c r="F230" s="186"/>
      <c r="G230" s="186"/>
      <c r="H230" s="186"/>
      <c r="I230" s="186"/>
      <c r="J230" s="186"/>
      <c r="K230" s="186"/>
      <c r="L230" s="186"/>
      <c r="M230" s="360"/>
      <c r="N230" s="184"/>
    </row>
    <row r="231" spans="1:14" ht="30.75" thickBot="1" x14ac:dyDescent="0.3">
      <c r="A231" s="361"/>
      <c r="B231" s="224" t="s">
        <v>460</v>
      </c>
      <c r="C231" s="223" t="s">
        <v>459</v>
      </c>
      <c r="D231" s="223" t="s">
        <v>458</v>
      </c>
      <c r="E231" s="223" t="s">
        <v>9</v>
      </c>
      <c r="F231" s="223" t="s">
        <v>457</v>
      </c>
      <c r="G231" s="223" t="s">
        <v>10</v>
      </c>
      <c r="H231" s="223" t="s">
        <v>456</v>
      </c>
      <c r="I231" s="223" t="s">
        <v>455</v>
      </c>
      <c r="J231" s="223" t="s">
        <v>454</v>
      </c>
      <c r="K231" s="222" t="s">
        <v>8</v>
      </c>
      <c r="L231" s="186"/>
      <c r="M231" s="360"/>
      <c r="N231" s="184"/>
    </row>
    <row r="232" spans="1:14" ht="174" x14ac:dyDescent="0.3">
      <c r="A232" s="361"/>
      <c r="B232" s="459" t="s">
        <v>1084</v>
      </c>
      <c r="C232" s="455" t="s">
        <v>923</v>
      </c>
      <c r="D232" s="530"/>
      <c r="E232" s="455" t="s">
        <v>875</v>
      </c>
      <c r="F232" s="531" t="s">
        <v>767</v>
      </c>
      <c r="G232" s="455" t="s">
        <v>614</v>
      </c>
      <c r="H232" s="530">
        <v>48824</v>
      </c>
      <c r="I232" s="455" t="s">
        <v>1</v>
      </c>
      <c r="J232" s="455" t="s">
        <v>1085</v>
      </c>
      <c r="K232" s="405" t="s">
        <v>1086</v>
      </c>
      <c r="L232" s="186"/>
      <c r="M232" s="360"/>
      <c r="N232" s="184"/>
    </row>
    <row r="233" spans="1:14" x14ac:dyDescent="0.25">
      <c r="A233" s="361"/>
      <c r="B233" s="456"/>
      <c r="C233" s="278"/>
      <c r="D233" s="457"/>
      <c r="E233" s="278"/>
      <c r="F233" s="278"/>
      <c r="G233" s="278"/>
      <c r="H233" s="457"/>
      <c r="I233" s="278"/>
      <c r="J233" s="278"/>
      <c r="K233" s="200"/>
      <c r="L233" s="186"/>
      <c r="M233" s="360"/>
      <c r="N233" s="184"/>
    </row>
    <row r="234" spans="1:14" x14ac:dyDescent="0.25">
      <c r="A234" s="361"/>
      <c r="B234" s="456"/>
      <c r="C234" s="278"/>
      <c r="D234" s="457"/>
      <c r="E234" s="278"/>
      <c r="F234" s="278"/>
      <c r="G234" s="278"/>
      <c r="H234" s="457"/>
      <c r="I234" s="278"/>
      <c r="J234" s="278"/>
      <c r="K234" s="200"/>
      <c r="L234" s="186"/>
      <c r="M234" s="360"/>
      <c r="N234" s="184"/>
    </row>
    <row r="235" spans="1:14" x14ac:dyDescent="0.25">
      <c r="A235" s="361"/>
      <c r="B235" s="456"/>
      <c r="C235" s="278"/>
      <c r="D235" s="457"/>
      <c r="E235" s="278"/>
      <c r="F235" s="278"/>
      <c r="G235" s="278"/>
      <c r="H235" s="457"/>
      <c r="I235" s="278"/>
      <c r="J235" s="278"/>
      <c r="K235" s="200"/>
      <c r="L235" s="186"/>
      <c r="M235" s="360"/>
      <c r="N235" s="184"/>
    </row>
    <row r="236" spans="1:14" x14ac:dyDescent="0.25">
      <c r="A236" s="361"/>
      <c r="B236" s="221"/>
      <c r="C236" s="216"/>
      <c r="D236" s="201"/>
      <c r="E236" s="216"/>
      <c r="F236" s="216"/>
      <c r="G236" s="216"/>
      <c r="H236" s="201"/>
      <c r="I236" s="216"/>
      <c r="J236" s="216"/>
      <c r="K236" s="200"/>
      <c r="L236" s="186"/>
      <c r="M236" s="360"/>
      <c r="N236" s="184"/>
    </row>
    <row r="237" spans="1:14" x14ac:dyDescent="0.25">
      <c r="A237" s="361"/>
      <c r="B237" s="221"/>
      <c r="C237" s="216"/>
      <c r="D237" s="201"/>
      <c r="E237" s="216"/>
      <c r="F237" s="216"/>
      <c r="G237" s="216"/>
      <c r="H237" s="201"/>
      <c r="I237" s="216"/>
      <c r="J237" s="216"/>
      <c r="K237" s="200"/>
      <c r="L237" s="186"/>
      <c r="M237" s="360"/>
      <c r="N237" s="184"/>
    </row>
    <row r="238" spans="1:14" ht="15.75" thickBot="1" x14ac:dyDescent="0.3">
      <c r="A238" s="361"/>
      <c r="B238" s="220"/>
      <c r="C238" s="213"/>
      <c r="D238" s="190"/>
      <c r="E238" s="213"/>
      <c r="F238" s="213"/>
      <c r="G238" s="213"/>
      <c r="H238" s="190"/>
      <c r="I238" s="213"/>
      <c r="J238" s="213"/>
      <c r="K238" s="189"/>
      <c r="L238" s="186"/>
      <c r="M238" s="360"/>
      <c r="N238" s="184"/>
    </row>
    <row r="239" spans="1:14" x14ac:dyDescent="0.25">
      <c r="A239" s="362"/>
      <c r="B239" s="186"/>
      <c r="C239" s="186"/>
      <c r="D239" s="186"/>
      <c r="E239" s="186"/>
      <c r="F239" s="186"/>
      <c r="G239" s="186"/>
      <c r="H239" s="186"/>
      <c r="I239" s="186"/>
      <c r="J239" s="186"/>
      <c r="K239" s="186"/>
      <c r="L239" s="186"/>
      <c r="M239" s="360"/>
      <c r="N239" s="184"/>
    </row>
    <row r="240" spans="1:14" ht="18.75" x14ac:dyDescent="0.25">
      <c r="A240" s="357"/>
      <c r="B240" s="188" t="s">
        <v>453</v>
      </c>
      <c r="C240" s="188"/>
      <c r="D240" s="188"/>
      <c r="E240" s="188"/>
      <c r="F240" s="188"/>
      <c r="G240" s="188"/>
      <c r="H240" s="188"/>
      <c r="I240" s="188"/>
      <c r="J240" s="188"/>
      <c r="K240" s="188"/>
      <c r="L240" s="188"/>
      <c r="M240" s="358"/>
      <c r="N240" s="184"/>
    </row>
    <row r="241" spans="1:14" ht="19.5" customHeight="1" x14ac:dyDescent="0.25">
      <c r="A241" s="359" t="s">
        <v>452</v>
      </c>
      <c r="B241" s="589" t="s">
        <v>451</v>
      </c>
      <c r="C241" s="590"/>
      <c r="D241" s="590"/>
      <c r="E241" s="590"/>
      <c r="F241" s="186"/>
      <c r="G241" s="186"/>
      <c r="H241" s="186"/>
      <c r="I241" s="186"/>
      <c r="J241" s="186"/>
      <c r="K241" s="186"/>
      <c r="L241" s="186"/>
      <c r="M241" s="360"/>
      <c r="N241" s="184"/>
    </row>
    <row r="242" spans="1:14" ht="56.25" customHeight="1" thickBot="1" x14ac:dyDescent="0.3">
      <c r="A242" s="362"/>
      <c r="B242" s="587" t="s">
        <v>450</v>
      </c>
      <c r="C242" s="587"/>
      <c r="D242" s="587"/>
      <c r="E242" s="587"/>
      <c r="F242" s="186"/>
      <c r="G242" s="186"/>
      <c r="H242" s="186"/>
      <c r="I242" s="186"/>
      <c r="J242" s="186"/>
      <c r="K242" s="186"/>
      <c r="L242" s="186"/>
      <c r="M242" s="360"/>
      <c r="N242" s="184"/>
    </row>
    <row r="243" spans="1:14" ht="48" x14ac:dyDescent="0.25">
      <c r="A243" s="362"/>
      <c r="B243" s="194" t="s">
        <v>419</v>
      </c>
      <c r="C243" s="193" t="s">
        <v>429</v>
      </c>
      <c r="D243" s="192" t="s">
        <v>8</v>
      </c>
      <c r="E243" s="285"/>
      <c r="F243" s="186"/>
      <c r="G243" s="186"/>
      <c r="H243" s="186"/>
      <c r="I243" s="186"/>
      <c r="J243" s="186"/>
      <c r="K243" s="186"/>
      <c r="L243" s="186"/>
      <c r="M243" s="360"/>
      <c r="N243" s="184"/>
    </row>
    <row r="244" spans="1:14" ht="45" customHeight="1" x14ac:dyDescent="0.25">
      <c r="A244" s="362"/>
      <c r="B244" s="202" t="s">
        <v>428</v>
      </c>
      <c r="C244" s="457">
        <v>273</v>
      </c>
      <c r="D244" s="419"/>
      <c r="E244" s="285"/>
      <c r="F244" s="186"/>
      <c r="G244" s="186"/>
      <c r="H244" s="186"/>
      <c r="I244" s="186"/>
      <c r="J244" s="186"/>
      <c r="K244" s="186"/>
      <c r="L244" s="186"/>
      <c r="M244" s="360"/>
      <c r="N244" s="184"/>
    </row>
    <row r="245" spans="1:14" x14ac:dyDescent="0.25">
      <c r="A245" s="362"/>
      <c r="B245" s="202" t="s">
        <v>427</v>
      </c>
      <c r="C245" s="457">
        <v>0</v>
      </c>
      <c r="D245" s="420"/>
      <c r="E245" s="285"/>
      <c r="F245" s="186"/>
      <c r="G245" s="186"/>
      <c r="H245" s="186"/>
      <c r="I245" s="186"/>
      <c r="J245" s="186"/>
      <c r="K245" s="186"/>
      <c r="L245" s="186"/>
      <c r="M245" s="360"/>
      <c r="N245" s="184"/>
    </row>
    <row r="246" spans="1:14" x14ac:dyDescent="0.25">
      <c r="A246" s="362"/>
      <c r="B246" s="202" t="s">
        <v>426</v>
      </c>
      <c r="C246" s="201" t="s">
        <v>960</v>
      </c>
      <c r="D246" s="420"/>
      <c r="E246" s="285"/>
      <c r="F246" s="186"/>
      <c r="G246" s="186"/>
      <c r="H246" s="186"/>
      <c r="I246" s="186"/>
      <c r="J246" s="186"/>
      <c r="K246" s="186"/>
      <c r="L246" s="186"/>
      <c r="M246" s="360"/>
      <c r="N246" s="184"/>
    </row>
    <row r="247" spans="1:14" ht="90" x14ac:dyDescent="0.25">
      <c r="A247" s="362"/>
      <c r="B247" s="202" t="s">
        <v>3</v>
      </c>
      <c r="C247" s="201" t="s">
        <v>960</v>
      </c>
      <c r="D247" s="420" t="s">
        <v>1087</v>
      </c>
      <c r="E247" s="285"/>
      <c r="F247" s="186"/>
      <c r="G247" s="186"/>
      <c r="H247" s="186"/>
      <c r="I247" s="186"/>
      <c r="J247" s="186"/>
      <c r="K247" s="186"/>
      <c r="L247" s="186"/>
      <c r="M247" s="360"/>
      <c r="N247" s="184"/>
    </row>
    <row r="248" spans="1:14" x14ac:dyDescent="0.25">
      <c r="A248" s="362"/>
      <c r="B248" s="202" t="s">
        <v>425</v>
      </c>
      <c r="C248" s="201" t="s">
        <v>960</v>
      </c>
      <c r="D248" s="420"/>
      <c r="E248" s="285"/>
      <c r="F248" s="186"/>
      <c r="G248" s="186"/>
      <c r="H248" s="186"/>
      <c r="I248" s="186"/>
      <c r="J248" s="186"/>
      <c r="K248" s="186"/>
      <c r="L248" s="186"/>
      <c r="M248" s="360"/>
      <c r="N248" s="184"/>
    </row>
    <row r="249" spans="1:14" x14ac:dyDescent="0.25">
      <c r="A249" s="362"/>
      <c r="B249" s="202" t="s">
        <v>424</v>
      </c>
      <c r="C249" s="201" t="s">
        <v>960</v>
      </c>
      <c r="D249" s="420"/>
      <c r="E249" s="285"/>
      <c r="F249" s="186"/>
      <c r="G249" s="186"/>
      <c r="H249" s="186"/>
      <c r="I249" s="186"/>
      <c r="J249" s="186"/>
      <c r="K249" s="186"/>
      <c r="L249" s="186"/>
      <c r="M249" s="360"/>
      <c r="N249" s="184"/>
    </row>
    <row r="250" spans="1:14" x14ac:dyDescent="0.25">
      <c r="A250" s="362"/>
      <c r="B250" s="202" t="s">
        <v>449</v>
      </c>
      <c r="C250" s="201" t="s">
        <v>960</v>
      </c>
      <c r="D250" s="420"/>
      <c r="E250" s="285"/>
      <c r="F250" s="186"/>
      <c r="G250" s="186"/>
      <c r="H250" s="186"/>
      <c r="I250" s="186"/>
      <c r="J250" s="186"/>
      <c r="K250" s="186"/>
      <c r="L250" s="186"/>
      <c r="M250" s="360"/>
      <c r="N250" s="184"/>
    </row>
    <row r="251" spans="1:14" x14ac:dyDescent="0.25">
      <c r="A251" s="362"/>
      <c r="B251" s="202" t="s">
        <v>413</v>
      </c>
      <c r="C251" s="201" t="s">
        <v>960</v>
      </c>
      <c r="D251" s="420"/>
      <c r="E251" s="285"/>
      <c r="F251" s="186"/>
      <c r="G251" s="186"/>
      <c r="H251" s="186"/>
      <c r="I251" s="186"/>
      <c r="J251" s="186"/>
      <c r="K251" s="186"/>
      <c r="L251" s="186"/>
      <c r="M251" s="360"/>
      <c r="N251" s="184"/>
    </row>
    <row r="252" spans="1:14" x14ac:dyDescent="0.25">
      <c r="A252" s="362"/>
      <c r="B252" s="199" t="s">
        <v>412</v>
      </c>
      <c r="C252" s="201" t="s">
        <v>960</v>
      </c>
      <c r="D252" s="420"/>
      <c r="E252" s="285"/>
      <c r="F252" s="186"/>
      <c r="G252" s="186"/>
      <c r="H252" s="186"/>
      <c r="I252" s="186"/>
      <c r="J252" s="186"/>
      <c r="K252" s="186"/>
      <c r="L252" s="186"/>
      <c r="M252" s="360"/>
      <c r="N252" s="184"/>
    </row>
    <row r="253" spans="1:14" x14ac:dyDescent="0.25">
      <c r="A253" s="362"/>
      <c r="B253" s="199" t="s">
        <v>411</v>
      </c>
      <c r="C253" s="201" t="s">
        <v>960</v>
      </c>
      <c r="D253" s="421"/>
      <c r="E253" s="285"/>
      <c r="F253" s="186"/>
      <c r="G253" s="186"/>
      <c r="H253" s="186"/>
      <c r="I253" s="186"/>
      <c r="J253" s="186"/>
      <c r="K253" s="186"/>
      <c r="L253" s="186"/>
      <c r="M253" s="360"/>
      <c r="N253" s="184"/>
    </row>
    <row r="254" spans="1:14" ht="15.75" thickBot="1" x14ac:dyDescent="0.3">
      <c r="A254" s="362"/>
      <c r="B254" s="125" t="s">
        <v>410</v>
      </c>
      <c r="C254" s="196">
        <f>SUM(C244:C253)</f>
        <v>273</v>
      </c>
      <c r="D254" s="195"/>
      <c r="E254" s="285"/>
      <c r="F254" s="186"/>
      <c r="G254" s="186"/>
      <c r="H254" s="186"/>
      <c r="I254" s="186"/>
      <c r="J254" s="186"/>
      <c r="K254" s="186"/>
      <c r="L254" s="186"/>
      <c r="M254" s="360"/>
      <c r="N254" s="184"/>
    </row>
    <row r="255" spans="1:14" x14ac:dyDescent="0.25">
      <c r="A255" s="362"/>
      <c r="B255" s="186"/>
      <c r="C255" s="186"/>
      <c r="D255" s="186"/>
      <c r="E255" s="186"/>
      <c r="F255" s="186"/>
      <c r="G255" s="186"/>
      <c r="H255" s="186"/>
      <c r="I255" s="186"/>
      <c r="J255" s="186"/>
      <c r="K255" s="186"/>
      <c r="L255" s="186"/>
      <c r="M255" s="360"/>
      <c r="N255" s="184"/>
    </row>
    <row r="256" spans="1:14" ht="16.5" customHeight="1" x14ac:dyDescent="0.25">
      <c r="A256" s="363" t="s">
        <v>448</v>
      </c>
      <c r="B256" s="636" t="s">
        <v>447</v>
      </c>
      <c r="C256" s="637"/>
      <c r="D256" s="637"/>
      <c r="E256" s="637"/>
      <c r="F256" s="186"/>
      <c r="G256" s="186"/>
      <c r="H256" s="186"/>
      <c r="I256" s="186"/>
      <c r="J256" s="186"/>
      <c r="K256" s="186"/>
      <c r="L256" s="186"/>
      <c r="M256" s="360"/>
      <c r="N256" s="184"/>
    </row>
    <row r="257" spans="1:15" ht="24" customHeight="1" thickBot="1" x14ac:dyDescent="0.3">
      <c r="A257" s="359"/>
      <c r="B257" s="638" t="s">
        <v>446</v>
      </c>
      <c r="C257" s="639"/>
      <c r="D257" s="639"/>
      <c r="E257" s="639"/>
      <c r="F257" s="186"/>
      <c r="G257" s="186"/>
      <c r="H257" s="186"/>
      <c r="I257" s="186"/>
      <c r="J257" s="186"/>
      <c r="K257" s="186"/>
      <c r="L257" s="186"/>
      <c r="M257" s="360"/>
      <c r="N257" s="184"/>
    </row>
    <row r="258" spans="1:15" ht="93" customHeight="1" x14ac:dyDescent="0.25">
      <c r="A258" s="361"/>
      <c r="B258" s="219" t="s">
        <v>445</v>
      </c>
      <c r="C258" s="193" t="s">
        <v>444</v>
      </c>
      <c r="D258" s="193" t="s">
        <v>443</v>
      </c>
      <c r="E258" s="193" t="s">
        <v>442</v>
      </c>
      <c r="F258" s="193" t="s">
        <v>441</v>
      </c>
      <c r="G258" s="193" t="s">
        <v>440</v>
      </c>
      <c r="H258" s="193" t="s">
        <v>439</v>
      </c>
      <c r="I258" s="193" t="s">
        <v>438</v>
      </c>
      <c r="J258" s="193" t="s">
        <v>437</v>
      </c>
      <c r="K258" s="218" t="s">
        <v>436</v>
      </c>
      <c r="L258" s="193" t="s">
        <v>75</v>
      </c>
      <c r="M258" s="217" t="s">
        <v>8</v>
      </c>
      <c r="N258" s="184"/>
    </row>
    <row r="259" spans="1:15" ht="30" x14ac:dyDescent="0.25">
      <c r="A259" s="361"/>
      <c r="B259" s="460" t="s">
        <v>1134</v>
      </c>
      <c r="C259" s="527" t="s">
        <v>1031</v>
      </c>
      <c r="D259" s="528" t="s">
        <v>657</v>
      </c>
      <c r="E259" s="522">
        <v>774308</v>
      </c>
      <c r="F259" s="457"/>
      <c r="G259" s="528">
        <v>20</v>
      </c>
      <c r="H259" s="528" t="s">
        <v>920</v>
      </c>
      <c r="I259" s="522">
        <v>270</v>
      </c>
      <c r="J259" s="522">
        <v>130132</v>
      </c>
      <c r="K259" s="529" t="s">
        <v>916</v>
      </c>
      <c r="L259" s="525"/>
      <c r="M259" s="622" t="s">
        <v>995</v>
      </c>
      <c r="N259" s="184"/>
    </row>
    <row r="260" spans="1:15" x14ac:dyDescent="0.25">
      <c r="A260" s="361"/>
      <c r="B260" s="460"/>
      <c r="C260" s="525"/>
      <c r="D260" s="278"/>
      <c r="E260" s="457"/>
      <c r="F260" s="457"/>
      <c r="G260" s="278"/>
      <c r="H260" s="278"/>
      <c r="I260" s="457"/>
      <c r="J260" s="457"/>
      <c r="K260" s="526"/>
      <c r="L260" s="525"/>
      <c r="M260" s="623"/>
      <c r="N260" s="184"/>
    </row>
    <row r="261" spans="1:15" x14ac:dyDescent="0.25">
      <c r="A261" s="361"/>
      <c r="B261" s="460"/>
      <c r="C261" s="525"/>
      <c r="D261" s="278"/>
      <c r="E261" s="457"/>
      <c r="F261" s="457"/>
      <c r="G261" s="278"/>
      <c r="H261" s="278"/>
      <c r="I261" s="457"/>
      <c r="J261" s="457"/>
      <c r="K261" s="526"/>
      <c r="L261" s="525"/>
      <c r="M261" s="623"/>
      <c r="N261" s="184"/>
    </row>
    <row r="262" spans="1:15" x14ac:dyDescent="0.25">
      <c r="A262" s="361"/>
      <c r="B262" s="460"/>
      <c r="C262" s="525"/>
      <c r="D262" s="278"/>
      <c r="E262" s="457"/>
      <c r="F262" s="457"/>
      <c r="G262" s="278"/>
      <c r="H262" s="278"/>
      <c r="I262" s="457"/>
      <c r="J262" s="457"/>
      <c r="K262" s="526"/>
      <c r="L262" s="525"/>
      <c r="M262" s="623"/>
      <c r="N262" s="184"/>
    </row>
    <row r="263" spans="1:15" ht="60.75" customHeight="1" x14ac:dyDescent="0.25">
      <c r="A263" s="361"/>
      <c r="B263" s="461"/>
      <c r="C263" s="525"/>
      <c r="D263" s="278"/>
      <c r="E263" s="457"/>
      <c r="F263" s="457"/>
      <c r="G263" s="278"/>
      <c r="H263" s="278"/>
      <c r="I263" s="457"/>
      <c r="J263" s="457"/>
      <c r="K263" s="526"/>
      <c r="L263" s="525"/>
      <c r="M263" s="623"/>
      <c r="N263" s="184"/>
    </row>
    <row r="264" spans="1:15" x14ac:dyDescent="0.25">
      <c r="A264" s="361"/>
      <c r="B264" s="460"/>
      <c r="C264" s="527"/>
      <c r="D264" s="528"/>
      <c r="E264" s="522"/>
      <c r="F264" s="457"/>
      <c r="G264" s="528"/>
      <c r="H264" s="528"/>
      <c r="I264" s="522"/>
      <c r="J264" s="522"/>
      <c r="K264" s="529"/>
      <c r="L264" s="525"/>
      <c r="M264" s="623"/>
      <c r="N264" s="184"/>
    </row>
    <row r="265" spans="1:15" x14ac:dyDescent="0.25">
      <c r="A265" s="361"/>
      <c r="B265" s="202"/>
      <c r="C265" s="214"/>
      <c r="D265" s="216"/>
      <c r="E265" s="201"/>
      <c r="F265" s="201"/>
      <c r="G265" s="216"/>
      <c r="H265" s="216"/>
      <c r="I265" s="201"/>
      <c r="J265" s="201"/>
      <c r="K265" s="215"/>
      <c r="L265" s="214"/>
      <c r="M265" s="623"/>
      <c r="N265" s="184"/>
    </row>
    <row r="266" spans="1:15" x14ac:dyDescent="0.25">
      <c r="A266" s="361"/>
      <c r="B266" s="202"/>
      <c r="C266" s="214"/>
      <c r="D266" s="216"/>
      <c r="E266" s="201"/>
      <c r="F266" s="201"/>
      <c r="G266" s="216"/>
      <c r="H266" s="216"/>
      <c r="I266" s="201"/>
      <c r="J266" s="201"/>
      <c r="K266" s="215"/>
      <c r="L266" s="214"/>
      <c r="M266" s="623"/>
      <c r="N266" s="184"/>
    </row>
    <row r="267" spans="1:15" x14ac:dyDescent="0.25">
      <c r="A267" s="361"/>
      <c r="B267" s="202"/>
      <c r="C267" s="216"/>
      <c r="D267" s="216"/>
      <c r="E267" s="201"/>
      <c r="F267" s="201"/>
      <c r="G267" s="216"/>
      <c r="H267" s="216"/>
      <c r="I267" s="201"/>
      <c r="J267" s="201"/>
      <c r="K267" s="215"/>
      <c r="L267" s="214"/>
      <c r="M267" s="623"/>
      <c r="N267" s="184"/>
    </row>
    <row r="268" spans="1:15" ht="15.75" thickBot="1" x14ac:dyDescent="0.3">
      <c r="A268" s="361"/>
      <c r="B268" s="191"/>
      <c r="C268" s="213"/>
      <c r="D268" s="213"/>
      <c r="E268" s="190"/>
      <c r="F268" s="190"/>
      <c r="G268" s="213"/>
      <c r="H268" s="213"/>
      <c r="I268" s="190"/>
      <c r="J268" s="190"/>
      <c r="K268" s="212"/>
      <c r="L268" s="211"/>
      <c r="M268" s="624"/>
      <c r="N268" s="184"/>
    </row>
    <row r="269" spans="1:15" x14ac:dyDescent="0.25">
      <c r="A269" s="359"/>
      <c r="B269" s="210"/>
      <c r="C269" s="209"/>
      <c r="D269" s="186"/>
      <c r="E269" s="186"/>
      <c r="F269" s="186"/>
      <c r="G269" s="186"/>
      <c r="H269" s="186"/>
      <c r="I269" s="186"/>
      <c r="J269" s="186"/>
      <c r="K269" s="186"/>
      <c r="L269" s="186"/>
      <c r="M269" s="360"/>
      <c r="N269" s="184"/>
    </row>
    <row r="270" spans="1:15" x14ac:dyDescent="0.25">
      <c r="A270" s="359" t="s">
        <v>435</v>
      </c>
      <c r="B270" s="585" t="s">
        <v>434</v>
      </c>
      <c r="C270" s="586"/>
      <c r="D270" s="586"/>
      <c r="E270" s="586"/>
      <c r="F270" s="186"/>
      <c r="G270" s="186"/>
      <c r="H270" s="186"/>
      <c r="I270" s="186"/>
      <c r="J270" s="186"/>
      <c r="K270" s="186"/>
      <c r="L270" s="186"/>
      <c r="M270" s="360"/>
      <c r="N270" s="184"/>
    </row>
    <row r="271" spans="1:15" ht="33.75" customHeight="1" thickBot="1" x14ac:dyDescent="0.3">
      <c r="A271" s="362"/>
      <c r="B271" s="588" t="s">
        <v>433</v>
      </c>
      <c r="C271" s="588"/>
      <c r="D271" s="588"/>
      <c r="E271" s="588"/>
      <c r="F271" s="186"/>
      <c r="G271" s="186"/>
      <c r="H271" s="186"/>
      <c r="I271" s="186"/>
      <c r="J271" s="186"/>
      <c r="K271" s="186"/>
      <c r="L271" s="186"/>
      <c r="M271" s="360"/>
      <c r="N271" s="208"/>
    </row>
    <row r="272" spans="1:15" ht="48" x14ac:dyDescent="0.25">
      <c r="A272" s="362"/>
      <c r="B272" s="194" t="s">
        <v>419</v>
      </c>
      <c r="C272" s="193" t="s">
        <v>418</v>
      </c>
      <c r="D272" s="193" t="s">
        <v>417</v>
      </c>
      <c r="E272" s="192" t="s">
        <v>8</v>
      </c>
      <c r="F272" s="285"/>
      <c r="G272" s="186"/>
      <c r="H272" s="186"/>
      <c r="I272" s="186"/>
      <c r="J272" s="186"/>
      <c r="K272" s="186"/>
      <c r="L272" s="186"/>
      <c r="M272" s="360"/>
      <c r="N272" s="207"/>
      <c r="O272" s="184"/>
    </row>
    <row r="273" spans="1:15" ht="45" x14ac:dyDescent="0.25">
      <c r="A273" s="362"/>
      <c r="B273" s="202" t="s">
        <v>416</v>
      </c>
      <c r="C273" s="457"/>
      <c r="D273" s="457" t="s">
        <v>914</v>
      </c>
      <c r="E273" s="518" t="s">
        <v>1115</v>
      </c>
      <c r="F273" s="285"/>
      <c r="G273" s="186"/>
      <c r="H273" s="186"/>
      <c r="I273" s="186"/>
      <c r="J273" s="186"/>
      <c r="K273" s="186"/>
      <c r="L273" s="186"/>
      <c r="M273" s="360"/>
      <c r="N273" s="207"/>
      <c r="O273" s="184"/>
    </row>
    <row r="274" spans="1:15" x14ac:dyDescent="0.25">
      <c r="A274" s="362"/>
      <c r="B274" s="202" t="s">
        <v>415</v>
      </c>
      <c r="C274" s="457" t="s">
        <v>960</v>
      </c>
      <c r="D274" s="457" t="s">
        <v>914</v>
      </c>
      <c r="E274" s="519" t="s">
        <v>1078</v>
      </c>
      <c r="F274" s="285">
        <f>171123/160130</f>
        <v>1.0686504714919127</v>
      </c>
      <c r="G274" s="186"/>
      <c r="H274" s="186"/>
      <c r="I274" s="186"/>
      <c r="J274" s="186"/>
      <c r="K274" s="186"/>
      <c r="L274" s="186"/>
      <c r="M274" s="360"/>
      <c r="N274" s="207"/>
      <c r="O274" s="184"/>
    </row>
    <row r="275" spans="1:15" x14ac:dyDescent="0.25">
      <c r="A275" s="362"/>
      <c r="B275" s="202" t="s">
        <v>414</v>
      </c>
      <c r="C275" s="457" t="s">
        <v>960</v>
      </c>
      <c r="D275" s="457" t="s">
        <v>889</v>
      </c>
      <c r="E275" s="519" t="s">
        <v>994</v>
      </c>
      <c r="F275" s="285"/>
      <c r="G275" s="186"/>
      <c r="H275" s="186"/>
      <c r="I275" s="186"/>
      <c r="J275" s="186"/>
      <c r="K275" s="186"/>
      <c r="L275" s="186"/>
      <c r="M275" s="360"/>
      <c r="N275" s="207"/>
      <c r="O275" s="184"/>
    </row>
    <row r="276" spans="1:15" ht="195" x14ac:dyDescent="0.25">
      <c r="A276" s="362"/>
      <c r="B276" s="202" t="s">
        <v>413</v>
      </c>
      <c r="C276" s="457">
        <v>350</v>
      </c>
      <c r="D276" s="457" t="s">
        <v>889</v>
      </c>
      <c r="E276" s="518" t="s">
        <v>1114</v>
      </c>
      <c r="F276" s="285"/>
      <c r="G276" s="186"/>
      <c r="H276" s="186"/>
      <c r="I276" s="186"/>
      <c r="J276" s="186"/>
      <c r="K276" s="186"/>
      <c r="L276" s="186"/>
      <c r="M276" s="360"/>
      <c r="N276" s="207"/>
      <c r="O276" s="184"/>
    </row>
    <row r="277" spans="1:15" ht="90" x14ac:dyDescent="0.25">
      <c r="A277" s="362"/>
      <c r="B277" s="199" t="s">
        <v>412</v>
      </c>
      <c r="C277" s="457">
        <v>8185</v>
      </c>
      <c r="D277" s="520" t="s">
        <v>889</v>
      </c>
      <c r="E277" s="521" t="s">
        <v>1118</v>
      </c>
      <c r="F277" s="285"/>
      <c r="G277" s="186"/>
      <c r="H277" s="186"/>
      <c r="I277" s="186"/>
      <c r="J277" s="186"/>
      <c r="K277" s="186"/>
      <c r="L277" s="186"/>
      <c r="M277" s="360"/>
      <c r="N277" s="207"/>
      <c r="O277" s="184"/>
    </row>
    <row r="278" spans="1:15" s="418" customFormat="1" ht="165" x14ac:dyDescent="0.25">
      <c r="A278" s="362"/>
      <c r="B278" s="199" t="s">
        <v>411</v>
      </c>
      <c r="C278" s="522">
        <v>21382</v>
      </c>
      <c r="D278" s="523" t="s">
        <v>914</v>
      </c>
      <c r="E278" s="524" t="s">
        <v>1116</v>
      </c>
      <c r="F278" s="451"/>
      <c r="G278" s="186"/>
      <c r="H278" s="186"/>
      <c r="I278" s="186"/>
      <c r="J278" s="186"/>
      <c r="K278" s="186"/>
      <c r="L278" s="186"/>
      <c r="M278" s="360"/>
      <c r="N278" s="207"/>
      <c r="O278" s="184"/>
    </row>
    <row r="279" spans="1:15" s="418" customFormat="1" ht="90" x14ac:dyDescent="0.25">
      <c r="A279" s="362"/>
      <c r="B279" s="491" t="s">
        <v>5</v>
      </c>
      <c r="C279" s="523">
        <v>3666</v>
      </c>
      <c r="D279" s="523" t="s">
        <v>889</v>
      </c>
      <c r="E279" s="524" t="s">
        <v>1117</v>
      </c>
      <c r="F279" s="462"/>
      <c r="G279" s="186"/>
      <c r="H279" s="186"/>
      <c r="I279" s="186"/>
      <c r="J279" s="186"/>
      <c r="K279" s="186"/>
      <c r="L279" s="186"/>
      <c r="M279" s="360"/>
      <c r="N279" s="207"/>
      <c r="O279" s="184"/>
    </row>
    <row r="280" spans="1:15" ht="15.75" thickBot="1" x14ac:dyDescent="0.3">
      <c r="A280" s="362"/>
      <c r="B280" s="125" t="s">
        <v>410</v>
      </c>
      <c r="C280" s="196">
        <f>48824-47002</f>
        <v>1822</v>
      </c>
      <c r="D280" s="196" t="s">
        <v>889</v>
      </c>
      <c r="E280" s="195"/>
      <c r="F280" s="285"/>
      <c r="G280" s="186"/>
      <c r="H280" s="186"/>
      <c r="I280" s="186"/>
      <c r="J280" s="186"/>
      <c r="K280" s="186"/>
      <c r="L280" s="186"/>
      <c r="M280" s="360"/>
      <c r="N280" s="207"/>
      <c r="O280" s="184"/>
    </row>
    <row r="281" spans="1:15" x14ac:dyDescent="0.25">
      <c r="A281" s="362"/>
      <c r="B281" s="285"/>
      <c r="C281" s="285"/>
      <c r="D281" s="285"/>
      <c r="E281" s="285"/>
      <c r="F281" s="186"/>
      <c r="G281" s="186"/>
      <c r="H281" s="186"/>
      <c r="I281" s="186"/>
      <c r="J281" s="186"/>
      <c r="K281" s="186"/>
      <c r="L281" s="186"/>
      <c r="M281" s="360"/>
      <c r="N281" s="206"/>
    </row>
    <row r="282" spans="1:15" x14ac:dyDescent="0.25">
      <c r="A282" s="362" t="s">
        <v>432</v>
      </c>
      <c r="B282" s="285" t="s">
        <v>431</v>
      </c>
      <c r="C282" s="285"/>
      <c r="D282" s="285"/>
      <c r="E282" s="285"/>
      <c r="F282" s="186"/>
      <c r="G282" s="186"/>
      <c r="H282" s="186"/>
      <c r="I282" s="186"/>
      <c r="J282" s="186"/>
      <c r="K282" s="186"/>
      <c r="L282" s="186"/>
      <c r="M282" s="360"/>
      <c r="N282" s="184"/>
    </row>
    <row r="283" spans="1:15" ht="57.75" customHeight="1" thickBot="1" x14ac:dyDescent="0.3">
      <c r="A283" s="362"/>
      <c r="B283" s="587" t="s">
        <v>430</v>
      </c>
      <c r="C283" s="587"/>
      <c r="D283" s="587"/>
      <c r="E283" s="587"/>
      <c r="F283" s="186"/>
      <c r="G283" s="186"/>
      <c r="H283" s="186"/>
      <c r="I283" s="186"/>
      <c r="J283" s="186"/>
      <c r="K283" s="186"/>
      <c r="L283" s="186"/>
      <c r="M283" s="360"/>
      <c r="N283" s="184"/>
    </row>
    <row r="284" spans="1:15" ht="56.25" customHeight="1" x14ac:dyDescent="0.25">
      <c r="A284" s="362"/>
      <c r="B284" s="194" t="s">
        <v>419</v>
      </c>
      <c r="C284" s="193" t="s">
        <v>429</v>
      </c>
      <c r="D284" s="192" t="s">
        <v>8</v>
      </c>
      <c r="E284" s="285"/>
      <c r="F284" s="186"/>
      <c r="G284" s="186"/>
      <c r="H284" s="186"/>
      <c r="I284" s="186"/>
      <c r="J284" s="186"/>
      <c r="K284" s="186"/>
      <c r="L284" s="186"/>
      <c r="M284" s="360"/>
      <c r="N284" s="184"/>
    </row>
    <row r="285" spans="1:15" s="203" customFormat="1" ht="15" customHeight="1" x14ac:dyDescent="0.25">
      <c r="A285" s="364"/>
      <c r="B285" s="202" t="s">
        <v>428</v>
      </c>
      <c r="C285" s="447"/>
      <c r="D285" s="406"/>
      <c r="E285" s="205"/>
      <c r="F285" s="204"/>
      <c r="G285" s="204"/>
      <c r="H285" s="204"/>
      <c r="I285" s="204"/>
      <c r="J285" s="204"/>
      <c r="K285" s="204"/>
      <c r="L285" s="204"/>
      <c r="M285" s="365"/>
      <c r="N285" s="184"/>
    </row>
    <row r="286" spans="1:15" s="203" customFormat="1" x14ac:dyDescent="0.25">
      <c r="A286" s="364"/>
      <c r="B286" s="202" t="s">
        <v>427</v>
      </c>
      <c r="C286" s="447">
        <v>0</v>
      </c>
      <c r="D286" s="407"/>
      <c r="E286" s="205"/>
      <c r="F286" s="204"/>
      <c r="G286" s="204"/>
      <c r="H286" s="204"/>
      <c r="I286" s="204"/>
      <c r="J286" s="204"/>
      <c r="K286" s="204"/>
      <c r="L286" s="204"/>
      <c r="M286" s="365"/>
      <c r="N286" s="184"/>
    </row>
    <row r="287" spans="1:15" s="203" customFormat="1" x14ac:dyDescent="0.25">
      <c r="A287" s="364"/>
      <c r="B287" s="202" t="s">
        <v>426</v>
      </c>
      <c r="C287" s="447" t="s">
        <v>960</v>
      </c>
      <c r="D287" s="407"/>
      <c r="E287" s="205"/>
      <c r="F287" s="204"/>
      <c r="G287" s="204"/>
      <c r="H287" s="204"/>
      <c r="I287" s="204"/>
      <c r="J287" s="204"/>
      <c r="K287" s="204"/>
      <c r="L287" s="204"/>
      <c r="M287" s="365"/>
      <c r="N287" s="184"/>
    </row>
    <row r="288" spans="1:15" s="203" customFormat="1" ht="90" x14ac:dyDescent="0.25">
      <c r="A288" s="364"/>
      <c r="B288" s="202" t="s">
        <v>3</v>
      </c>
      <c r="C288" s="447" t="s">
        <v>960</v>
      </c>
      <c r="D288" s="408" t="s">
        <v>1087</v>
      </c>
      <c r="E288" s="205"/>
      <c r="F288" s="204"/>
      <c r="G288" s="204"/>
      <c r="H288" s="204"/>
      <c r="I288" s="204"/>
      <c r="J288" s="204"/>
      <c r="K288" s="204"/>
      <c r="L288" s="204"/>
      <c r="M288" s="365"/>
      <c r="N288" s="184"/>
    </row>
    <row r="289" spans="1:15" s="203" customFormat="1" x14ac:dyDescent="0.25">
      <c r="A289" s="364"/>
      <c r="B289" s="202" t="s">
        <v>425</v>
      </c>
      <c r="C289" s="447">
        <v>0</v>
      </c>
      <c r="D289" s="200"/>
      <c r="E289" s="205"/>
      <c r="F289" s="204"/>
      <c r="G289" s="204"/>
      <c r="H289" s="204"/>
      <c r="I289" s="204"/>
      <c r="J289" s="204"/>
      <c r="K289" s="204"/>
      <c r="L289" s="204"/>
      <c r="M289" s="365"/>
      <c r="N289" s="184"/>
    </row>
    <row r="290" spans="1:15" s="203" customFormat="1" x14ac:dyDescent="0.25">
      <c r="A290" s="364"/>
      <c r="B290" s="202" t="s">
        <v>424</v>
      </c>
      <c r="C290" s="447">
        <v>0</v>
      </c>
      <c r="D290" s="200"/>
      <c r="E290" s="205"/>
      <c r="F290" s="204"/>
      <c r="G290" s="204"/>
      <c r="H290" s="204"/>
      <c r="I290" s="204"/>
      <c r="J290" s="204"/>
      <c r="K290" s="204"/>
      <c r="L290" s="204"/>
      <c r="M290" s="365"/>
      <c r="N290" s="184"/>
    </row>
    <row r="291" spans="1:15" s="203" customFormat="1" x14ac:dyDescent="0.25">
      <c r="A291" s="364"/>
      <c r="B291" s="202" t="s">
        <v>423</v>
      </c>
      <c r="C291" s="447"/>
      <c r="D291" s="200"/>
      <c r="E291" s="205"/>
      <c r="F291" s="204"/>
      <c r="G291" s="204"/>
      <c r="H291" s="204"/>
      <c r="I291" s="204"/>
      <c r="J291" s="204"/>
      <c r="K291" s="204"/>
      <c r="L291" s="204"/>
      <c r="M291" s="365"/>
      <c r="N291" s="184"/>
    </row>
    <row r="292" spans="1:15" s="203" customFormat="1" x14ac:dyDescent="0.25">
      <c r="A292" s="364"/>
      <c r="B292" s="202" t="s">
        <v>413</v>
      </c>
      <c r="C292" s="447"/>
      <c r="D292" s="200"/>
      <c r="E292" s="205"/>
      <c r="F292" s="204"/>
      <c r="G292" s="204"/>
      <c r="H292" s="204"/>
      <c r="I292" s="204"/>
      <c r="J292" s="204"/>
      <c r="K292" s="204"/>
      <c r="L292" s="204"/>
      <c r="M292" s="365"/>
      <c r="N292" s="184"/>
    </row>
    <row r="293" spans="1:15" s="203" customFormat="1" x14ac:dyDescent="0.25">
      <c r="A293" s="364"/>
      <c r="B293" s="199" t="s">
        <v>412</v>
      </c>
      <c r="C293" s="458"/>
      <c r="D293" s="197"/>
      <c r="E293" s="205"/>
      <c r="F293" s="204"/>
      <c r="G293" s="204"/>
      <c r="H293" s="204"/>
      <c r="I293" s="204"/>
      <c r="J293" s="204"/>
      <c r="K293" s="204"/>
      <c r="L293" s="204"/>
      <c r="M293" s="365"/>
      <c r="N293" s="184"/>
    </row>
    <row r="294" spans="1:15" s="203" customFormat="1" x14ac:dyDescent="0.25">
      <c r="A294" s="364"/>
      <c r="B294" s="199" t="s">
        <v>411</v>
      </c>
      <c r="C294" s="458"/>
      <c r="D294" s="197"/>
      <c r="E294" s="205"/>
      <c r="F294" s="204"/>
      <c r="G294" s="204"/>
      <c r="H294" s="204"/>
      <c r="I294" s="204"/>
      <c r="J294" s="204"/>
      <c r="K294" s="204"/>
      <c r="L294" s="204"/>
      <c r="M294" s="365"/>
      <c r="N294" s="184"/>
    </row>
    <row r="295" spans="1:15" ht="15.75" thickBot="1" x14ac:dyDescent="0.3">
      <c r="A295" s="362"/>
      <c r="B295" s="125" t="s">
        <v>410</v>
      </c>
      <c r="C295" s="196">
        <f>SUM(C285:C294)</f>
        <v>0</v>
      </c>
      <c r="D295" s="195"/>
      <c r="E295" s="285"/>
      <c r="F295" s="186"/>
      <c r="G295" s="186"/>
      <c r="H295" s="186"/>
      <c r="I295" s="186"/>
      <c r="J295" s="186"/>
      <c r="K295" s="186"/>
      <c r="L295" s="186"/>
      <c r="M295" s="360"/>
      <c r="N295" s="184"/>
    </row>
    <row r="296" spans="1:15" ht="14.25" customHeight="1" x14ac:dyDescent="0.25">
      <c r="A296" s="362"/>
      <c r="B296" s="285"/>
      <c r="C296" s="285"/>
      <c r="D296" s="285"/>
      <c r="E296" s="285"/>
      <c r="F296" s="186"/>
      <c r="G296" s="186"/>
      <c r="H296" s="186"/>
      <c r="I296" s="186"/>
      <c r="J296" s="186"/>
      <c r="K296" s="186"/>
      <c r="L296" s="186"/>
      <c r="M296" s="360"/>
      <c r="N296" s="184"/>
    </row>
    <row r="297" spans="1:15" x14ac:dyDescent="0.25">
      <c r="A297" s="359" t="s">
        <v>422</v>
      </c>
      <c r="B297" s="585" t="s">
        <v>421</v>
      </c>
      <c r="C297" s="586"/>
      <c r="D297" s="586"/>
      <c r="E297" s="586"/>
      <c r="F297" s="186"/>
      <c r="G297" s="186"/>
      <c r="H297" s="186"/>
      <c r="I297" s="186"/>
      <c r="J297" s="186"/>
      <c r="K297" s="186"/>
      <c r="L297" s="186"/>
      <c r="M297" s="360"/>
      <c r="N297" s="184"/>
    </row>
    <row r="298" spans="1:15" ht="35.25" customHeight="1" thickBot="1" x14ac:dyDescent="0.3">
      <c r="A298" s="362"/>
      <c r="B298" s="587" t="s">
        <v>420</v>
      </c>
      <c r="C298" s="587"/>
      <c r="D298" s="587"/>
      <c r="E298" s="587"/>
      <c r="F298" s="186"/>
      <c r="G298" s="186"/>
      <c r="H298" s="186"/>
      <c r="I298" s="186"/>
      <c r="J298" s="186"/>
      <c r="K298" s="186"/>
      <c r="L298" s="186"/>
      <c r="M298" s="360"/>
      <c r="N298" s="184"/>
    </row>
    <row r="299" spans="1:15" ht="51" customHeight="1" x14ac:dyDescent="0.25">
      <c r="A299" s="362"/>
      <c r="B299" s="194" t="s">
        <v>419</v>
      </c>
      <c r="C299" s="193" t="s">
        <v>418</v>
      </c>
      <c r="D299" s="193" t="s">
        <v>417</v>
      </c>
      <c r="E299" s="192" t="s">
        <v>8</v>
      </c>
      <c r="F299" s="285"/>
      <c r="G299" s="186"/>
      <c r="H299" s="186"/>
      <c r="I299" s="186"/>
      <c r="J299" s="186"/>
      <c r="K299" s="186"/>
      <c r="L299" s="186"/>
      <c r="M299" s="360"/>
      <c r="N299" s="184"/>
      <c r="O299" s="184"/>
    </row>
    <row r="300" spans="1:15" x14ac:dyDescent="0.25">
      <c r="A300" s="362"/>
      <c r="B300" s="202" t="s">
        <v>416</v>
      </c>
      <c r="C300" s="201"/>
      <c r="D300" s="201" t="s">
        <v>914</v>
      </c>
      <c r="E300" s="452" t="s">
        <v>997</v>
      </c>
      <c r="F300" s="285" t="s">
        <v>1082</v>
      </c>
      <c r="G300" s="186"/>
      <c r="H300" s="186"/>
      <c r="I300" s="186"/>
      <c r="J300" s="186"/>
      <c r="K300" s="186"/>
      <c r="L300" s="186"/>
      <c r="M300" s="360"/>
      <c r="N300" s="184"/>
      <c r="O300" s="184"/>
    </row>
    <row r="301" spans="1:15" x14ac:dyDescent="0.25">
      <c r="A301" s="362"/>
      <c r="B301" s="202" t="s">
        <v>415</v>
      </c>
      <c r="C301" s="201"/>
      <c r="D301" s="201" t="s">
        <v>889</v>
      </c>
      <c r="E301" s="452" t="s">
        <v>998</v>
      </c>
      <c r="F301" s="285"/>
      <c r="G301" s="186"/>
      <c r="H301" s="186"/>
      <c r="I301" s="186"/>
      <c r="J301" s="186"/>
      <c r="K301" s="186"/>
      <c r="L301" s="186"/>
      <c r="M301" s="360"/>
      <c r="N301" s="184"/>
      <c r="O301" s="184"/>
    </row>
    <row r="302" spans="1:15" x14ac:dyDescent="0.25">
      <c r="A302" s="362"/>
      <c r="B302" s="202" t="s">
        <v>414</v>
      </c>
      <c r="C302" s="201"/>
      <c r="D302" s="201"/>
      <c r="E302" s="452" t="s">
        <v>155</v>
      </c>
      <c r="F302" s="285"/>
      <c r="G302" s="186"/>
      <c r="H302" s="186"/>
      <c r="I302" s="186"/>
      <c r="J302" s="186"/>
      <c r="K302" s="186"/>
      <c r="L302" s="186"/>
      <c r="M302" s="360"/>
      <c r="N302" s="184"/>
      <c r="O302" s="184"/>
    </row>
    <row r="303" spans="1:15" x14ac:dyDescent="0.25">
      <c r="A303" s="362"/>
      <c r="B303" s="202" t="s">
        <v>413</v>
      </c>
      <c r="C303" s="201"/>
      <c r="D303" s="201" t="s">
        <v>914</v>
      </c>
      <c r="E303" s="452" t="s">
        <v>1032</v>
      </c>
      <c r="F303" s="285"/>
      <c r="G303" s="186"/>
      <c r="H303" s="186"/>
      <c r="I303" s="186"/>
      <c r="J303" s="186"/>
      <c r="K303" s="186"/>
      <c r="L303" s="186"/>
      <c r="M303" s="360"/>
      <c r="N303" s="184"/>
      <c r="O303" s="184"/>
    </row>
    <row r="304" spans="1:15" x14ac:dyDescent="0.25">
      <c r="A304" s="362"/>
      <c r="B304" s="199" t="s">
        <v>412</v>
      </c>
      <c r="C304" s="198"/>
      <c r="D304" s="198" t="s">
        <v>889</v>
      </c>
      <c r="E304" s="452" t="s">
        <v>1033</v>
      </c>
      <c r="F304" s="285"/>
      <c r="G304" s="186"/>
      <c r="H304" s="186"/>
      <c r="I304" s="186"/>
      <c r="J304" s="186"/>
      <c r="K304" s="186"/>
      <c r="L304" s="186"/>
      <c r="M304" s="360"/>
      <c r="N304" s="184"/>
      <c r="O304" s="184"/>
    </row>
    <row r="305" spans="1:15" x14ac:dyDescent="0.25">
      <c r="A305" s="362"/>
      <c r="B305" s="199" t="s">
        <v>411</v>
      </c>
      <c r="C305" s="198"/>
      <c r="D305" s="198" t="s">
        <v>914</v>
      </c>
      <c r="E305" s="452" t="s">
        <v>1034</v>
      </c>
      <c r="F305" s="285"/>
      <c r="G305" s="186"/>
      <c r="H305" s="186"/>
      <c r="I305" s="186"/>
      <c r="J305" s="186"/>
      <c r="K305" s="186"/>
      <c r="L305" s="186"/>
      <c r="M305" s="360"/>
      <c r="N305" s="184"/>
      <c r="O305" s="184"/>
    </row>
    <row r="306" spans="1:15" ht="15.75" thickBot="1" x14ac:dyDescent="0.3">
      <c r="A306" s="362"/>
      <c r="B306" s="125" t="s">
        <v>410</v>
      </c>
      <c r="C306" s="196"/>
      <c r="D306" s="196">
        <f>(SUMIF(D300:D305,"Increase",C300:C305))-(SUMIF(D300:D305,"Decrease",C300:C305))</f>
        <v>0</v>
      </c>
      <c r="E306" s="195"/>
      <c r="F306" s="285"/>
      <c r="G306" s="186"/>
      <c r="H306" s="186"/>
      <c r="I306" s="186"/>
      <c r="J306" s="186"/>
      <c r="K306" s="186"/>
      <c r="L306" s="186"/>
      <c r="M306" s="360"/>
      <c r="N306" s="184"/>
      <c r="O306" s="184"/>
    </row>
    <row r="307" spans="1:15" x14ac:dyDescent="0.25">
      <c r="A307" s="362"/>
      <c r="B307" s="186"/>
      <c r="C307" s="186"/>
      <c r="D307" s="186"/>
      <c r="E307" s="186"/>
      <c r="F307" s="186"/>
      <c r="G307" s="186"/>
      <c r="H307" s="186"/>
      <c r="I307" s="186"/>
      <c r="J307" s="186"/>
      <c r="K307" s="186"/>
      <c r="L307" s="186"/>
      <c r="M307" s="360"/>
      <c r="N307" s="184"/>
      <c r="O307" s="184"/>
    </row>
    <row r="308" spans="1:15" x14ac:dyDescent="0.25">
      <c r="A308" s="359" t="s">
        <v>409</v>
      </c>
      <c r="B308" s="585" t="s">
        <v>408</v>
      </c>
      <c r="C308" s="586"/>
      <c r="D308" s="586"/>
      <c r="E308" s="586"/>
      <c r="F308" s="186"/>
      <c r="G308" s="186"/>
      <c r="H308" s="186"/>
      <c r="I308" s="186"/>
      <c r="J308" s="186"/>
      <c r="K308" s="186"/>
      <c r="L308" s="186"/>
      <c r="M308" s="360"/>
      <c r="N308" s="184"/>
    </row>
    <row r="309" spans="1:15" ht="32.25" customHeight="1" thickBot="1" x14ac:dyDescent="0.3">
      <c r="A309" s="362"/>
      <c r="B309" s="587" t="s">
        <v>407</v>
      </c>
      <c r="C309" s="587"/>
      <c r="D309" s="587"/>
      <c r="E309" s="587"/>
      <c r="F309" s="186"/>
      <c r="G309" s="186"/>
      <c r="H309" s="186"/>
      <c r="I309" s="186"/>
      <c r="J309" s="186"/>
      <c r="K309" s="186"/>
      <c r="L309" s="186"/>
      <c r="M309" s="360"/>
      <c r="N309" s="184"/>
    </row>
    <row r="310" spans="1:15" ht="48" x14ac:dyDescent="0.25">
      <c r="A310" s="362"/>
      <c r="B310" s="194" t="s">
        <v>406</v>
      </c>
      <c r="C310" s="193" t="s">
        <v>405</v>
      </c>
      <c r="D310" s="192" t="s">
        <v>8</v>
      </c>
      <c r="E310" s="285"/>
      <c r="F310" s="186"/>
      <c r="G310" s="186"/>
      <c r="H310" s="186"/>
      <c r="I310" s="186"/>
      <c r="J310" s="186"/>
      <c r="K310" s="186"/>
      <c r="L310" s="186"/>
      <c r="M310" s="360"/>
      <c r="N310" s="184"/>
    </row>
    <row r="311" spans="1:15" ht="30.75" thickBot="1" x14ac:dyDescent="0.3">
      <c r="A311" s="362"/>
      <c r="B311" s="453"/>
      <c r="C311" s="517">
        <v>3937</v>
      </c>
      <c r="D311" s="516" t="s">
        <v>1135</v>
      </c>
      <c r="E311" s="285"/>
      <c r="F311" s="186"/>
      <c r="G311" s="186"/>
      <c r="H311" s="186"/>
      <c r="I311" s="186"/>
      <c r="J311" s="186"/>
      <c r="K311" s="186"/>
      <c r="L311" s="186"/>
      <c r="M311" s="360"/>
      <c r="N311" s="184"/>
    </row>
    <row r="312" spans="1:15" ht="17.25" customHeight="1" x14ac:dyDescent="0.25">
      <c r="A312" s="362"/>
      <c r="B312" s="285"/>
      <c r="C312" s="285"/>
      <c r="D312" s="285"/>
      <c r="E312" s="285"/>
      <c r="F312" s="186"/>
      <c r="G312" s="186"/>
      <c r="H312" s="186"/>
      <c r="I312" s="186"/>
      <c r="J312" s="186"/>
      <c r="K312" s="186"/>
      <c r="L312" s="186"/>
      <c r="M312" s="360"/>
      <c r="N312" s="184"/>
    </row>
    <row r="313" spans="1:15" ht="18.75" x14ac:dyDescent="0.25">
      <c r="A313" s="357"/>
      <c r="B313" s="188" t="s">
        <v>341</v>
      </c>
      <c r="C313" s="188"/>
      <c r="D313" s="188"/>
      <c r="E313" s="188"/>
      <c r="F313" s="188"/>
      <c r="G313" s="188"/>
      <c r="H313" s="188"/>
      <c r="I313" s="188"/>
      <c r="J313" s="188"/>
      <c r="K313" s="188"/>
      <c r="L313" s="188"/>
      <c r="M313" s="358"/>
      <c r="N313" s="184"/>
    </row>
    <row r="314" spans="1:15" x14ac:dyDescent="0.25">
      <c r="A314" s="359" t="s">
        <v>404</v>
      </c>
      <c r="B314" s="585" t="s">
        <v>339</v>
      </c>
      <c r="C314" s="586"/>
      <c r="D314" s="586"/>
      <c r="E314" s="586"/>
      <c r="F314" s="186"/>
      <c r="G314" s="186"/>
      <c r="H314" s="186"/>
      <c r="I314" s="186"/>
      <c r="J314" s="186"/>
      <c r="K314" s="186"/>
      <c r="L314" s="186"/>
      <c r="M314" s="360"/>
      <c r="N314" s="184"/>
    </row>
    <row r="315" spans="1:15" ht="30.75" customHeight="1" thickBot="1" x14ac:dyDescent="0.3">
      <c r="A315" s="362"/>
      <c r="B315" s="587" t="s">
        <v>403</v>
      </c>
      <c r="C315" s="587"/>
      <c r="D315" s="587"/>
      <c r="E315" s="587"/>
      <c r="F315" s="186"/>
      <c r="G315" s="186"/>
      <c r="H315" s="186"/>
      <c r="I315" s="186"/>
      <c r="J315" s="186"/>
      <c r="K315" s="186"/>
      <c r="L315" s="186"/>
      <c r="M315" s="360"/>
      <c r="N315" s="184"/>
    </row>
    <row r="316" spans="1:15" ht="213" customHeight="1" thickBot="1" x14ac:dyDescent="0.3">
      <c r="A316" s="362"/>
      <c r="B316" s="568" t="s">
        <v>1130</v>
      </c>
      <c r="C316" s="569"/>
      <c r="D316" s="569"/>
      <c r="E316" s="570"/>
      <c r="F316" s="186"/>
      <c r="G316" s="186"/>
      <c r="H316" s="186"/>
      <c r="I316" s="186"/>
      <c r="J316" s="186"/>
      <c r="K316" s="186"/>
      <c r="L316" s="186"/>
      <c r="M316" s="360"/>
      <c r="N316" s="184"/>
    </row>
    <row r="317" spans="1:15" ht="17.25" customHeight="1" x14ac:dyDescent="0.25">
      <c r="A317" s="362"/>
      <c r="B317" s="285"/>
      <c r="C317" s="285"/>
      <c r="D317" s="285"/>
      <c r="E317" s="285"/>
      <c r="F317" s="186"/>
      <c r="G317" s="186"/>
      <c r="H317" s="186"/>
      <c r="I317" s="186"/>
      <c r="J317" s="186"/>
      <c r="K317" s="186"/>
      <c r="L317" s="186"/>
      <c r="M317" s="360"/>
      <c r="N317" s="184"/>
    </row>
    <row r="318" spans="1:15" ht="18.75" x14ac:dyDescent="0.25">
      <c r="A318" s="366">
        <v>4</v>
      </c>
      <c r="B318" s="185" t="s">
        <v>402</v>
      </c>
      <c r="C318" s="185"/>
      <c r="D318" s="185"/>
      <c r="E318" s="185"/>
      <c r="F318" s="185"/>
      <c r="G318" s="185"/>
      <c r="H318" s="185"/>
      <c r="I318" s="185"/>
      <c r="J318" s="185"/>
      <c r="K318" s="185"/>
      <c r="L318" s="185"/>
      <c r="M318" s="367"/>
      <c r="N318" s="184"/>
    </row>
    <row r="319" spans="1:15" ht="18.75" x14ac:dyDescent="0.25">
      <c r="A319" s="368"/>
      <c r="B319" s="154" t="s">
        <v>401</v>
      </c>
      <c r="C319" s="154"/>
      <c r="D319" s="154"/>
      <c r="E319" s="154"/>
      <c r="F319" s="154"/>
      <c r="G319" s="154"/>
      <c r="H319" s="154"/>
      <c r="I319" s="154"/>
      <c r="J319" s="154"/>
      <c r="K319" s="154"/>
      <c r="L319" s="154"/>
      <c r="M319" s="369"/>
      <c r="N319" s="184"/>
    </row>
    <row r="320" spans="1:15" ht="21.75" customHeight="1" x14ac:dyDescent="0.25">
      <c r="A320" s="370" t="s">
        <v>400</v>
      </c>
      <c r="B320" s="183" t="s">
        <v>399</v>
      </c>
      <c r="C320" s="182"/>
      <c r="D320" s="182"/>
      <c r="E320" s="182"/>
      <c r="F320" s="152"/>
      <c r="G320" s="152"/>
      <c r="H320" s="152"/>
      <c r="I320" s="152"/>
      <c r="J320" s="152"/>
      <c r="K320" s="152"/>
      <c r="L320" s="152"/>
      <c r="M320" s="371"/>
      <c r="N320" s="184"/>
    </row>
    <row r="321" spans="1:14" ht="23.25" customHeight="1" thickBot="1" x14ac:dyDescent="0.3">
      <c r="A321" s="372"/>
      <c r="B321" s="616" t="s">
        <v>398</v>
      </c>
      <c r="C321" s="617"/>
      <c r="D321" s="617"/>
      <c r="E321" s="617"/>
      <c r="F321" s="152"/>
      <c r="G321" s="152"/>
      <c r="H321" s="152"/>
      <c r="I321" s="152"/>
      <c r="J321" s="152"/>
      <c r="K321" s="152"/>
      <c r="L321" s="152"/>
      <c r="M321" s="371"/>
      <c r="N321" s="184"/>
    </row>
    <row r="322" spans="1:14" ht="81" customHeight="1" thickBot="1" x14ac:dyDescent="0.3">
      <c r="A322" s="372"/>
      <c r="B322" s="568" t="s">
        <v>1136</v>
      </c>
      <c r="C322" s="604"/>
      <c r="D322" s="604"/>
      <c r="E322" s="605"/>
      <c r="F322" s="152"/>
      <c r="G322" s="152"/>
      <c r="H322" s="152"/>
      <c r="I322" s="152"/>
      <c r="J322" s="152"/>
      <c r="K322" s="152"/>
      <c r="L322" s="152"/>
      <c r="M322" s="371"/>
      <c r="N322" s="184"/>
    </row>
    <row r="323" spans="1:14" ht="22.5" customHeight="1" x14ac:dyDescent="0.25">
      <c r="A323" s="372" t="s">
        <v>397</v>
      </c>
      <c r="B323" s="575" t="s">
        <v>396</v>
      </c>
      <c r="C323" s="576"/>
      <c r="D323" s="576"/>
      <c r="E323" s="576"/>
      <c r="F323" s="152"/>
      <c r="G323" s="152"/>
      <c r="H323" s="152"/>
      <c r="I323" s="152"/>
      <c r="J323" s="152"/>
      <c r="K323" s="152"/>
      <c r="L323" s="152"/>
      <c r="M323" s="371"/>
      <c r="N323" s="184"/>
    </row>
    <row r="324" spans="1:14" ht="36.75" customHeight="1" thickBot="1" x14ac:dyDescent="0.3">
      <c r="A324" s="372"/>
      <c r="B324" s="577" t="s">
        <v>395</v>
      </c>
      <c r="C324" s="578"/>
      <c r="D324" s="578"/>
      <c r="E324" s="578"/>
      <c r="F324" s="152"/>
      <c r="G324" s="152"/>
      <c r="H324" s="152"/>
      <c r="I324" s="152"/>
      <c r="J324" s="152"/>
      <c r="K324" s="152"/>
      <c r="L324" s="152"/>
      <c r="M324" s="371"/>
      <c r="N324" s="184"/>
    </row>
    <row r="325" spans="1:14" ht="81" customHeight="1" thickBot="1" x14ac:dyDescent="0.3">
      <c r="A325" s="372"/>
      <c r="B325" s="568" t="s">
        <v>1091</v>
      </c>
      <c r="C325" s="569"/>
      <c r="D325" s="569"/>
      <c r="E325" s="570"/>
      <c r="F325" s="152"/>
      <c r="G325" s="152"/>
      <c r="H325" s="152"/>
      <c r="I325" s="152"/>
      <c r="J325" s="152"/>
      <c r="K325" s="152"/>
      <c r="L325" s="152"/>
      <c r="M325" s="371"/>
      <c r="N325" s="184"/>
    </row>
    <row r="326" spans="1:14" x14ac:dyDescent="0.25">
      <c r="A326" s="373"/>
      <c r="B326" s="181"/>
      <c r="C326" s="152"/>
      <c r="D326" s="152"/>
      <c r="E326" s="152"/>
      <c r="F326" s="152"/>
      <c r="G326" s="152"/>
      <c r="H326" s="152"/>
      <c r="I326" s="152"/>
      <c r="J326" s="152"/>
      <c r="K326" s="152"/>
      <c r="L326" s="152"/>
      <c r="M326" s="371"/>
      <c r="N326" s="184"/>
    </row>
    <row r="327" spans="1:14" ht="18.75" x14ac:dyDescent="0.25">
      <c r="A327" s="368"/>
      <c r="B327" s="154" t="s">
        <v>394</v>
      </c>
      <c r="C327" s="154"/>
      <c r="D327" s="154"/>
      <c r="E327" s="154"/>
      <c r="F327" s="154"/>
      <c r="G327" s="154"/>
      <c r="H327" s="154"/>
      <c r="I327" s="154"/>
      <c r="J327" s="154"/>
      <c r="K327" s="154"/>
      <c r="L327" s="154"/>
      <c r="M327" s="374"/>
      <c r="N327" s="184"/>
    </row>
    <row r="328" spans="1:14" ht="22.5" customHeight="1" x14ac:dyDescent="0.25">
      <c r="A328" s="372" t="s">
        <v>393</v>
      </c>
      <c r="B328" s="180" t="s">
        <v>392</v>
      </c>
      <c r="C328" s="152"/>
      <c r="D328" s="152"/>
      <c r="E328" s="152"/>
      <c r="F328" s="152"/>
      <c r="G328" s="152"/>
      <c r="H328" s="152"/>
      <c r="I328" s="152"/>
      <c r="J328" s="152"/>
      <c r="K328" s="152"/>
      <c r="L328" s="152"/>
      <c r="M328" s="371"/>
      <c r="N328" s="184"/>
    </row>
    <row r="329" spans="1:14" ht="33.75" customHeight="1" thickBot="1" x14ac:dyDescent="0.3">
      <c r="A329" s="375"/>
      <c r="B329" s="616" t="s">
        <v>391</v>
      </c>
      <c r="C329" s="617"/>
      <c r="D329" s="617"/>
      <c r="E329" s="617"/>
      <c r="F329" s="152"/>
      <c r="G329" s="152"/>
      <c r="H329" s="152"/>
      <c r="I329" s="152"/>
      <c r="J329" s="152"/>
      <c r="K329" s="152"/>
      <c r="L329" s="152"/>
      <c r="M329" s="371"/>
      <c r="N329" s="184"/>
    </row>
    <row r="330" spans="1:14" ht="109.5" customHeight="1" thickBot="1" x14ac:dyDescent="0.3">
      <c r="A330" s="375"/>
      <c r="B330" s="579" t="s">
        <v>1137</v>
      </c>
      <c r="C330" s="715"/>
      <c r="D330" s="715"/>
      <c r="E330" s="716"/>
      <c r="F330" s="152"/>
      <c r="G330" s="152"/>
      <c r="H330" s="152"/>
      <c r="I330" s="152"/>
      <c r="J330" s="152"/>
      <c r="K330" s="152"/>
      <c r="L330" s="152"/>
      <c r="M330" s="371"/>
      <c r="N330" s="184"/>
    </row>
    <row r="331" spans="1:14" ht="42.75" customHeight="1" x14ac:dyDescent="0.25">
      <c r="A331" s="376" t="s">
        <v>390</v>
      </c>
      <c r="B331" s="627" t="s">
        <v>389</v>
      </c>
      <c r="C331" s="628"/>
      <c r="D331" s="628"/>
      <c r="E331" s="628"/>
      <c r="F331" s="152"/>
      <c r="G331" s="152"/>
      <c r="H331" s="152"/>
      <c r="I331" s="152"/>
      <c r="J331" s="152"/>
      <c r="K331" s="152"/>
      <c r="L331" s="152"/>
      <c r="M331" s="371"/>
      <c r="N331" s="184"/>
    </row>
    <row r="332" spans="1:14" ht="73.5" customHeight="1" x14ac:dyDescent="0.25">
      <c r="A332" s="377"/>
      <c r="B332" s="578" t="s">
        <v>388</v>
      </c>
      <c r="C332" s="578"/>
      <c r="D332" s="578"/>
      <c r="E332" s="578"/>
      <c r="F332" s="152"/>
      <c r="G332" s="152"/>
      <c r="H332" s="152"/>
      <c r="I332" s="152"/>
      <c r="J332" s="152"/>
      <c r="K332" s="152"/>
      <c r="L332" s="152"/>
      <c r="M332" s="371"/>
      <c r="N332" s="184"/>
    </row>
    <row r="333" spans="1:14" ht="48.75" customHeight="1" thickBot="1" x14ac:dyDescent="0.3">
      <c r="A333" s="378"/>
      <c r="B333" s="617" t="s">
        <v>387</v>
      </c>
      <c r="C333" s="617"/>
      <c r="D333" s="617"/>
      <c r="E333" s="617"/>
      <c r="F333" s="152"/>
      <c r="G333" s="152"/>
      <c r="H333" s="152"/>
      <c r="I333" s="152"/>
      <c r="J333" s="152"/>
      <c r="K333" s="152"/>
      <c r="L333" s="152"/>
      <c r="M333" s="371"/>
      <c r="N333" s="184"/>
    </row>
    <row r="334" spans="1:14" ht="32.25" customHeight="1" x14ac:dyDescent="0.25">
      <c r="A334" s="378"/>
      <c r="B334" s="179" t="s">
        <v>386</v>
      </c>
      <c r="C334" s="177" t="s">
        <v>385</v>
      </c>
      <c r="D334" s="177" t="s">
        <v>384</v>
      </c>
      <c r="E334" s="178" t="s">
        <v>383</v>
      </c>
      <c r="F334" s="177" t="s">
        <v>382</v>
      </c>
      <c r="G334" s="176" t="s">
        <v>8</v>
      </c>
      <c r="H334" s="152"/>
      <c r="I334" s="152"/>
      <c r="J334" s="152"/>
      <c r="K334" s="152"/>
      <c r="L334" s="152"/>
      <c r="M334" s="371"/>
      <c r="N334" s="184"/>
    </row>
    <row r="335" spans="1:14" ht="51" customHeight="1" x14ac:dyDescent="0.25">
      <c r="A335" s="378"/>
      <c r="B335" s="174" t="s">
        <v>381</v>
      </c>
      <c r="C335" s="173" t="s">
        <v>380</v>
      </c>
      <c r="D335" s="168" t="s">
        <v>375</v>
      </c>
      <c r="E335" s="173"/>
      <c r="F335" s="168" t="s">
        <v>1092</v>
      </c>
      <c r="G335" s="413" t="s">
        <v>1042</v>
      </c>
      <c r="H335" s="152"/>
      <c r="I335" s="152"/>
      <c r="J335" s="152"/>
      <c r="K335" s="152"/>
      <c r="L335" s="152"/>
      <c r="M335" s="371"/>
      <c r="N335" s="184"/>
    </row>
    <row r="336" spans="1:14" ht="50.25" hidden="1" customHeight="1" x14ac:dyDescent="0.25">
      <c r="A336" s="378"/>
      <c r="B336" s="174" t="s">
        <v>381</v>
      </c>
      <c r="C336" s="173" t="s">
        <v>380</v>
      </c>
      <c r="D336" s="168" t="s">
        <v>375</v>
      </c>
      <c r="E336" s="173"/>
      <c r="F336" s="168" t="s">
        <v>1005</v>
      </c>
      <c r="G336" s="413" t="s">
        <v>1006</v>
      </c>
      <c r="H336" s="152"/>
      <c r="I336" s="152"/>
      <c r="J336" s="152"/>
      <c r="K336" s="152"/>
      <c r="L336" s="152"/>
      <c r="M336" s="371"/>
      <c r="N336" s="184"/>
    </row>
    <row r="337" spans="1:14" ht="50.25" hidden="1" customHeight="1" x14ac:dyDescent="0.25">
      <c r="A337" s="378"/>
      <c r="B337" s="174" t="s">
        <v>381</v>
      </c>
      <c r="C337" s="173" t="s">
        <v>380</v>
      </c>
      <c r="D337" s="168" t="s">
        <v>375</v>
      </c>
      <c r="E337" s="173"/>
      <c r="F337" s="173"/>
      <c r="G337" s="413" t="s">
        <v>1007</v>
      </c>
      <c r="H337" s="152"/>
      <c r="I337" s="152"/>
      <c r="J337" s="152"/>
      <c r="K337" s="152"/>
      <c r="L337" s="152"/>
      <c r="M337" s="371"/>
      <c r="N337" s="184"/>
    </row>
    <row r="338" spans="1:14" ht="50.25" hidden="1" customHeight="1" x14ac:dyDescent="0.25">
      <c r="A338" s="378"/>
      <c r="B338" s="174" t="s">
        <v>381</v>
      </c>
      <c r="C338" s="173" t="s">
        <v>380</v>
      </c>
      <c r="D338" s="168" t="s">
        <v>375</v>
      </c>
      <c r="E338" s="173"/>
      <c r="F338" s="173"/>
      <c r="G338" s="413" t="s">
        <v>1008</v>
      </c>
      <c r="H338" s="152"/>
      <c r="I338" s="152"/>
      <c r="J338" s="152"/>
      <c r="K338" s="152"/>
      <c r="L338" s="152"/>
      <c r="M338" s="371"/>
      <c r="N338" s="184"/>
    </row>
    <row r="339" spans="1:14" ht="50.25" hidden="1" customHeight="1" x14ac:dyDescent="0.25">
      <c r="A339" s="378"/>
      <c r="B339" s="174" t="s">
        <v>381</v>
      </c>
      <c r="C339" s="173" t="s">
        <v>380</v>
      </c>
      <c r="D339" s="168" t="s">
        <v>375</v>
      </c>
      <c r="E339" s="173"/>
      <c r="F339" s="173"/>
      <c r="G339" s="175" t="s">
        <v>845</v>
      </c>
      <c r="H339" s="152"/>
      <c r="I339" s="152"/>
      <c r="J339" s="152"/>
      <c r="K339" s="152"/>
      <c r="L339" s="152"/>
      <c r="M339" s="371"/>
      <c r="N339" s="184"/>
    </row>
    <row r="340" spans="1:14" ht="36" customHeight="1" x14ac:dyDescent="0.25">
      <c r="A340" s="378"/>
      <c r="B340" s="174" t="s">
        <v>379</v>
      </c>
      <c r="C340" s="173" t="s">
        <v>378</v>
      </c>
      <c r="D340" s="168" t="s">
        <v>375</v>
      </c>
      <c r="E340" s="173"/>
      <c r="F340" s="168" t="s">
        <v>1093</v>
      </c>
      <c r="G340" s="413" t="s">
        <v>1094</v>
      </c>
      <c r="H340" s="152"/>
      <c r="I340" s="152"/>
      <c r="J340" s="152"/>
      <c r="K340" s="152"/>
      <c r="L340" s="152"/>
      <c r="M340" s="371"/>
      <c r="N340" s="184"/>
    </row>
    <row r="341" spans="1:14" ht="36" hidden="1" customHeight="1" x14ac:dyDescent="0.25">
      <c r="A341" s="378"/>
      <c r="B341" s="174" t="s">
        <v>379</v>
      </c>
      <c r="C341" s="173" t="s">
        <v>378</v>
      </c>
      <c r="D341" s="168" t="s">
        <v>375</v>
      </c>
      <c r="E341" s="173"/>
      <c r="F341" s="168" t="s">
        <v>1009</v>
      </c>
      <c r="G341" s="175" t="s">
        <v>845</v>
      </c>
      <c r="H341" s="152"/>
      <c r="I341" s="152"/>
      <c r="J341" s="152"/>
      <c r="K341" s="152"/>
      <c r="L341" s="152"/>
      <c r="M341" s="371"/>
      <c r="N341" s="184"/>
    </row>
    <row r="342" spans="1:14" ht="36" hidden="1" customHeight="1" x14ac:dyDescent="0.25">
      <c r="A342" s="378"/>
      <c r="B342" s="174" t="s">
        <v>379</v>
      </c>
      <c r="C342" s="173" t="s">
        <v>378</v>
      </c>
      <c r="D342" s="168" t="s">
        <v>375</v>
      </c>
      <c r="E342" s="173"/>
      <c r="F342" s="173"/>
      <c r="G342" s="175" t="s">
        <v>845</v>
      </c>
      <c r="H342" s="152"/>
      <c r="I342" s="152"/>
      <c r="J342" s="152"/>
      <c r="K342" s="152"/>
      <c r="L342" s="152"/>
      <c r="M342" s="371"/>
      <c r="N342" s="184"/>
    </row>
    <row r="343" spans="1:14" ht="36" hidden="1" customHeight="1" x14ac:dyDescent="0.25">
      <c r="A343" s="378"/>
      <c r="B343" s="174" t="s">
        <v>379</v>
      </c>
      <c r="C343" s="173" t="s">
        <v>378</v>
      </c>
      <c r="D343" s="168" t="s">
        <v>375</v>
      </c>
      <c r="E343" s="173"/>
      <c r="F343" s="173"/>
      <c r="G343" s="175" t="s">
        <v>845</v>
      </c>
      <c r="H343" s="152"/>
      <c r="I343" s="152"/>
      <c r="J343" s="152"/>
      <c r="K343" s="152"/>
      <c r="L343" s="152"/>
      <c r="M343" s="371"/>
      <c r="N343" s="184"/>
    </row>
    <row r="344" spans="1:14" ht="36" hidden="1" customHeight="1" x14ac:dyDescent="0.25">
      <c r="A344" s="378"/>
      <c r="B344" s="174" t="s">
        <v>379</v>
      </c>
      <c r="C344" s="173" t="s">
        <v>378</v>
      </c>
      <c r="D344" s="168" t="s">
        <v>375</v>
      </c>
      <c r="E344" s="173"/>
      <c r="F344" s="173"/>
      <c r="G344" s="175" t="s">
        <v>845</v>
      </c>
      <c r="H344" s="152"/>
      <c r="I344" s="152"/>
      <c r="J344" s="152"/>
      <c r="K344" s="152"/>
      <c r="L344" s="152"/>
      <c r="M344" s="371"/>
      <c r="N344" s="184"/>
    </row>
    <row r="345" spans="1:14" ht="36" hidden="1" customHeight="1" x14ac:dyDescent="0.25">
      <c r="A345" s="378"/>
      <c r="B345" s="174" t="s">
        <v>379</v>
      </c>
      <c r="C345" s="173" t="s">
        <v>378</v>
      </c>
      <c r="D345" s="168" t="s">
        <v>375</v>
      </c>
      <c r="E345" s="173"/>
      <c r="F345" s="173"/>
      <c r="G345" s="175" t="s">
        <v>845</v>
      </c>
      <c r="H345" s="152"/>
      <c r="I345" s="152"/>
      <c r="J345" s="152"/>
      <c r="K345" s="152"/>
      <c r="L345" s="152"/>
      <c r="M345" s="371"/>
      <c r="N345" s="184"/>
    </row>
    <row r="346" spans="1:14" ht="36" hidden="1" customHeight="1" x14ac:dyDescent="0.25">
      <c r="A346" s="378"/>
      <c r="B346" s="174" t="s">
        <v>379</v>
      </c>
      <c r="C346" s="173" t="s">
        <v>378</v>
      </c>
      <c r="D346" s="168" t="s">
        <v>375</v>
      </c>
      <c r="E346" s="173"/>
      <c r="F346" s="173"/>
      <c r="G346" s="175" t="s">
        <v>845</v>
      </c>
      <c r="H346" s="152"/>
      <c r="I346" s="152"/>
      <c r="J346" s="152"/>
      <c r="K346" s="152"/>
      <c r="L346" s="152"/>
      <c r="M346" s="371"/>
      <c r="N346" s="184"/>
    </row>
    <row r="347" spans="1:14" ht="36" hidden="1" customHeight="1" x14ac:dyDescent="0.25">
      <c r="A347" s="378"/>
      <c r="B347" s="174" t="s">
        <v>379</v>
      </c>
      <c r="C347" s="173" t="s">
        <v>378</v>
      </c>
      <c r="D347" s="168" t="s">
        <v>375</v>
      </c>
      <c r="E347" s="173"/>
      <c r="F347" s="173"/>
      <c r="G347" s="175" t="s">
        <v>845</v>
      </c>
      <c r="H347" s="152"/>
      <c r="I347" s="152"/>
      <c r="J347" s="152"/>
      <c r="K347" s="152"/>
      <c r="L347" s="152"/>
      <c r="M347" s="371"/>
      <c r="N347" s="184"/>
    </row>
    <row r="348" spans="1:14" ht="36" hidden="1" customHeight="1" x14ac:dyDescent="0.25">
      <c r="A348" s="378"/>
      <c r="B348" s="174" t="s">
        <v>379</v>
      </c>
      <c r="C348" s="173" t="s">
        <v>378</v>
      </c>
      <c r="D348" s="168" t="s">
        <v>375</v>
      </c>
      <c r="E348" s="173"/>
      <c r="F348" s="173"/>
      <c r="G348" s="175" t="s">
        <v>845</v>
      </c>
      <c r="H348" s="152"/>
      <c r="I348" s="152"/>
      <c r="J348" s="152"/>
      <c r="K348" s="152"/>
      <c r="L348" s="152"/>
      <c r="M348" s="371"/>
      <c r="N348" s="184"/>
    </row>
    <row r="349" spans="1:14" ht="36" hidden="1" customHeight="1" x14ac:dyDescent="0.25">
      <c r="A349" s="378"/>
      <c r="B349" s="174" t="s">
        <v>379</v>
      </c>
      <c r="C349" s="173" t="s">
        <v>378</v>
      </c>
      <c r="D349" s="168" t="s">
        <v>375</v>
      </c>
      <c r="E349" s="173"/>
      <c r="F349" s="173"/>
      <c r="G349" s="175" t="s">
        <v>845</v>
      </c>
      <c r="H349" s="152"/>
      <c r="I349" s="152"/>
      <c r="J349" s="152"/>
      <c r="K349" s="152"/>
      <c r="L349" s="152"/>
      <c r="M349" s="371"/>
      <c r="N349" s="184"/>
    </row>
    <row r="350" spans="1:14" ht="36" hidden="1" customHeight="1" x14ac:dyDescent="0.25">
      <c r="A350" s="378"/>
      <c r="B350" s="174" t="s">
        <v>379</v>
      </c>
      <c r="C350" s="173" t="s">
        <v>378</v>
      </c>
      <c r="D350" s="168" t="s">
        <v>375</v>
      </c>
      <c r="E350" s="173"/>
      <c r="F350" s="173"/>
      <c r="G350" s="175" t="s">
        <v>845</v>
      </c>
      <c r="H350" s="152"/>
      <c r="I350" s="152"/>
      <c r="J350" s="152"/>
      <c r="K350" s="152"/>
      <c r="L350" s="152"/>
      <c r="M350" s="371"/>
      <c r="N350" s="184"/>
    </row>
    <row r="351" spans="1:14" ht="36" hidden="1" customHeight="1" x14ac:dyDescent="0.25">
      <c r="A351" s="378"/>
      <c r="B351" s="174" t="s">
        <v>379</v>
      </c>
      <c r="C351" s="173" t="s">
        <v>378</v>
      </c>
      <c r="D351" s="168" t="s">
        <v>375</v>
      </c>
      <c r="E351" s="173"/>
      <c r="F351" s="173"/>
      <c r="G351" s="175" t="s">
        <v>845</v>
      </c>
      <c r="H351" s="152"/>
      <c r="I351" s="152"/>
      <c r="J351" s="152"/>
      <c r="K351" s="152"/>
      <c r="L351" s="152"/>
      <c r="M351" s="371"/>
      <c r="N351" s="184"/>
    </row>
    <row r="352" spans="1:14" ht="36" hidden="1" customHeight="1" x14ac:dyDescent="0.25">
      <c r="A352" s="378"/>
      <c r="B352" s="174" t="s">
        <v>379</v>
      </c>
      <c r="C352" s="173" t="s">
        <v>378</v>
      </c>
      <c r="D352" s="168" t="s">
        <v>375</v>
      </c>
      <c r="E352" s="173"/>
      <c r="F352" s="173"/>
      <c r="G352" s="175" t="s">
        <v>845</v>
      </c>
      <c r="H352" s="152"/>
      <c r="I352" s="152"/>
      <c r="J352" s="152"/>
      <c r="K352" s="152"/>
      <c r="L352" s="152"/>
      <c r="M352" s="371"/>
      <c r="N352" s="184"/>
    </row>
    <row r="353" spans="1:14" ht="36" hidden="1" customHeight="1" x14ac:dyDescent="0.25">
      <c r="A353" s="378"/>
      <c r="B353" s="174" t="s">
        <v>379</v>
      </c>
      <c r="C353" s="173" t="s">
        <v>378</v>
      </c>
      <c r="D353" s="168" t="s">
        <v>375</v>
      </c>
      <c r="E353" s="173"/>
      <c r="F353" s="173"/>
      <c r="G353" s="175" t="s">
        <v>845</v>
      </c>
      <c r="H353" s="152"/>
      <c r="I353" s="152"/>
      <c r="J353" s="152"/>
      <c r="K353" s="152"/>
      <c r="L353" s="152"/>
      <c r="M353" s="371"/>
      <c r="N353" s="184"/>
    </row>
    <row r="354" spans="1:14" ht="36" hidden="1" customHeight="1" x14ac:dyDescent="0.25">
      <c r="A354" s="378"/>
      <c r="B354" s="174" t="s">
        <v>379</v>
      </c>
      <c r="C354" s="173" t="s">
        <v>378</v>
      </c>
      <c r="D354" s="168" t="s">
        <v>375</v>
      </c>
      <c r="E354" s="173"/>
      <c r="F354" s="173"/>
      <c r="G354" s="175" t="s">
        <v>845</v>
      </c>
      <c r="H354" s="152"/>
      <c r="I354" s="152"/>
      <c r="J354" s="152"/>
      <c r="K354" s="152"/>
      <c r="L354" s="152"/>
      <c r="M354" s="371"/>
      <c r="N354" s="184"/>
    </row>
    <row r="355" spans="1:14" ht="90" x14ac:dyDescent="0.25">
      <c r="A355" s="378"/>
      <c r="B355" s="174" t="s">
        <v>377</v>
      </c>
      <c r="C355" s="173" t="s">
        <v>376</v>
      </c>
      <c r="D355" s="168" t="s">
        <v>375</v>
      </c>
      <c r="E355" s="173"/>
      <c r="F355" s="173" t="s">
        <v>1095</v>
      </c>
      <c r="G355" s="413" t="s">
        <v>1089</v>
      </c>
      <c r="H355" s="152"/>
      <c r="I355" s="152"/>
      <c r="J355" s="152"/>
      <c r="K355" s="152"/>
      <c r="L355" s="152"/>
      <c r="M355" s="371"/>
      <c r="N355" s="184"/>
    </row>
    <row r="356" spans="1:14" ht="30" hidden="1" x14ac:dyDescent="0.25">
      <c r="A356" s="378"/>
      <c r="B356" s="174" t="s">
        <v>377</v>
      </c>
      <c r="C356" s="173" t="s">
        <v>376</v>
      </c>
      <c r="D356" s="168" t="s">
        <v>375</v>
      </c>
      <c r="E356" s="173"/>
      <c r="F356" s="173" t="s">
        <v>1010</v>
      </c>
      <c r="G356" s="175" t="s">
        <v>845</v>
      </c>
      <c r="H356" s="152"/>
      <c r="I356" s="152"/>
      <c r="J356" s="152"/>
      <c r="K356" s="152"/>
      <c r="L356" s="152"/>
      <c r="M356" s="371"/>
      <c r="N356" s="184"/>
    </row>
    <row r="357" spans="1:14" ht="30" hidden="1" x14ac:dyDescent="0.25">
      <c r="A357" s="378"/>
      <c r="B357" s="174" t="s">
        <v>377</v>
      </c>
      <c r="C357" s="173" t="s">
        <v>376</v>
      </c>
      <c r="D357" s="168" t="s">
        <v>375</v>
      </c>
      <c r="E357" s="173"/>
      <c r="F357" s="173" t="s">
        <v>1010</v>
      </c>
      <c r="G357" s="175" t="s">
        <v>845</v>
      </c>
      <c r="H357" s="152"/>
      <c r="I357" s="152"/>
      <c r="J357" s="152"/>
      <c r="K357" s="152"/>
      <c r="L357" s="152"/>
      <c r="M357" s="371"/>
      <c r="N357" s="184"/>
    </row>
    <row r="358" spans="1:14" ht="30" hidden="1" x14ac:dyDescent="0.25">
      <c r="A358" s="378"/>
      <c r="B358" s="174" t="s">
        <v>377</v>
      </c>
      <c r="C358" s="173" t="s">
        <v>376</v>
      </c>
      <c r="D358" s="168" t="s">
        <v>375</v>
      </c>
      <c r="E358" s="173"/>
      <c r="F358" s="173" t="s">
        <v>1010</v>
      </c>
      <c r="G358" s="175" t="s">
        <v>845</v>
      </c>
      <c r="H358" s="152"/>
      <c r="I358" s="152"/>
      <c r="J358" s="152"/>
      <c r="K358" s="152"/>
      <c r="L358" s="152"/>
      <c r="M358" s="371"/>
      <c r="N358" s="184"/>
    </row>
    <row r="359" spans="1:14" ht="30" hidden="1" x14ac:dyDescent="0.25">
      <c r="A359" s="378"/>
      <c r="B359" s="174" t="s">
        <v>377</v>
      </c>
      <c r="C359" s="173" t="s">
        <v>376</v>
      </c>
      <c r="D359" s="168" t="s">
        <v>375</v>
      </c>
      <c r="E359" s="173"/>
      <c r="F359" s="173" t="s">
        <v>1010</v>
      </c>
      <c r="G359" s="175" t="s">
        <v>845</v>
      </c>
      <c r="H359" s="152"/>
      <c r="I359" s="152"/>
      <c r="J359" s="152"/>
      <c r="K359" s="152"/>
      <c r="L359" s="152"/>
      <c r="M359" s="371"/>
      <c r="N359" s="184"/>
    </row>
    <row r="360" spans="1:14" ht="75" x14ac:dyDescent="0.25">
      <c r="A360" s="378"/>
      <c r="B360" s="174" t="s">
        <v>374</v>
      </c>
      <c r="C360" s="173" t="s">
        <v>373</v>
      </c>
      <c r="D360" s="168" t="s">
        <v>368</v>
      </c>
      <c r="E360" s="173"/>
      <c r="F360" s="173" t="s">
        <v>1010</v>
      </c>
      <c r="G360" s="440" t="s">
        <v>1043</v>
      </c>
      <c r="H360" s="152"/>
      <c r="I360" s="152"/>
      <c r="J360" s="152"/>
      <c r="K360" s="152"/>
      <c r="L360" s="152"/>
      <c r="M360" s="371"/>
      <c r="N360" s="184"/>
    </row>
    <row r="361" spans="1:14" ht="45" hidden="1" customHeight="1" x14ac:dyDescent="0.25">
      <c r="A361" s="378"/>
      <c r="B361" s="174" t="s">
        <v>374</v>
      </c>
      <c r="C361" s="173" t="s">
        <v>373</v>
      </c>
      <c r="D361" s="168" t="s">
        <v>368</v>
      </c>
      <c r="E361" s="173"/>
      <c r="F361" s="173" t="s">
        <v>1010</v>
      </c>
      <c r="G361" s="422" t="s">
        <v>1011</v>
      </c>
      <c r="H361" s="152"/>
      <c r="I361" s="152"/>
      <c r="J361" s="152"/>
      <c r="K361" s="152"/>
      <c r="L361" s="152"/>
      <c r="M361" s="371"/>
      <c r="N361" s="184"/>
    </row>
    <row r="362" spans="1:14" ht="45" hidden="1" customHeight="1" x14ac:dyDescent="0.25">
      <c r="A362" s="378"/>
      <c r="B362" s="174" t="s">
        <v>374</v>
      </c>
      <c r="C362" s="173" t="s">
        <v>373</v>
      </c>
      <c r="D362" s="168" t="s">
        <v>368</v>
      </c>
      <c r="E362" s="173"/>
      <c r="F362" s="173" t="s">
        <v>1010</v>
      </c>
      <c r="G362" s="422" t="s">
        <v>1012</v>
      </c>
      <c r="H362" s="152"/>
      <c r="I362" s="152"/>
      <c r="J362" s="152"/>
      <c r="K362" s="152"/>
      <c r="L362" s="152"/>
      <c r="M362" s="371"/>
      <c r="N362" s="184"/>
    </row>
    <row r="363" spans="1:14" ht="45" hidden="1" customHeight="1" x14ac:dyDescent="0.25">
      <c r="A363" s="378"/>
      <c r="B363" s="174" t="s">
        <v>374</v>
      </c>
      <c r="C363" s="173" t="s">
        <v>373</v>
      </c>
      <c r="D363" s="168" t="s">
        <v>368</v>
      </c>
      <c r="E363" s="173"/>
      <c r="F363" s="173" t="s">
        <v>1010</v>
      </c>
      <c r="G363" s="422" t="s">
        <v>1013</v>
      </c>
      <c r="H363" s="152"/>
      <c r="I363" s="152"/>
      <c r="J363" s="152"/>
      <c r="K363" s="152"/>
      <c r="L363" s="152"/>
      <c r="M363" s="371"/>
      <c r="N363" s="184"/>
    </row>
    <row r="364" spans="1:14" ht="45" hidden="1" x14ac:dyDescent="0.25">
      <c r="A364" s="378"/>
      <c r="B364" s="174" t="s">
        <v>374</v>
      </c>
      <c r="C364" s="173" t="s">
        <v>373</v>
      </c>
      <c r="D364" s="168" t="s">
        <v>368</v>
      </c>
      <c r="E364" s="173"/>
      <c r="F364" s="173" t="s">
        <v>1010</v>
      </c>
      <c r="G364" s="423" t="s">
        <v>845</v>
      </c>
      <c r="H364" s="152"/>
      <c r="I364" s="152"/>
      <c r="J364" s="152"/>
      <c r="K364" s="152"/>
      <c r="L364" s="152"/>
      <c r="M364" s="371"/>
      <c r="N364" s="184"/>
    </row>
    <row r="365" spans="1:14" ht="45" hidden="1" x14ac:dyDescent="0.25">
      <c r="A365" s="378"/>
      <c r="B365" s="174" t="s">
        <v>374</v>
      </c>
      <c r="C365" s="173" t="s">
        <v>373</v>
      </c>
      <c r="D365" s="168" t="s">
        <v>368</v>
      </c>
      <c r="E365" s="173"/>
      <c r="F365" s="173" t="s">
        <v>1010</v>
      </c>
      <c r="G365" s="423" t="s">
        <v>845</v>
      </c>
      <c r="H365" s="152"/>
      <c r="I365" s="152"/>
      <c r="J365" s="152"/>
      <c r="K365" s="152"/>
      <c r="L365" s="152"/>
      <c r="M365" s="371"/>
      <c r="N365" s="184"/>
    </row>
    <row r="366" spans="1:14" ht="45" hidden="1" x14ac:dyDescent="0.25">
      <c r="A366" s="378"/>
      <c r="B366" s="174" t="s">
        <v>374</v>
      </c>
      <c r="C366" s="173" t="s">
        <v>373</v>
      </c>
      <c r="D366" s="168" t="s">
        <v>368</v>
      </c>
      <c r="E366" s="173"/>
      <c r="F366" s="173" t="s">
        <v>1010</v>
      </c>
      <c r="G366" s="423" t="s">
        <v>845</v>
      </c>
      <c r="H366" s="152"/>
      <c r="I366" s="152"/>
      <c r="J366" s="152"/>
      <c r="K366" s="152"/>
      <c r="L366" s="152"/>
      <c r="M366" s="371"/>
      <c r="N366" s="184"/>
    </row>
    <row r="367" spans="1:14" ht="45" hidden="1" x14ac:dyDescent="0.25">
      <c r="A367" s="378"/>
      <c r="B367" s="174" t="s">
        <v>374</v>
      </c>
      <c r="C367" s="173" t="s">
        <v>373</v>
      </c>
      <c r="D367" s="168" t="s">
        <v>368</v>
      </c>
      <c r="E367" s="173"/>
      <c r="F367" s="173" t="s">
        <v>1010</v>
      </c>
      <c r="G367" s="423" t="s">
        <v>845</v>
      </c>
      <c r="H367" s="152"/>
      <c r="I367" s="152"/>
      <c r="J367" s="152"/>
      <c r="K367" s="152"/>
      <c r="L367" s="152"/>
      <c r="M367" s="371"/>
      <c r="N367" s="184"/>
    </row>
    <row r="368" spans="1:14" ht="45" hidden="1" x14ac:dyDescent="0.25">
      <c r="A368" s="378"/>
      <c r="B368" s="174" t="s">
        <v>374</v>
      </c>
      <c r="C368" s="173" t="s">
        <v>373</v>
      </c>
      <c r="D368" s="168" t="s">
        <v>368</v>
      </c>
      <c r="E368" s="173"/>
      <c r="F368" s="173" t="s">
        <v>1010</v>
      </c>
      <c r="G368" s="423" t="s">
        <v>845</v>
      </c>
      <c r="H368" s="152"/>
      <c r="I368" s="152"/>
      <c r="J368" s="152"/>
      <c r="K368" s="152"/>
      <c r="L368" s="152"/>
      <c r="M368" s="371"/>
      <c r="N368" s="184"/>
    </row>
    <row r="369" spans="1:17" ht="150" x14ac:dyDescent="0.25">
      <c r="A369" s="378"/>
      <c r="B369" s="174" t="s">
        <v>372</v>
      </c>
      <c r="C369" s="173" t="s">
        <v>371</v>
      </c>
      <c r="D369" s="168" t="s">
        <v>368</v>
      </c>
      <c r="E369" s="173"/>
      <c r="F369" s="173" t="s">
        <v>1010</v>
      </c>
      <c r="G369" s="440" t="s">
        <v>1044</v>
      </c>
      <c r="H369" s="152"/>
      <c r="I369" s="152"/>
      <c r="J369" s="152"/>
      <c r="K369" s="152"/>
      <c r="L369" s="152"/>
      <c r="M369" s="371"/>
      <c r="N369" s="184"/>
    </row>
    <row r="370" spans="1:17" ht="45" hidden="1" customHeight="1" x14ac:dyDescent="0.25">
      <c r="A370" s="378"/>
      <c r="B370" s="174" t="s">
        <v>372</v>
      </c>
      <c r="C370" s="173" t="s">
        <v>371</v>
      </c>
      <c r="D370" s="168" t="s">
        <v>368</v>
      </c>
      <c r="E370" s="173"/>
      <c r="F370" s="173" t="s">
        <v>1010</v>
      </c>
      <c r="G370" s="413" t="s">
        <v>1014</v>
      </c>
      <c r="H370" s="152"/>
      <c r="I370" s="152"/>
      <c r="J370" s="152"/>
      <c r="K370" s="152"/>
      <c r="L370" s="152"/>
      <c r="M370" s="371"/>
      <c r="N370" s="184"/>
    </row>
    <row r="371" spans="1:17" ht="45" hidden="1" customHeight="1" x14ac:dyDescent="0.25">
      <c r="A371" s="378"/>
      <c r="B371" s="174" t="s">
        <v>372</v>
      </c>
      <c r="C371" s="173" t="s">
        <v>371</v>
      </c>
      <c r="D371" s="168" t="s">
        <v>368</v>
      </c>
      <c r="E371" s="173"/>
      <c r="F371" s="173" t="s">
        <v>1010</v>
      </c>
      <c r="G371" s="413" t="s">
        <v>1015</v>
      </c>
      <c r="H371" s="152"/>
      <c r="I371" s="152"/>
      <c r="J371" s="152"/>
      <c r="K371" s="152"/>
      <c r="L371" s="152"/>
      <c r="M371" s="371"/>
      <c r="N371" s="184"/>
    </row>
    <row r="372" spans="1:17" ht="45" hidden="1" customHeight="1" x14ac:dyDescent="0.25">
      <c r="A372" s="378"/>
      <c r="B372" s="174" t="s">
        <v>372</v>
      </c>
      <c r="C372" s="173" t="s">
        <v>371</v>
      </c>
      <c r="D372" s="168" t="s">
        <v>368</v>
      </c>
      <c r="E372" s="173"/>
      <c r="F372" s="173" t="s">
        <v>1010</v>
      </c>
      <c r="G372" s="413" t="s">
        <v>1016</v>
      </c>
      <c r="H372" s="152"/>
      <c r="I372" s="152"/>
      <c r="J372" s="152"/>
      <c r="K372" s="152"/>
      <c r="L372" s="152"/>
      <c r="M372" s="371"/>
      <c r="N372" s="184"/>
    </row>
    <row r="373" spans="1:17" ht="45" hidden="1" x14ac:dyDescent="0.25">
      <c r="A373" s="378"/>
      <c r="B373" s="174" t="s">
        <v>372</v>
      </c>
      <c r="C373" s="173" t="s">
        <v>371</v>
      </c>
      <c r="D373" s="168" t="s">
        <v>368</v>
      </c>
      <c r="E373" s="173"/>
      <c r="F373" s="173" t="s">
        <v>1010</v>
      </c>
      <c r="G373" s="175" t="s">
        <v>845</v>
      </c>
      <c r="H373" s="152"/>
      <c r="I373" s="152"/>
      <c r="J373" s="152"/>
      <c r="K373" s="152"/>
      <c r="L373" s="152"/>
      <c r="M373" s="371"/>
      <c r="N373" s="184"/>
    </row>
    <row r="374" spans="1:17" ht="45" hidden="1" x14ac:dyDescent="0.25">
      <c r="A374" s="378"/>
      <c r="B374" s="174" t="s">
        <v>372</v>
      </c>
      <c r="C374" s="173" t="s">
        <v>371</v>
      </c>
      <c r="D374" s="168" t="s">
        <v>368</v>
      </c>
      <c r="E374" s="173"/>
      <c r="F374" s="173" t="s">
        <v>1010</v>
      </c>
      <c r="G374" s="175" t="s">
        <v>845</v>
      </c>
      <c r="H374" s="152"/>
      <c r="I374" s="152"/>
      <c r="J374" s="152"/>
      <c r="K374" s="152"/>
      <c r="L374" s="152"/>
      <c r="M374" s="371"/>
      <c r="N374" s="184"/>
    </row>
    <row r="375" spans="1:17" ht="45" hidden="1" x14ac:dyDescent="0.25">
      <c r="A375" s="378"/>
      <c r="B375" s="174" t="s">
        <v>372</v>
      </c>
      <c r="C375" s="173" t="s">
        <v>371</v>
      </c>
      <c r="D375" s="168" t="s">
        <v>368</v>
      </c>
      <c r="E375" s="173"/>
      <c r="F375" s="173" t="s">
        <v>1010</v>
      </c>
      <c r="G375" s="175" t="s">
        <v>845</v>
      </c>
      <c r="H375" s="152"/>
      <c r="I375" s="152"/>
      <c r="J375" s="152"/>
      <c r="K375" s="152"/>
      <c r="L375" s="152"/>
      <c r="M375" s="371"/>
      <c r="N375" s="184"/>
    </row>
    <row r="376" spans="1:17" ht="45" hidden="1" x14ac:dyDescent="0.25">
      <c r="A376" s="378"/>
      <c r="B376" s="174" t="s">
        <v>372</v>
      </c>
      <c r="C376" s="173" t="s">
        <v>371</v>
      </c>
      <c r="D376" s="168" t="s">
        <v>368</v>
      </c>
      <c r="E376" s="173"/>
      <c r="F376" s="173" t="s">
        <v>1010</v>
      </c>
      <c r="G376" s="175" t="s">
        <v>845</v>
      </c>
      <c r="H376" s="152"/>
      <c r="I376" s="152"/>
      <c r="J376" s="152"/>
      <c r="K376" s="152"/>
      <c r="L376" s="152"/>
      <c r="M376" s="371"/>
      <c r="N376" s="184"/>
    </row>
    <row r="377" spans="1:17" ht="45" hidden="1" x14ac:dyDescent="0.25">
      <c r="A377" s="378"/>
      <c r="B377" s="174" t="s">
        <v>372</v>
      </c>
      <c r="C377" s="173" t="s">
        <v>371</v>
      </c>
      <c r="D377" s="168" t="s">
        <v>368</v>
      </c>
      <c r="E377" s="173"/>
      <c r="F377" s="173" t="s">
        <v>1010</v>
      </c>
      <c r="G377" s="175" t="s">
        <v>845</v>
      </c>
      <c r="H377" s="152"/>
      <c r="I377" s="152"/>
      <c r="J377" s="152"/>
      <c r="K377" s="152"/>
      <c r="L377" s="152"/>
      <c r="M377" s="371"/>
      <c r="N377" s="184"/>
    </row>
    <row r="378" spans="1:17" ht="120" x14ac:dyDescent="0.25">
      <c r="A378" s="378"/>
      <c r="B378" s="174" t="s">
        <v>370</v>
      </c>
      <c r="C378" s="173" t="s">
        <v>369</v>
      </c>
      <c r="D378" s="168" t="s">
        <v>368</v>
      </c>
      <c r="E378" s="173"/>
      <c r="F378" s="173" t="s">
        <v>1010</v>
      </c>
      <c r="G378" s="440" t="s">
        <v>1045</v>
      </c>
      <c r="H378" s="152"/>
      <c r="I378" s="152"/>
      <c r="J378" s="152"/>
      <c r="K378" s="152"/>
      <c r="L378" s="152"/>
      <c r="M378" s="371"/>
      <c r="N378" s="184"/>
    </row>
    <row r="379" spans="1:17" ht="45" hidden="1" customHeight="1" x14ac:dyDescent="0.25">
      <c r="A379" s="378"/>
      <c r="B379" s="174" t="s">
        <v>370</v>
      </c>
      <c r="C379" s="173" t="s">
        <v>369</v>
      </c>
      <c r="D379" s="168" t="s">
        <v>368</v>
      </c>
      <c r="E379" s="173"/>
      <c r="F379" s="173" t="s">
        <v>1010</v>
      </c>
      <c r="G379" s="413" t="s">
        <v>1017</v>
      </c>
      <c r="H379" s="152"/>
      <c r="I379" s="152"/>
      <c r="J379" s="152"/>
      <c r="K379" s="152"/>
      <c r="L379" s="152"/>
      <c r="M379" s="371"/>
      <c r="N379" s="184"/>
    </row>
    <row r="380" spans="1:17" ht="45" hidden="1" customHeight="1" x14ac:dyDescent="0.25">
      <c r="A380" s="378"/>
      <c r="B380" s="174" t="s">
        <v>370</v>
      </c>
      <c r="C380" s="173" t="s">
        <v>369</v>
      </c>
      <c r="D380" s="168" t="s">
        <v>368</v>
      </c>
      <c r="E380" s="173"/>
      <c r="F380" s="173" t="s">
        <v>1010</v>
      </c>
      <c r="G380" s="413" t="s">
        <v>1018</v>
      </c>
      <c r="H380" s="152"/>
      <c r="I380" s="152"/>
      <c r="J380" s="152"/>
      <c r="K380" s="152"/>
      <c r="L380" s="152"/>
      <c r="M380" s="371"/>
      <c r="N380" s="184"/>
    </row>
    <row r="381" spans="1:17" ht="45" hidden="1" customHeight="1" x14ac:dyDescent="0.25">
      <c r="A381" s="378"/>
      <c r="B381" s="174" t="s">
        <v>370</v>
      </c>
      <c r="C381" s="173" t="s">
        <v>369</v>
      </c>
      <c r="D381" s="168" t="s">
        <v>368</v>
      </c>
      <c r="E381" s="173"/>
      <c r="F381" s="173" t="s">
        <v>1010</v>
      </c>
      <c r="G381" s="413" t="s">
        <v>1019</v>
      </c>
      <c r="H381" s="152"/>
      <c r="I381" s="152"/>
      <c r="J381" s="152"/>
      <c r="K381" s="152"/>
      <c r="L381" s="152"/>
      <c r="M381" s="371"/>
      <c r="N381" s="160"/>
      <c r="O381" s="159"/>
      <c r="P381" s="159"/>
      <c r="Q381" s="159"/>
    </row>
    <row r="382" spans="1:17" ht="60" x14ac:dyDescent="0.25">
      <c r="A382" s="378"/>
      <c r="B382" s="174" t="s">
        <v>367</v>
      </c>
      <c r="C382" s="173" t="s">
        <v>366</v>
      </c>
      <c r="D382" s="168" t="s">
        <v>361</v>
      </c>
      <c r="E382" s="173"/>
      <c r="F382" s="173" t="s">
        <v>1010</v>
      </c>
      <c r="G382" s="440" t="s">
        <v>1020</v>
      </c>
      <c r="H382" s="152"/>
      <c r="I382" s="152"/>
      <c r="J382" s="152"/>
      <c r="K382" s="152"/>
      <c r="L382" s="152"/>
      <c r="M382" s="371"/>
      <c r="N382" s="328"/>
      <c r="O382" s="159"/>
      <c r="P382" s="159"/>
      <c r="Q382" s="159"/>
    </row>
    <row r="383" spans="1:17" ht="240" x14ac:dyDescent="0.25">
      <c r="A383" s="378"/>
      <c r="B383" s="174" t="s">
        <v>365</v>
      </c>
      <c r="C383" s="173" t="s">
        <v>364</v>
      </c>
      <c r="D383" s="168" t="s">
        <v>361</v>
      </c>
      <c r="E383" s="173"/>
      <c r="F383" s="173" t="s">
        <v>1010</v>
      </c>
      <c r="G383" s="440" t="s">
        <v>1088</v>
      </c>
      <c r="H383" s="152"/>
      <c r="I383" s="152"/>
      <c r="J383" s="152"/>
      <c r="K383" s="152"/>
      <c r="L383" s="152"/>
      <c r="M383" s="371"/>
      <c r="N383" s="21"/>
      <c r="O383" s="160"/>
      <c r="P383" s="159"/>
      <c r="Q383" s="159"/>
    </row>
    <row r="384" spans="1:17" ht="45" hidden="1" customHeight="1" x14ac:dyDescent="0.25">
      <c r="A384" s="378"/>
      <c r="B384" s="174" t="s">
        <v>365</v>
      </c>
      <c r="C384" s="173" t="s">
        <v>364</v>
      </c>
      <c r="D384" s="168" t="s">
        <v>361</v>
      </c>
      <c r="E384" s="173"/>
      <c r="F384" s="167"/>
      <c r="G384" s="422" t="s">
        <v>1021</v>
      </c>
      <c r="H384" s="152"/>
      <c r="I384" s="152"/>
      <c r="J384" s="152"/>
      <c r="K384" s="152"/>
      <c r="L384" s="152"/>
      <c r="M384" s="371"/>
      <c r="N384" s="21"/>
      <c r="O384" s="160"/>
      <c r="P384" s="159"/>
      <c r="Q384" s="159"/>
    </row>
    <row r="385" spans="1:17" ht="45" hidden="1" customHeight="1" x14ac:dyDescent="0.25">
      <c r="A385" s="378"/>
      <c r="B385" s="174" t="s">
        <v>365</v>
      </c>
      <c r="C385" s="173" t="s">
        <v>364</v>
      </c>
      <c r="D385" s="168" t="s">
        <v>361</v>
      </c>
      <c r="E385" s="173"/>
      <c r="F385" s="167"/>
      <c r="G385" s="422" t="s">
        <v>1022</v>
      </c>
      <c r="H385" s="152"/>
      <c r="I385" s="152"/>
      <c r="J385" s="152"/>
      <c r="K385" s="152"/>
      <c r="L385" s="152"/>
      <c r="M385" s="371"/>
      <c r="N385" s="21"/>
      <c r="O385" s="160"/>
      <c r="P385" s="159"/>
      <c r="Q385" s="159"/>
    </row>
    <row r="386" spans="1:17" ht="45" hidden="1" customHeight="1" x14ac:dyDescent="0.25">
      <c r="A386" s="378"/>
      <c r="B386" s="174" t="s">
        <v>365</v>
      </c>
      <c r="C386" s="173" t="s">
        <v>364</v>
      </c>
      <c r="D386" s="168" t="s">
        <v>361</v>
      </c>
      <c r="E386" s="173"/>
      <c r="F386" s="167"/>
      <c r="G386" s="422" t="s">
        <v>1023</v>
      </c>
      <c r="H386" s="152"/>
      <c r="I386" s="152"/>
      <c r="J386" s="152"/>
      <c r="K386" s="152"/>
      <c r="L386" s="152"/>
      <c r="M386" s="371"/>
      <c r="N386" s="21"/>
      <c r="O386" s="160"/>
      <c r="P386" s="159"/>
      <c r="Q386" s="159"/>
    </row>
    <row r="387" spans="1:17" ht="83.25" customHeight="1" thickBot="1" x14ac:dyDescent="0.3">
      <c r="A387" s="378"/>
      <c r="B387" s="165" t="s">
        <v>363</v>
      </c>
      <c r="C387" s="163" t="s">
        <v>362</v>
      </c>
      <c r="D387" s="164" t="s">
        <v>361</v>
      </c>
      <c r="E387" s="163"/>
      <c r="F387" s="164" t="s">
        <v>1024</v>
      </c>
      <c r="G387" s="440" t="s">
        <v>1090</v>
      </c>
      <c r="H387" s="152"/>
      <c r="I387" s="152"/>
      <c r="J387" s="152"/>
      <c r="K387" s="152"/>
      <c r="L387" s="152"/>
      <c r="M387" s="371"/>
      <c r="N387" s="21"/>
      <c r="O387" s="160"/>
      <c r="P387" s="159"/>
      <c r="Q387" s="159"/>
    </row>
    <row r="388" spans="1:17" ht="75.75" hidden="1" customHeight="1" thickBot="1" x14ac:dyDescent="0.3">
      <c r="A388" s="378"/>
      <c r="B388" s="172" t="s">
        <v>363</v>
      </c>
      <c r="C388" s="170" t="s">
        <v>362</v>
      </c>
      <c r="D388" s="171" t="s">
        <v>361</v>
      </c>
      <c r="E388" s="170"/>
      <c r="F388" s="414" t="s">
        <v>1025</v>
      </c>
      <c r="G388" s="169" t="s">
        <v>1027</v>
      </c>
      <c r="H388" s="152"/>
      <c r="I388" s="152"/>
      <c r="J388" s="152"/>
      <c r="K388" s="152"/>
      <c r="L388" s="152"/>
      <c r="M388" s="371"/>
      <c r="N388" s="21"/>
      <c r="O388" s="160"/>
      <c r="P388" s="159"/>
      <c r="Q388" s="159"/>
    </row>
    <row r="389" spans="1:17" ht="82.5" hidden="1" customHeight="1" thickBot="1" x14ac:dyDescent="0.3">
      <c r="A389" s="378"/>
      <c r="B389" s="165" t="s">
        <v>363</v>
      </c>
      <c r="C389" s="167" t="s">
        <v>362</v>
      </c>
      <c r="D389" s="168" t="s">
        <v>361</v>
      </c>
      <c r="E389" s="167"/>
      <c r="F389" s="415" t="s">
        <v>1026</v>
      </c>
      <c r="G389" s="166" t="s">
        <v>1028</v>
      </c>
      <c r="H389" s="152"/>
      <c r="I389" s="152"/>
      <c r="J389" s="152"/>
      <c r="K389" s="152"/>
      <c r="L389" s="152"/>
      <c r="M389" s="371"/>
      <c r="N389" s="21"/>
      <c r="O389" s="160"/>
      <c r="P389" s="159"/>
      <c r="Q389" s="159"/>
    </row>
    <row r="390" spans="1:17" ht="85.5" hidden="1" customHeight="1" thickBot="1" x14ac:dyDescent="0.3">
      <c r="A390" s="378"/>
      <c r="B390" s="165" t="s">
        <v>363</v>
      </c>
      <c r="C390" s="163" t="s">
        <v>362</v>
      </c>
      <c r="D390" s="164" t="s">
        <v>361</v>
      </c>
      <c r="E390" s="163"/>
      <c r="F390" s="163"/>
      <c r="G390" s="162" t="s">
        <v>1029</v>
      </c>
      <c r="H390" s="152"/>
      <c r="I390" s="152"/>
      <c r="J390" s="152"/>
      <c r="K390" s="152"/>
      <c r="L390" s="152"/>
      <c r="M390" s="371"/>
      <c r="N390" s="161"/>
      <c r="O390" s="160"/>
      <c r="P390" s="159"/>
      <c r="Q390" s="159"/>
    </row>
    <row r="391" spans="1:17" x14ac:dyDescent="0.25">
      <c r="A391" s="378"/>
      <c r="B391" s="152"/>
      <c r="C391" s="152"/>
      <c r="D391" s="152"/>
      <c r="E391" s="152"/>
      <c r="F391" s="152"/>
      <c r="G391" s="152"/>
      <c r="H391" s="152"/>
      <c r="I391" s="152"/>
      <c r="J391" s="152"/>
      <c r="K391" s="152"/>
      <c r="L391" s="152"/>
      <c r="M391" s="371"/>
      <c r="N391" s="329"/>
    </row>
    <row r="392" spans="1:17" ht="18.75" x14ac:dyDescent="0.25">
      <c r="A392" s="368"/>
      <c r="B392" s="154" t="s">
        <v>360</v>
      </c>
      <c r="C392" s="154"/>
      <c r="D392" s="154"/>
      <c r="E392" s="154"/>
      <c r="F392" s="154"/>
      <c r="G392" s="154"/>
      <c r="H392" s="154"/>
      <c r="I392" s="154"/>
      <c r="J392" s="154"/>
      <c r="K392" s="154"/>
      <c r="L392" s="154"/>
      <c r="M392" s="374"/>
      <c r="N392" s="184"/>
    </row>
    <row r="393" spans="1:17" ht="24" customHeight="1" x14ac:dyDescent="0.25">
      <c r="A393" s="373" t="s">
        <v>359</v>
      </c>
      <c r="B393" s="157" t="s">
        <v>358</v>
      </c>
      <c r="C393" s="152"/>
      <c r="D393" s="152"/>
      <c r="E393" s="152"/>
      <c r="F393" s="152"/>
      <c r="G393" s="152"/>
      <c r="H393" s="152"/>
      <c r="I393" s="152"/>
      <c r="J393" s="152"/>
      <c r="K393" s="152"/>
      <c r="L393" s="152"/>
      <c r="M393" s="371"/>
      <c r="N393" s="184"/>
    </row>
    <row r="394" spans="1:17" ht="63.75" customHeight="1" thickBot="1" x14ac:dyDescent="0.3">
      <c r="A394" s="373"/>
      <c r="B394" s="631" t="s">
        <v>357</v>
      </c>
      <c r="C394" s="632"/>
      <c r="D394" s="632"/>
      <c r="E394" s="632"/>
      <c r="F394" s="152"/>
      <c r="G394" s="152"/>
      <c r="H394" s="152"/>
      <c r="I394" s="152"/>
      <c r="J394" s="152"/>
      <c r="K394" s="152"/>
      <c r="L394" s="152"/>
      <c r="M394" s="371"/>
      <c r="N394" s="184"/>
    </row>
    <row r="395" spans="1:17" ht="47.25" customHeight="1" thickBot="1" x14ac:dyDescent="0.3">
      <c r="A395" s="373"/>
      <c r="B395" s="568" t="s">
        <v>1003</v>
      </c>
      <c r="C395" s="604"/>
      <c r="D395" s="604"/>
      <c r="E395" s="605"/>
      <c r="F395" s="152"/>
      <c r="G395" s="152"/>
      <c r="H395" s="152"/>
      <c r="I395" s="152"/>
      <c r="J395" s="152"/>
      <c r="K395" s="152"/>
      <c r="L395" s="152"/>
      <c r="M395" s="371"/>
      <c r="N395" s="184"/>
    </row>
    <row r="396" spans="1:17" ht="24.75" customHeight="1" x14ac:dyDescent="0.25">
      <c r="A396" s="373" t="s">
        <v>356</v>
      </c>
      <c r="B396" s="156" t="s">
        <v>355</v>
      </c>
      <c r="C396" s="155"/>
      <c r="D396" s="155"/>
      <c r="E396" s="155"/>
      <c r="F396" s="152"/>
      <c r="G396" s="152"/>
      <c r="H396" s="152"/>
      <c r="I396" s="152"/>
      <c r="J396" s="152"/>
      <c r="K396" s="152"/>
      <c r="L396" s="152"/>
      <c r="M396" s="371"/>
      <c r="N396" s="184"/>
    </row>
    <row r="397" spans="1:17" ht="34.5" customHeight="1" thickBot="1" x14ac:dyDescent="0.3">
      <c r="A397" s="373"/>
      <c r="B397" s="629" t="s">
        <v>354</v>
      </c>
      <c r="C397" s="630"/>
      <c r="D397" s="630"/>
      <c r="E397" s="630"/>
      <c r="F397" s="152"/>
      <c r="G397" s="152"/>
      <c r="H397" s="152"/>
      <c r="I397" s="152"/>
      <c r="J397" s="152"/>
      <c r="K397" s="152"/>
      <c r="L397" s="152"/>
      <c r="M397" s="371"/>
      <c r="N397" s="184"/>
    </row>
    <row r="398" spans="1:17" ht="58.5" customHeight="1" thickBot="1" x14ac:dyDescent="0.3">
      <c r="A398" s="373"/>
      <c r="B398" s="568" t="s">
        <v>1138</v>
      </c>
      <c r="C398" s="604"/>
      <c r="D398" s="604"/>
      <c r="E398" s="605"/>
      <c r="F398" s="152"/>
      <c r="G398" s="152"/>
      <c r="H398" s="152"/>
      <c r="I398" s="152"/>
      <c r="J398" s="152"/>
      <c r="K398" s="152"/>
      <c r="L398" s="152"/>
      <c r="M398" s="371"/>
      <c r="N398" s="184"/>
    </row>
    <row r="399" spans="1:17" x14ac:dyDescent="0.25">
      <c r="A399" s="378"/>
      <c r="B399" s="152"/>
      <c r="C399" s="152"/>
      <c r="D399" s="152"/>
      <c r="E399" s="152"/>
      <c r="F399" s="152"/>
      <c r="G399" s="152"/>
      <c r="H399" s="152"/>
      <c r="I399" s="152"/>
      <c r="J399" s="152"/>
      <c r="K399" s="152"/>
      <c r="L399" s="152"/>
      <c r="M399" s="371"/>
      <c r="N399" s="184"/>
    </row>
    <row r="400" spans="1:17" ht="18.75" x14ac:dyDescent="0.25">
      <c r="A400" s="368"/>
      <c r="B400" s="154" t="s">
        <v>353</v>
      </c>
      <c r="C400" s="154"/>
      <c r="D400" s="154"/>
      <c r="E400" s="154"/>
      <c r="F400" s="154"/>
      <c r="G400" s="154"/>
      <c r="H400" s="154"/>
      <c r="I400" s="154"/>
      <c r="J400" s="154"/>
      <c r="K400" s="154"/>
      <c r="L400" s="154"/>
      <c r="M400" s="374"/>
      <c r="N400" s="184"/>
    </row>
    <row r="401" spans="1:14" ht="21.75" customHeight="1" x14ac:dyDescent="0.25">
      <c r="A401" s="373" t="s">
        <v>352</v>
      </c>
      <c r="B401" s="614" t="s">
        <v>351</v>
      </c>
      <c r="C401" s="615"/>
      <c r="D401" s="615"/>
      <c r="E401" s="615"/>
      <c r="F401" s="152"/>
      <c r="G401" s="152"/>
      <c r="H401" s="152"/>
      <c r="I401" s="152"/>
      <c r="J401" s="152"/>
      <c r="K401" s="152"/>
      <c r="L401" s="152"/>
      <c r="M401" s="371"/>
      <c r="N401" s="184"/>
    </row>
    <row r="402" spans="1:14" ht="20.25" customHeight="1" thickBot="1" x14ac:dyDescent="0.3">
      <c r="A402" s="373"/>
      <c r="B402" s="625" t="s">
        <v>350</v>
      </c>
      <c r="C402" s="626"/>
      <c r="D402" s="626"/>
      <c r="E402" s="626"/>
      <c r="F402" s="152"/>
      <c r="G402" s="152"/>
      <c r="H402" s="152"/>
      <c r="I402" s="152"/>
      <c r="J402" s="152"/>
      <c r="K402" s="152"/>
      <c r="L402" s="152"/>
      <c r="M402" s="371"/>
      <c r="N402" s="184"/>
    </row>
    <row r="403" spans="1:14" ht="135" customHeight="1" thickBot="1" x14ac:dyDescent="0.3">
      <c r="A403" s="373"/>
      <c r="B403" s="568" t="s">
        <v>1139</v>
      </c>
      <c r="C403" s="569"/>
      <c r="D403" s="569"/>
      <c r="E403" s="570"/>
      <c r="F403" s="152"/>
      <c r="G403" s="152"/>
      <c r="H403" s="152"/>
      <c r="I403" s="152"/>
      <c r="J403" s="152"/>
      <c r="K403" s="152"/>
      <c r="L403" s="152"/>
      <c r="M403" s="371"/>
      <c r="N403" s="184"/>
    </row>
    <row r="404" spans="1:14" ht="16.5" customHeight="1" x14ac:dyDescent="0.25">
      <c r="A404" s="378"/>
      <c r="B404" s="152"/>
      <c r="C404" s="152"/>
      <c r="D404" s="152"/>
      <c r="E404" s="152"/>
      <c r="F404" s="152"/>
      <c r="G404" s="152"/>
      <c r="H404" s="152"/>
      <c r="I404" s="152"/>
      <c r="J404" s="152"/>
      <c r="K404" s="152"/>
      <c r="L404" s="152"/>
      <c r="M404" s="371"/>
      <c r="N404" s="184"/>
    </row>
    <row r="405" spans="1:14" ht="18.75" x14ac:dyDescent="0.25">
      <c r="A405" s="368"/>
      <c r="B405" s="154" t="s">
        <v>341</v>
      </c>
      <c r="C405" s="154"/>
      <c r="D405" s="154"/>
      <c r="E405" s="154"/>
      <c r="F405" s="154"/>
      <c r="G405" s="154"/>
      <c r="H405" s="154"/>
      <c r="I405" s="154"/>
      <c r="J405" s="154"/>
      <c r="K405" s="154"/>
      <c r="L405" s="154"/>
      <c r="M405" s="374"/>
      <c r="N405" s="184"/>
    </row>
    <row r="406" spans="1:14" ht="24.75" customHeight="1" x14ac:dyDescent="0.25">
      <c r="A406" s="373" t="s">
        <v>349</v>
      </c>
      <c r="B406" s="614" t="s">
        <v>339</v>
      </c>
      <c r="C406" s="615"/>
      <c r="D406" s="615"/>
      <c r="E406" s="615"/>
      <c r="F406" s="152"/>
      <c r="G406" s="152"/>
      <c r="H406" s="152"/>
      <c r="I406" s="152"/>
      <c r="J406" s="152"/>
      <c r="K406" s="152"/>
      <c r="L406" s="152"/>
      <c r="M406" s="371"/>
      <c r="N406" s="184"/>
    </row>
    <row r="407" spans="1:14" ht="33" customHeight="1" thickBot="1" x14ac:dyDescent="0.3">
      <c r="A407" s="373"/>
      <c r="B407" s="616" t="s">
        <v>348</v>
      </c>
      <c r="C407" s="617"/>
      <c r="D407" s="617"/>
      <c r="E407" s="617"/>
      <c r="F407" s="152"/>
      <c r="G407" s="152"/>
      <c r="H407" s="152"/>
      <c r="I407" s="152"/>
      <c r="J407" s="152"/>
      <c r="K407" s="152"/>
      <c r="L407" s="152"/>
      <c r="M407" s="371"/>
      <c r="N407" s="184"/>
    </row>
    <row r="408" spans="1:14" ht="63" customHeight="1" thickBot="1" x14ac:dyDescent="0.3">
      <c r="A408" s="373"/>
      <c r="B408" s="568" t="s">
        <v>1140</v>
      </c>
      <c r="C408" s="604"/>
      <c r="D408" s="604"/>
      <c r="E408" s="605"/>
      <c r="F408" s="152"/>
      <c r="G408" s="152"/>
      <c r="H408" s="152"/>
      <c r="I408" s="152"/>
      <c r="J408" s="152"/>
      <c r="K408" s="152"/>
      <c r="L408" s="152"/>
      <c r="M408" s="371"/>
      <c r="N408" s="184"/>
    </row>
    <row r="409" spans="1:14" x14ac:dyDescent="0.25">
      <c r="A409" s="373"/>
      <c r="B409" s="153"/>
      <c r="C409" s="152"/>
      <c r="D409" s="152"/>
      <c r="E409" s="152"/>
      <c r="F409" s="152"/>
      <c r="G409" s="152"/>
      <c r="H409" s="152"/>
      <c r="I409" s="152"/>
      <c r="J409" s="152"/>
      <c r="K409" s="152"/>
      <c r="L409" s="152"/>
      <c r="M409" s="371"/>
      <c r="N409" s="184"/>
    </row>
    <row r="410" spans="1:14" ht="18.75" x14ac:dyDescent="0.25">
      <c r="A410" s="379">
        <v>5</v>
      </c>
      <c r="B410" s="151" t="s">
        <v>7</v>
      </c>
      <c r="C410" s="151"/>
      <c r="D410" s="150"/>
      <c r="E410" s="150"/>
      <c r="F410" s="150"/>
      <c r="G410" s="150"/>
      <c r="H410" s="150"/>
      <c r="I410" s="150"/>
      <c r="J410" s="150"/>
      <c r="K410" s="150"/>
      <c r="L410" s="150"/>
      <c r="M410" s="380"/>
      <c r="N410" s="184"/>
    </row>
    <row r="411" spans="1:14" ht="22.5" customHeight="1" x14ac:dyDescent="0.25">
      <c r="A411" s="381" t="s">
        <v>347</v>
      </c>
      <c r="B411" s="148" t="s">
        <v>346</v>
      </c>
      <c r="C411" s="145"/>
      <c r="D411" s="147"/>
      <c r="E411" s="147"/>
      <c r="F411" s="147"/>
      <c r="G411" s="147"/>
      <c r="H411" s="147"/>
      <c r="I411" s="147"/>
      <c r="J411" s="147"/>
      <c r="K411" s="147"/>
      <c r="L411" s="147"/>
      <c r="M411" s="382"/>
      <c r="N411" s="184"/>
    </row>
    <row r="412" spans="1:14" ht="15.75" thickBot="1" x14ac:dyDescent="0.3">
      <c r="A412" s="381"/>
      <c r="B412" s="620" t="s">
        <v>345</v>
      </c>
      <c r="C412" s="621"/>
      <c r="D412" s="621"/>
      <c r="E412" s="621"/>
      <c r="F412" s="147"/>
      <c r="G412" s="147"/>
      <c r="H412" s="147"/>
      <c r="I412" s="147"/>
      <c r="J412" s="147"/>
      <c r="K412" s="147"/>
      <c r="L412" s="147"/>
      <c r="M412" s="382"/>
      <c r="N412" s="184"/>
    </row>
    <row r="413" spans="1:14" ht="159" customHeight="1" thickBot="1" x14ac:dyDescent="0.3">
      <c r="A413" s="381"/>
      <c r="B413" s="568" t="s">
        <v>1127</v>
      </c>
      <c r="C413" s="569"/>
      <c r="D413" s="569"/>
      <c r="E413" s="570"/>
      <c r="F413" s="147"/>
      <c r="G413" s="147"/>
      <c r="H413" s="147"/>
      <c r="I413" s="147"/>
      <c r="J413" s="147"/>
      <c r="K413" s="147"/>
      <c r="L413" s="147"/>
      <c r="M413" s="382"/>
      <c r="N413" s="184"/>
    </row>
    <row r="414" spans="1:14" ht="22.5" customHeight="1" x14ac:dyDescent="0.25">
      <c r="A414" s="381" t="s">
        <v>344</v>
      </c>
      <c r="B414" s="148" t="s">
        <v>343</v>
      </c>
      <c r="C414" s="145"/>
      <c r="D414" s="147"/>
      <c r="E414" s="147"/>
      <c r="F414" s="147"/>
      <c r="G414" s="147"/>
      <c r="H414" s="147"/>
      <c r="I414" s="147"/>
      <c r="J414" s="147"/>
      <c r="K414" s="147"/>
      <c r="L414" s="147"/>
      <c r="M414" s="382"/>
      <c r="N414" s="184"/>
    </row>
    <row r="415" spans="1:14" ht="23.25" customHeight="1" thickBot="1" x14ac:dyDescent="0.3">
      <c r="A415" s="381"/>
      <c r="B415" s="620" t="s">
        <v>342</v>
      </c>
      <c r="C415" s="621"/>
      <c r="D415" s="621"/>
      <c r="E415" s="621"/>
      <c r="F415" s="147"/>
      <c r="G415" s="147"/>
      <c r="H415" s="147"/>
      <c r="I415" s="147"/>
      <c r="J415" s="147"/>
      <c r="K415" s="147"/>
      <c r="L415" s="147"/>
      <c r="M415" s="382"/>
      <c r="N415" s="184"/>
    </row>
    <row r="416" spans="1:14" ht="66.75" customHeight="1" thickBot="1" x14ac:dyDescent="0.3">
      <c r="A416" s="381"/>
      <c r="B416" s="568" t="s">
        <v>1128</v>
      </c>
      <c r="C416" s="569"/>
      <c r="D416" s="569"/>
      <c r="E416" s="570"/>
      <c r="F416" s="147"/>
      <c r="G416" s="147"/>
      <c r="H416" s="147"/>
      <c r="I416" s="147"/>
      <c r="J416" s="147"/>
      <c r="K416" s="147"/>
      <c r="L416" s="147"/>
      <c r="M416" s="382"/>
      <c r="N416" s="184"/>
    </row>
    <row r="417" spans="1:14" ht="18.75" customHeight="1" x14ac:dyDescent="0.25">
      <c r="A417" s="383"/>
      <c r="B417" s="147"/>
      <c r="C417" s="147"/>
      <c r="D417" s="147"/>
      <c r="E417" s="147"/>
      <c r="F417" s="147"/>
      <c r="G417" s="147"/>
      <c r="H417" s="147"/>
      <c r="I417" s="147"/>
      <c r="J417" s="147"/>
      <c r="K417" s="147"/>
      <c r="L417" s="147"/>
      <c r="M417" s="382"/>
      <c r="N417" s="184"/>
    </row>
    <row r="418" spans="1:14" ht="18.75" x14ac:dyDescent="0.25">
      <c r="A418" s="384"/>
      <c r="B418" s="149" t="s">
        <v>341</v>
      </c>
      <c r="C418" s="149"/>
      <c r="D418" s="149"/>
      <c r="E418" s="149"/>
      <c r="F418" s="149"/>
      <c r="G418" s="149"/>
      <c r="H418" s="149"/>
      <c r="I418" s="149"/>
      <c r="J418" s="149"/>
      <c r="K418" s="149"/>
      <c r="L418" s="149"/>
      <c r="M418" s="385"/>
      <c r="N418" s="184"/>
    </row>
    <row r="419" spans="1:14" ht="24.75" customHeight="1" x14ac:dyDescent="0.25">
      <c r="A419" s="383" t="s">
        <v>340</v>
      </c>
      <c r="B419" s="148" t="s">
        <v>339</v>
      </c>
      <c r="C419" s="148"/>
      <c r="D419" s="148"/>
      <c r="E419" s="148"/>
      <c r="F419" s="147"/>
      <c r="G419" s="147"/>
      <c r="H419" s="147"/>
      <c r="I419" s="147"/>
      <c r="J419" s="147"/>
      <c r="K419" s="147"/>
      <c r="L419" s="147"/>
      <c r="M419" s="382"/>
      <c r="N419" s="184"/>
    </row>
    <row r="420" spans="1:14" ht="33.75" customHeight="1" thickBot="1" x14ac:dyDescent="0.3">
      <c r="A420" s="383"/>
      <c r="B420" s="618" t="s">
        <v>338</v>
      </c>
      <c r="C420" s="619"/>
      <c r="D420" s="619"/>
      <c r="E420" s="619"/>
      <c r="F420" s="147"/>
      <c r="G420" s="147"/>
      <c r="H420" s="147"/>
      <c r="I420" s="147"/>
      <c r="J420" s="147"/>
      <c r="K420" s="147"/>
      <c r="L420" s="147"/>
      <c r="M420" s="382"/>
      <c r="N420" s="184"/>
    </row>
    <row r="421" spans="1:14" ht="139.5" customHeight="1" thickBot="1" x14ac:dyDescent="0.3">
      <c r="A421" s="383"/>
      <c r="B421" s="568" t="s">
        <v>1129</v>
      </c>
      <c r="C421" s="569"/>
      <c r="D421" s="569"/>
      <c r="E421" s="570"/>
      <c r="F421" s="147"/>
      <c r="G421" s="147"/>
      <c r="H421" s="147"/>
      <c r="I421" s="147"/>
      <c r="J421" s="147"/>
      <c r="K421" s="147"/>
      <c r="L421" s="147"/>
      <c r="M421" s="382"/>
      <c r="N421" s="184"/>
    </row>
    <row r="422" spans="1:14" x14ac:dyDescent="0.25">
      <c r="A422" s="381"/>
      <c r="B422" s="146"/>
      <c r="C422" s="145"/>
      <c r="D422" s="145"/>
      <c r="E422" s="145"/>
      <c r="F422" s="144"/>
      <c r="G422" s="144"/>
      <c r="H422" s="144"/>
      <c r="I422" s="144"/>
      <c r="J422" s="144"/>
      <c r="K422" s="144"/>
      <c r="L422" s="144"/>
      <c r="M422" s="386"/>
      <c r="N422" s="184"/>
    </row>
    <row r="423" spans="1:14" ht="18.75" x14ac:dyDescent="0.25">
      <c r="A423" s="387">
        <v>6</v>
      </c>
      <c r="B423" s="143" t="s">
        <v>337</v>
      </c>
      <c r="C423" s="143"/>
      <c r="D423" s="143"/>
      <c r="E423" s="143"/>
      <c r="F423" s="143"/>
      <c r="G423" s="143"/>
      <c r="H423" s="143"/>
      <c r="I423" s="143"/>
      <c r="J423" s="143"/>
      <c r="K423" s="143"/>
      <c r="L423" s="143"/>
      <c r="M423" s="388"/>
      <c r="N423" s="184"/>
    </row>
    <row r="424" spans="1:14" ht="25.5" customHeight="1" x14ac:dyDescent="0.25">
      <c r="A424" s="339" t="s">
        <v>336</v>
      </c>
      <c r="B424" s="142" t="s">
        <v>335</v>
      </c>
      <c r="C424" s="131"/>
      <c r="D424" s="124"/>
      <c r="E424" s="124"/>
      <c r="F424" s="124"/>
      <c r="G424" s="124"/>
      <c r="H424" s="124"/>
      <c r="I424" s="124"/>
      <c r="J424" s="124"/>
      <c r="K424" s="124"/>
      <c r="L424" s="124"/>
      <c r="M424" s="337"/>
      <c r="N424" s="184"/>
    </row>
    <row r="425" spans="1:14" ht="18.75" customHeight="1" thickBot="1" x14ac:dyDescent="0.3">
      <c r="A425" s="339"/>
      <c r="B425" s="141" t="s">
        <v>334</v>
      </c>
      <c r="C425" s="140"/>
      <c r="D425" s="124"/>
      <c r="E425" s="124"/>
      <c r="F425" s="124"/>
      <c r="G425" s="124"/>
      <c r="H425" s="124"/>
      <c r="I425" s="124"/>
      <c r="J425" s="124"/>
      <c r="K425" s="124"/>
      <c r="L425" s="124"/>
      <c r="M425" s="337"/>
      <c r="N425" s="184"/>
    </row>
    <row r="426" spans="1:14" ht="33" customHeight="1" thickBot="1" x14ac:dyDescent="0.3">
      <c r="A426" s="338"/>
      <c r="B426" s="611" t="s">
        <v>1004</v>
      </c>
      <c r="C426" s="612"/>
      <c r="D426" s="612"/>
      <c r="E426" s="613"/>
      <c r="F426" s="124"/>
      <c r="G426" s="124"/>
      <c r="H426" s="124"/>
      <c r="I426" s="124"/>
      <c r="J426" s="124"/>
      <c r="K426" s="124"/>
      <c r="L426" s="124"/>
      <c r="M426" s="337"/>
      <c r="N426" s="184"/>
    </row>
    <row r="427" spans="1:14" ht="25.5" customHeight="1" x14ac:dyDescent="0.25">
      <c r="A427" s="339" t="s">
        <v>333</v>
      </c>
      <c r="B427" s="142" t="s">
        <v>332</v>
      </c>
      <c r="C427" s="131"/>
      <c r="D427" s="124"/>
      <c r="E427" s="124"/>
      <c r="F427" s="124"/>
      <c r="G427" s="124"/>
      <c r="H427" s="124"/>
      <c r="I427" s="124"/>
      <c r="J427" s="124"/>
      <c r="K427" s="124"/>
      <c r="L427" s="124"/>
      <c r="M427" s="337"/>
      <c r="N427" s="184"/>
    </row>
    <row r="428" spans="1:14" ht="18.75" customHeight="1" thickBot="1" x14ac:dyDescent="0.3">
      <c r="A428" s="339"/>
      <c r="B428" s="141" t="s">
        <v>331</v>
      </c>
      <c r="C428" s="140"/>
      <c r="D428" s="124"/>
      <c r="E428" s="124"/>
      <c r="F428" s="124"/>
      <c r="G428" s="124"/>
      <c r="H428" s="124"/>
      <c r="I428" s="124"/>
      <c r="J428" s="124"/>
      <c r="K428" s="124"/>
      <c r="L428" s="124"/>
      <c r="M428" s="337"/>
      <c r="N428" s="184"/>
    </row>
    <row r="429" spans="1:14" ht="33" customHeight="1" thickBot="1" x14ac:dyDescent="0.3">
      <c r="A429" s="338"/>
      <c r="B429" s="611" t="s">
        <v>996</v>
      </c>
      <c r="C429" s="612"/>
      <c r="D429" s="612"/>
      <c r="E429" s="613"/>
      <c r="F429" s="124"/>
      <c r="G429" s="124"/>
      <c r="H429" s="124"/>
      <c r="I429" s="124"/>
      <c r="J429" s="124"/>
      <c r="K429" s="124"/>
      <c r="L429" s="124"/>
      <c r="M429" s="337"/>
      <c r="N429" s="184"/>
    </row>
    <row r="430" spans="1:14" ht="26.25" customHeight="1" x14ac:dyDescent="0.25">
      <c r="A430" s="339" t="s">
        <v>330</v>
      </c>
      <c r="B430" s="139" t="s">
        <v>329</v>
      </c>
      <c r="C430" s="131"/>
      <c r="D430" s="124"/>
      <c r="E430" s="124"/>
      <c r="F430" s="124"/>
      <c r="G430" s="124"/>
      <c r="H430" s="124"/>
      <c r="I430" s="124"/>
      <c r="J430" s="124"/>
      <c r="K430" s="124"/>
      <c r="L430" s="124"/>
      <c r="M430" s="337"/>
      <c r="N430" s="184"/>
    </row>
    <row r="431" spans="1:14" ht="21.75" customHeight="1" thickBot="1" x14ac:dyDescent="0.3">
      <c r="A431" s="338"/>
      <c r="B431" s="138" t="s">
        <v>328</v>
      </c>
      <c r="C431" s="137"/>
      <c r="D431" s="124"/>
      <c r="E431" s="124"/>
      <c r="F431" s="124"/>
      <c r="G431" s="124"/>
      <c r="H431" s="124"/>
      <c r="I431" s="124"/>
      <c r="J431" s="124"/>
      <c r="K431" s="124"/>
      <c r="L431" s="124"/>
      <c r="M431" s="337"/>
      <c r="N431" s="184"/>
    </row>
    <row r="432" spans="1:14" ht="30.75" customHeight="1" thickBot="1" x14ac:dyDescent="0.3">
      <c r="A432" s="338"/>
      <c r="B432" s="611" t="s">
        <v>845</v>
      </c>
      <c r="C432" s="612"/>
      <c r="D432" s="612"/>
      <c r="E432" s="613"/>
      <c r="F432" s="124"/>
      <c r="G432" s="124"/>
      <c r="H432" s="124"/>
      <c r="I432" s="124"/>
      <c r="J432" s="124"/>
      <c r="K432" s="124"/>
      <c r="L432" s="124"/>
      <c r="M432" s="337"/>
      <c r="N432" s="184"/>
    </row>
    <row r="433" spans="1:14" ht="30.75" customHeight="1" x14ac:dyDescent="0.25">
      <c r="A433" s="338" t="s">
        <v>327</v>
      </c>
      <c r="B433" s="136" t="s">
        <v>326</v>
      </c>
      <c r="C433" s="124"/>
      <c r="D433" s="124"/>
      <c r="E433" s="124"/>
      <c r="F433" s="124"/>
      <c r="G433" s="124"/>
      <c r="H433" s="124"/>
      <c r="I433" s="124"/>
      <c r="J433" s="124"/>
      <c r="K433" s="124"/>
      <c r="L433" s="124"/>
      <c r="M433" s="337"/>
      <c r="N433" s="184"/>
    </row>
    <row r="434" spans="1:14" ht="24" customHeight="1" thickBot="1" x14ac:dyDescent="0.3">
      <c r="A434" s="338"/>
      <c r="B434" s="135" t="s">
        <v>325</v>
      </c>
      <c r="C434" s="134"/>
      <c r="D434" s="134"/>
      <c r="E434" s="134"/>
      <c r="F434" s="133"/>
      <c r="G434" s="133"/>
      <c r="H434" s="133"/>
      <c r="I434" s="133"/>
      <c r="J434" s="133"/>
      <c r="K434" s="124"/>
      <c r="L434" s="124"/>
      <c r="M434" s="337"/>
      <c r="N434" s="184"/>
    </row>
    <row r="435" spans="1:14" ht="38.25" customHeight="1" thickBot="1" x14ac:dyDescent="0.3">
      <c r="A435" s="338"/>
      <c r="B435" s="611" t="s">
        <v>845</v>
      </c>
      <c r="C435" s="612"/>
      <c r="D435" s="612"/>
      <c r="E435" s="613"/>
      <c r="F435" s="133"/>
      <c r="G435" s="133"/>
      <c r="H435" s="133"/>
      <c r="I435" s="133"/>
      <c r="J435" s="133"/>
      <c r="K435" s="124"/>
      <c r="L435" s="124"/>
      <c r="M435" s="337"/>
      <c r="N435" s="184"/>
    </row>
    <row r="436" spans="1:14" ht="24" customHeight="1" x14ac:dyDescent="0.25">
      <c r="A436" s="339" t="s">
        <v>324</v>
      </c>
      <c r="B436" s="132" t="s">
        <v>323</v>
      </c>
      <c r="C436" s="131"/>
      <c r="D436" s="124"/>
      <c r="E436" s="124"/>
      <c r="F436" s="124"/>
      <c r="G436" s="124"/>
      <c r="H436" s="124"/>
      <c r="I436" s="124"/>
      <c r="J436" s="124"/>
      <c r="K436" s="124"/>
      <c r="L436" s="124"/>
      <c r="M436" s="337"/>
      <c r="N436" s="184"/>
    </row>
    <row r="437" spans="1:14" ht="39.75" customHeight="1" thickBot="1" x14ac:dyDescent="0.3">
      <c r="A437" s="339"/>
      <c r="B437" s="609" t="s">
        <v>322</v>
      </c>
      <c r="C437" s="610"/>
      <c r="D437" s="610"/>
      <c r="E437" s="610"/>
      <c r="F437" s="124"/>
      <c r="G437" s="124"/>
      <c r="H437" s="124"/>
      <c r="I437" s="124"/>
      <c r="J437" s="124"/>
      <c r="K437" s="124"/>
      <c r="L437" s="124"/>
      <c r="M437" s="337"/>
      <c r="N437" s="184"/>
    </row>
    <row r="438" spans="1:14" x14ac:dyDescent="0.25">
      <c r="A438" s="338"/>
      <c r="B438" s="130" t="s">
        <v>321</v>
      </c>
      <c r="C438" s="129" t="s">
        <v>1141</v>
      </c>
      <c r="D438" s="124"/>
      <c r="E438" s="124"/>
      <c r="F438" s="124"/>
      <c r="G438" s="124"/>
      <c r="H438" s="124"/>
      <c r="I438" s="124"/>
      <c r="J438" s="124"/>
      <c r="K438" s="124"/>
      <c r="L438" s="124"/>
      <c r="M438" s="337"/>
      <c r="N438" s="184"/>
    </row>
    <row r="439" spans="1:14" x14ac:dyDescent="0.25">
      <c r="A439" s="338"/>
      <c r="B439" s="128" t="s">
        <v>320</v>
      </c>
      <c r="C439" s="127" t="s">
        <v>1142</v>
      </c>
      <c r="D439" s="124"/>
      <c r="E439" s="124"/>
      <c r="F439" s="124"/>
      <c r="G439" s="124"/>
      <c r="H439" s="124"/>
      <c r="I439" s="124"/>
      <c r="J439" s="124"/>
      <c r="K439" s="124"/>
      <c r="L439" s="124"/>
      <c r="M439" s="337"/>
      <c r="N439" s="184"/>
    </row>
    <row r="440" spans="1:14" ht="15.75" thickBot="1" x14ac:dyDescent="0.3">
      <c r="A440" s="339"/>
      <c r="B440" s="125" t="s">
        <v>319</v>
      </c>
      <c r="C440" s="409">
        <v>44076</v>
      </c>
      <c r="D440" s="124"/>
      <c r="E440" s="124"/>
      <c r="F440" s="124"/>
      <c r="G440" s="124"/>
      <c r="H440" s="124"/>
      <c r="I440" s="124"/>
      <c r="J440" s="124"/>
      <c r="K440" s="124"/>
      <c r="L440" s="124"/>
      <c r="M440" s="337"/>
      <c r="N440" s="184"/>
    </row>
    <row r="441" spans="1:14" ht="67.5" customHeight="1" thickBot="1" x14ac:dyDescent="0.3">
      <c r="A441" s="389"/>
      <c r="B441" s="390"/>
      <c r="C441" s="390"/>
      <c r="D441" s="390"/>
      <c r="E441" s="390"/>
      <c r="F441" s="390"/>
      <c r="G441" s="390"/>
      <c r="H441" s="390"/>
      <c r="I441" s="390"/>
      <c r="J441" s="390"/>
      <c r="K441" s="390"/>
      <c r="L441" s="390"/>
      <c r="M441" s="391"/>
      <c r="N441" s="184"/>
    </row>
    <row r="442" spans="1:14" x14ac:dyDescent="0.25">
      <c r="A442" s="158"/>
      <c r="B442" s="158"/>
      <c r="C442" s="158"/>
      <c r="D442" s="158"/>
      <c r="E442" s="158"/>
      <c r="F442" s="158"/>
      <c r="G442" s="158"/>
      <c r="H442" s="158"/>
      <c r="I442" s="158"/>
      <c r="J442" s="158"/>
      <c r="K442" s="158"/>
      <c r="L442" s="158"/>
      <c r="M442" s="158"/>
    </row>
  </sheetData>
  <dataConsolidate/>
  <mergeCells count="86">
    <mergeCell ref="CN36:CR36"/>
    <mergeCell ref="B120:E120"/>
    <mergeCell ref="B256:E256"/>
    <mergeCell ref="B257:E257"/>
    <mergeCell ref="B242:E242"/>
    <mergeCell ref="B68:B69"/>
    <mergeCell ref="B70:B74"/>
    <mergeCell ref="C46:E46"/>
    <mergeCell ref="B39:E39"/>
    <mergeCell ref="B38:E38"/>
    <mergeCell ref="C66:C67"/>
    <mergeCell ref="B66:B67"/>
    <mergeCell ref="E66:E67"/>
    <mergeCell ref="M259:M268"/>
    <mergeCell ref="B435:E435"/>
    <mergeCell ref="B403:E403"/>
    <mergeCell ref="B401:E401"/>
    <mergeCell ref="B402:E402"/>
    <mergeCell ref="B325:E325"/>
    <mergeCell ref="B331:E331"/>
    <mergeCell ref="B330:E330"/>
    <mergeCell ref="B329:E329"/>
    <mergeCell ref="B398:E398"/>
    <mergeCell ref="B397:E397"/>
    <mergeCell ref="B395:E395"/>
    <mergeCell ref="B394:E394"/>
    <mergeCell ref="B333:E333"/>
    <mergeCell ref="B332:E332"/>
    <mergeCell ref="B321:E321"/>
    <mergeCell ref="B437:E437"/>
    <mergeCell ref="B429:E429"/>
    <mergeCell ref="B406:E406"/>
    <mergeCell ref="B407:E407"/>
    <mergeCell ref="B408:E408"/>
    <mergeCell ref="B426:E426"/>
    <mergeCell ref="B432:E432"/>
    <mergeCell ref="B420:E420"/>
    <mergeCell ref="B421:E421"/>
    <mergeCell ref="B412:E412"/>
    <mergeCell ref="B413:E413"/>
    <mergeCell ref="B415:E415"/>
    <mergeCell ref="B416:E416"/>
    <mergeCell ref="B308:E308"/>
    <mergeCell ref="B309:E309"/>
    <mergeCell ref="B297:E297"/>
    <mergeCell ref="B42:E42"/>
    <mergeCell ref="C47:E47"/>
    <mergeCell ref="C45:E45"/>
    <mergeCell ref="C44:E44"/>
    <mergeCell ref="B94:E94"/>
    <mergeCell ref="B51:E51"/>
    <mergeCell ref="B50:E50"/>
    <mergeCell ref="B49:E49"/>
    <mergeCell ref="B79:E79"/>
    <mergeCell ref="B83:E83"/>
    <mergeCell ref="B48:E48"/>
    <mergeCell ref="B93:E93"/>
    <mergeCell ref="D66:D67"/>
    <mergeCell ref="B323:E323"/>
    <mergeCell ref="B324:E324"/>
    <mergeCell ref="B78:E78"/>
    <mergeCell ref="B87:E87"/>
    <mergeCell ref="B88:E88"/>
    <mergeCell ref="B314:E314"/>
    <mergeCell ref="B316:E316"/>
    <mergeCell ref="B315:E315"/>
    <mergeCell ref="B298:E298"/>
    <mergeCell ref="B95:E95"/>
    <mergeCell ref="B121:E121"/>
    <mergeCell ref="B241:E241"/>
    <mergeCell ref="B270:E270"/>
    <mergeCell ref="B271:E271"/>
    <mergeCell ref="B322:E322"/>
    <mergeCell ref="B283:E283"/>
    <mergeCell ref="A1:I1"/>
    <mergeCell ref="B37:E37"/>
    <mergeCell ref="B23:E23"/>
    <mergeCell ref="B26:E26"/>
    <mergeCell ref="B31:E31"/>
    <mergeCell ref="B12:E12"/>
    <mergeCell ref="B29:E29"/>
    <mergeCell ref="B30:E30"/>
    <mergeCell ref="B34:E34"/>
    <mergeCell ref="B35:E35"/>
    <mergeCell ref="B36:E36"/>
    <mergeCell ref="F35:F36"/>
  </mergeCells>
  <conditionalFormatting sqref="CR38:CR43">
    <cfRule type="cellIs" dxfId="15" priority="1" stopIfTrue="1" operator="lessThan">
      <formula>20%</formula>
    </cfRule>
    <cfRule type="cellIs" dxfId="14" priority="2" stopIfTrue="1" operator="between">
      <formula>0.2</formula>
      <formula>0.4</formula>
    </cfRule>
    <cfRule type="cellIs" dxfId="13" priority="3" stopIfTrue="1" operator="between">
      <formula>0.4</formula>
      <formula>0.6</formula>
    </cfRule>
    <cfRule type="cellIs" dxfId="12" priority="4" stopIfTrue="1" operator="between">
      <formula>60%</formula>
      <formula>80%</formula>
    </cfRule>
    <cfRule type="cellIs" dxfId="11" priority="5" stopIfTrue="1" operator="greaterThan">
      <formula>0.8</formula>
    </cfRule>
  </conditionalFormatting>
  <dataValidations count="30">
    <dataValidation type="list" allowBlank="1" showInputMessage="1" showErrorMessage="1" sqref="E378:E381" xr:uid="{00000000-0002-0000-0000-000000000000}">
      <formula1>ObjectiveB3</formula1>
    </dataValidation>
    <dataValidation type="list" allowBlank="1" showInputMessage="1" showErrorMessage="1" sqref="E340:E354" xr:uid="{00000000-0002-0000-0000-000001000000}">
      <formula1>ObjectiveN2</formula1>
    </dataValidation>
    <dataValidation type="list" allowBlank="1" showInputMessage="1" showErrorMessage="1" sqref="E369:E377" xr:uid="{00000000-0002-0000-0000-000002000000}">
      <formula1>ObjectiveB2</formula1>
    </dataValidation>
    <dataValidation type="list" allowBlank="1" showInputMessage="1" showErrorMessage="1" sqref="B27" xr:uid="{00000000-0002-0000-0000-000003000000}">
      <formula1>yeartype2</formula1>
    </dataValidation>
    <dataValidation type="list" allowBlank="1" showInputMessage="1" showErrorMessage="1" sqref="E387:E390" xr:uid="{00000000-0002-0000-0000-000004000000}">
      <formula1>ObjectiveS3</formula1>
    </dataValidation>
    <dataValidation type="list" allowBlank="1" showInputMessage="1" showErrorMessage="1" sqref="E382" xr:uid="{00000000-0002-0000-0000-000005000000}">
      <formula1>ObjectiveS1</formula1>
    </dataValidation>
    <dataValidation type="list" allowBlank="1" showInputMessage="1" showErrorMessage="1" sqref="E360:E368" xr:uid="{00000000-0002-0000-0000-000006000000}">
      <formula1>ObjectiveB1</formula1>
    </dataValidation>
    <dataValidation type="list" allowBlank="1" showInputMessage="1" showErrorMessage="1" sqref="E355:E359" xr:uid="{00000000-0002-0000-0000-000007000000}">
      <formula1>ObjectiveN3</formula1>
    </dataValidation>
    <dataValidation type="list" allowBlank="1" showInputMessage="1" showErrorMessage="1" sqref="E335:E339" xr:uid="{00000000-0002-0000-0000-000008000000}">
      <formula1>ObjectiveN1</formula1>
    </dataValidation>
    <dataValidation type="list" allowBlank="1" showInputMessage="1" showErrorMessage="1" sqref="D273:D279 D300:D305" xr:uid="{00000000-0002-0000-0000-000009000000}">
      <formula1>direction</formula1>
    </dataValidation>
    <dataValidation type="decimal" allowBlank="1" showInputMessage="1" showErrorMessage="1" sqref="C219:C221 D124:D218 J124:J218" xr:uid="{00000000-0002-0000-0000-00000A000000}">
      <formula1>0</formula1>
      <formula2>100000000000</formula2>
    </dataValidation>
    <dataValidation type="list" allowBlank="1" showInputMessage="1" showErrorMessage="1" sqref="D97:D117" xr:uid="{00000000-0002-0000-0000-00000B000000}">
      <formula1>yeartype</formula1>
    </dataValidation>
    <dataValidation type="list" allowBlank="1" showInputMessage="1" showErrorMessage="1" sqref="K259:K268" xr:uid="{00000000-0002-0000-0000-00000C000000}">
      <formula1>Estimated</formula1>
    </dataValidation>
    <dataValidation type="date" allowBlank="1" showInputMessage="1" showErrorMessage="1" sqref="C440" xr:uid="{00000000-0002-0000-0000-00000D000000}">
      <formula1>1</formula1>
      <formula2>73051</formula2>
    </dataValidation>
    <dataValidation type="decimal" allowBlank="1" showInputMessage="1" showErrorMessage="1" sqref="D232:D238 I259:J268 E259:G268" xr:uid="{00000000-0002-0000-0000-00000E000000}">
      <formula1>0.1</formula1>
      <formula2>100000000</formula2>
    </dataValidation>
    <dataValidation type="decimal" allowBlank="1" showInputMessage="1" showErrorMessage="1" sqref="E220:E221" xr:uid="{00000000-0002-0000-0000-00000F000000}">
      <formula1>0.000000001</formula1>
      <formula2>1000000000</formula2>
    </dataValidation>
    <dataValidation type="list" allowBlank="1" showInputMessage="1" showErrorMessage="1" sqref="F220:F221" xr:uid="{00000000-0002-0000-0000-000010000000}">
      <formula1>unitCO2E</formula1>
    </dataValidation>
    <dataValidation type="whole" allowBlank="1" showInputMessage="1" showErrorMessage="1" sqref="H97:H117" xr:uid="{00000000-0002-0000-0000-000011000000}">
      <formula1>0</formula1>
      <formula2>100000000000</formula2>
    </dataValidation>
    <dataValidation type="list" allowBlank="1" showInputMessage="1" showErrorMessage="1" sqref="C97:C103 J232:J238 G232:G238 D259:D268" xr:uid="{00000000-0002-0000-0000-000012000000}">
      <formula1>year</formula1>
    </dataValidation>
    <dataValidation type="whole" allowBlank="1" showInputMessage="1" showErrorMessage="1" sqref="B89 B396 B399 B422 B393 B391 B409 B269 B31" xr:uid="{00000000-0002-0000-0000-000013000000}">
      <formula1>0</formula1>
      <formula2>100000000000000</formula2>
    </dataValidation>
    <dataValidation type="decimal" operator="greaterThanOrEqual" allowBlank="1" showInputMessage="1" showErrorMessage="1" sqref="B10" xr:uid="{00000000-0002-0000-0000-000014000000}">
      <formula1>0</formula1>
    </dataValidation>
    <dataValidation type="list" allowBlank="1" showInputMessage="1" showErrorMessage="1" sqref="B8" xr:uid="{00000000-0002-0000-0000-000015000000}">
      <formula1>typeorganisation</formula1>
    </dataValidation>
    <dataValidation type="list" allowBlank="1" showInputMessage="1" showErrorMessage="1" sqref="C123:C218" xr:uid="{00000000-0002-0000-0000-000016000000}">
      <formula1>Scope</formula1>
    </dataValidation>
    <dataValidation type="decimal" allowBlank="1" showInputMessage="1" showErrorMessage="1" sqref="H123:H217" xr:uid="{00000000-0002-0000-0000-000017000000}">
      <formula1>0.001</formula1>
      <formula2>1000000000</formula2>
    </dataValidation>
    <dataValidation type="list" allowBlank="1" showInputMessage="1" showErrorMessage="1" sqref="B14:B20" xr:uid="{00000000-0002-0000-0000-000018000000}">
      <formula1>metric</formula1>
    </dataValidation>
    <dataValidation type="list" allowBlank="1" showInputMessage="1" showErrorMessage="1" sqref="F232:F238" xr:uid="{00000000-0002-0000-0000-000019000000}">
      <formula1>targetboundary</formula1>
    </dataValidation>
    <dataValidation type="list" allowBlank="1" showInputMessage="1" showErrorMessage="1" sqref="C232:C238" xr:uid="{00000000-0002-0000-0000-00001A000000}">
      <formula1>targettype</formula1>
    </dataValidation>
    <dataValidation type="list" allowBlank="1" showInputMessage="1" showErrorMessage="1" sqref="E232:E238" xr:uid="{00000000-0002-0000-0000-00001B000000}">
      <formula1>unitCO2C</formula1>
    </dataValidation>
    <dataValidation type="decimal" allowBlank="1" showInputMessage="1" showErrorMessage="1" sqref="H232:H238" xr:uid="{00000000-0002-0000-0000-00001C000000}">
      <formula1>0</formula1>
      <formula2>10000000000000</formula2>
    </dataValidation>
    <dataValidation type="list" allowBlank="1" showInputMessage="1" showErrorMessage="1" sqref="I232:I238" xr:uid="{00000000-0002-0000-0000-00001D000000}">
      <formula1>unitCO2D</formula1>
    </dataValidation>
  </dataValidations>
  <hyperlinks>
    <hyperlink ref="B81" r:id="rId1" display="The C-CAT tool can be accessed at http://www.resourceefficientscotland.com/resource/resource-efficient-scotland-climate-change-assessment-tool-ccat " xr:uid="{00000000-0004-0000-0000-000000000000}"/>
  </hyperlinks>
  <pageMargins left="0.7" right="0.7" top="0.75" bottom="0.75" header="0.3" footer="0.3"/>
  <pageSetup paperSize="8" scale="35" orientation="landscape" r:id="rId2"/>
  <rowBreaks count="6" manualBreakCount="6">
    <brk id="31" max="12" man="1"/>
    <brk id="50" max="12" man="1"/>
    <brk id="89" max="12" man="1"/>
    <brk id="239" max="12" man="1"/>
    <brk id="317" max="12" man="1"/>
    <brk id="409" max="12" man="1"/>
  </row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E000000}">
          <x14:formula1>
            <xm:f>ListsReq!$AC$3:$AC$64</xm:f>
          </x14:formula1>
          <xm:sqref>H265:H268 H260:H263</xm:sqref>
        </x14:dataValidation>
        <x14:dataValidation type="list" allowBlank="1" showInputMessage="1" showErrorMessage="1" xr:uid="{00000000-0002-0000-0000-00001F000000}">
          <x14:formula1>
            <xm:f>'W:\Climate Change\REPORTING climate change\Public bodies duty report\[climate-change-duties-report-2017 2018 V3 final.xlsx]ListsReq'!#REF!</xm:f>
          </x14:formula1>
          <xm:sqref>B123:B210 B213:B216</xm:sqref>
        </x14:dataValidation>
        <x14:dataValidation type="list" allowBlank="1" showInputMessage="1" showErrorMessage="1" xr:uid="{59F6E852-0269-4BE9-8693-C417453B8665}">
          <x14:formula1>
            <xm:f>'C:\Users\local_mariclairemorgan\INetCache\Content.Outlook\CPJZ1SLU\[Copy of climate-change-duties-report-2019 2020.xlsx]ListsReq'!#REF!</xm:f>
          </x14:formula1>
          <xm:sqref>H264 H259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D64"/>
  <sheetViews>
    <sheetView topLeftCell="AC1" workbookViewId="0">
      <selection activeCell="AE44" sqref="AE44"/>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83" t="s">
        <v>946</v>
      </c>
      <c r="AD2" s="283" t="s">
        <v>9</v>
      </c>
      <c r="AE2" s="283" t="s">
        <v>472</v>
      </c>
      <c r="AF2" s="283" t="s">
        <v>9</v>
      </c>
      <c r="AG2" s="24" t="s">
        <v>945</v>
      </c>
      <c r="AH2" s="24" t="s">
        <v>944</v>
      </c>
      <c r="AI2" s="24" t="s">
        <v>943</v>
      </c>
      <c r="AJ2" s="24" t="s">
        <v>942</v>
      </c>
      <c r="AK2" s="24"/>
      <c r="AL2" s="24" t="s">
        <v>941</v>
      </c>
      <c r="AM2" s="24"/>
      <c r="AN2" s="24" t="s">
        <v>940</v>
      </c>
      <c r="AO2" s="24" t="s">
        <v>916</v>
      </c>
      <c r="AP2" s="24" t="s">
        <v>939</v>
      </c>
      <c r="AQ2" s="24" t="s">
        <v>474</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74" t="s">
        <v>920</v>
      </c>
      <c r="AD3" s="274" t="s">
        <v>625</v>
      </c>
      <c r="AE3" s="275">
        <v>0.49425999999999998</v>
      </c>
      <c r="AF3" s="275" t="s">
        <v>572</v>
      </c>
      <c r="AG3" t="s">
        <v>919</v>
      </c>
      <c r="AH3" t="s">
        <v>625</v>
      </c>
      <c r="AI3" t="s">
        <v>643</v>
      </c>
      <c r="AJ3" t="s">
        <v>918</v>
      </c>
      <c r="AL3" t="s">
        <v>917</v>
      </c>
      <c r="AN3" t="s">
        <v>915</v>
      </c>
      <c r="AO3" t="s">
        <v>916</v>
      </c>
      <c r="AP3" t="s">
        <v>915</v>
      </c>
      <c r="AQ3" t="s">
        <v>498</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74" t="s">
        <v>896</v>
      </c>
      <c r="AD4" s="274" t="s">
        <v>625</v>
      </c>
      <c r="AE4" s="275">
        <v>4.3220000000000001E-2</v>
      </c>
      <c r="AF4" s="275" t="s">
        <v>572</v>
      </c>
      <c r="AG4" t="s">
        <v>427</v>
      </c>
      <c r="AH4" t="s">
        <v>895</v>
      </c>
      <c r="AI4" t="s">
        <v>894</v>
      </c>
      <c r="AJ4" t="s">
        <v>893</v>
      </c>
      <c r="AL4" t="s">
        <v>892</v>
      </c>
      <c r="AN4" t="s">
        <v>891</v>
      </c>
      <c r="AO4" t="s">
        <v>890</v>
      </c>
      <c r="AP4" t="s">
        <v>13</v>
      </c>
      <c r="AQ4" t="s">
        <v>497</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74" t="s">
        <v>871</v>
      </c>
      <c r="AD5" s="274" t="s">
        <v>625</v>
      </c>
      <c r="AE5" s="274">
        <v>0.18497</v>
      </c>
      <c r="AF5" s="274" t="s">
        <v>572</v>
      </c>
      <c r="AG5" t="s">
        <v>870</v>
      </c>
      <c r="AH5" t="s">
        <v>869</v>
      </c>
      <c r="AI5" t="s">
        <v>868</v>
      </c>
      <c r="AJ5" t="s">
        <v>867</v>
      </c>
      <c r="AL5" t="s">
        <v>866</v>
      </c>
      <c r="AN5" t="s">
        <v>865</v>
      </c>
      <c r="AP5" t="s">
        <v>864</v>
      </c>
      <c r="AQ5" t="s">
        <v>496</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74" t="s">
        <v>850</v>
      </c>
      <c r="AD6" s="274" t="s">
        <v>625</v>
      </c>
      <c r="AE6" s="274">
        <v>0.27211999999999997</v>
      </c>
      <c r="AF6" s="274"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74" t="s">
        <v>832</v>
      </c>
      <c r="AD7" s="274" t="s">
        <v>625</v>
      </c>
      <c r="AE7" s="282">
        <v>0.26950000000000002</v>
      </c>
      <c r="AF7" s="274"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78" t="s">
        <v>814</v>
      </c>
      <c r="AD8" s="278" t="s">
        <v>674</v>
      </c>
      <c r="AE8" s="327">
        <v>2.5379710000000002</v>
      </c>
      <c r="AF8" s="274"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425</v>
      </c>
      <c r="AC9" s="216" t="s">
        <v>799</v>
      </c>
      <c r="AD9" s="216" t="s">
        <v>625</v>
      </c>
      <c r="AE9" s="235">
        <v>0.24667</v>
      </c>
      <c r="AF9" s="274"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74" t="s">
        <v>782</v>
      </c>
      <c r="AD10" s="274" t="s">
        <v>625</v>
      </c>
      <c r="AE10" s="281">
        <v>0.315905361</v>
      </c>
      <c r="AF10" s="274"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74" t="s">
        <v>766</v>
      </c>
      <c r="AD11" s="274" t="s">
        <v>749</v>
      </c>
      <c r="AE11" s="274">
        <v>0.34410000000000002</v>
      </c>
      <c r="AF11" s="274"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74" t="s">
        <v>750</v>
      </c>
      <c r="AD12" s="274" t="s">
        <v>749</v>
      </c>
      <c r="AE12" s="275">
        <v>0.70850000000000002</v>
      </c>
      <c r="AF12" s="275"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74" t="s">
        <v>733</v>
      </c>
      <c r="AD13" s="274" t="s">
        <v>674</v>
      </c>
      <c r="AE13" s="274">
        <v>2.6023999999999998</v>
      </c>
      <c r="AF13" s="274"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74" t="s">
        <v>720</v>
      </c>
      <c r="AD14" s="274" t="s">
        <v>674</v>
      </c>
      <c r="AE14" s="274">
        <v>2.1913999999999998</v>
      </c>
      <c r="AF14" s="274"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74" t="s">
        <v>708</v>
      </c>
      <c r="AD15" s="274" t="s">
        <v>625</v>
      </c>
      <c r="AE15" s="274">
        <v>1.1838E-2</v>
      </c>
      <c r="AF15" s="274"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74" t="s">
        <v>696</v>
      </c>
      <c r="AD16" s="274" t="s">
        <v>625</v>
      </c>
      <c r="AE16" s="274">
        <v>2.0799999999999999E-4</v>
      </c>
      <c r="AF16" s="274"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74" t="s">
        <v>684</v>
      </c>
      <c r="AD17" s="274" t="s">
        <v>625</v>
      </c>
      <c r="AE17" s="274">
        <v>0.214508</v>
      </c>
      <c r="AF17" s="274" t="s">
        <v>572</v>
      </c>
      <c r="AG17" t="s">
        <v>5</v>
      </c>
      <c r="AH17" t="s">
        <v>551</v>
      </c>
      <c r="AT17" t="s">
        <v>683</v>
      </c>
      <c r="AU17" t="s">
        <v>682</v>
      </c>
      <c r="AV17" t="s">
        <v>681</v>
      </c>
      <c r="AW17" t="s">
        <v>680</v>
      </c>
      <c r="AX17" t="s">
        <v>679</v>
      </c>
      <c r="AZ17" t="s">
        <v>678</v>
      </c>
      <c r="BA17" t="s">
        <v>677</v>
      </c>
      <c r="BD17" t="s">
        <v>676</v>
      </c>
    </row>
    <row r="18" spans="3:56" x14ac:dyDescent="0.25">
      <c r="C18">
        <v>2020</v>
      </c>
      <c r="AC18" s="274" t="s">
        <v>675</v>
      </c>
      <c r="AD18" s="274" t="s">
        <v>674</v>
      </c>
      <c r="AE18" s="275">
        <v>1.5022500000000001</v>
      </c>
      <c r="AF18" s="275"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16" t="s">
        <v>664</v>
      </c>
      <c r="AD19" s="274" t="s">
        <v>625</v>
      </c>
      <c r="AE19" s="275">
        <v>0.21676999999999999</v>
      </c>
      <c r="AF19" s="275"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74" t="s">
        <v>656</v>
      </c>
      <c r="AD20" s="274" t="s">
        <v>625</v>
      </c>
      <c r="AE20" s="277" t="s">
        <v>602</v>
      </c>
      <c r="AF20" s="275"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6" t="s">
        <v>650</v>
      </c>
      <c r="AD21" s="216" t="s">
        <v>625</v>
      </c>
      <c r="AE21" s="280">
        <v>0</v>
      </c>
      <c r="AF21" s="216"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6" t="s">
        <v>644</v>
      </c>
      <c r="AD22" s="216" t="s">
        <v>625</v>
      </c>
      <c r="AE22" s="280">
        <v>0</v>
      </c>
      <c r="AF22" s="216"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78" t="s">
        <v>638</v>
      </c>
      <c r="AD23" s="278" t="s">
        <v>625</v>
      </c>
      <c r="AE23" s="279">
        <v>0</v>
      </c>
      <c r="AF23" s="278"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78" t="s">
        <v>633</v>
      </c>
      <c r="AD24" s="278" t="s">
        <v>625</v>
      </c>
      <c r="AE24" s="279">
        <v>0</v>
      </c>
      <c r="AF24" s="278"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78" t="s">
        <v>629</v>
      </c>
      <c r="AD25" s="278" t="s">
        <v>625</v>
      </c>
      <c r="AE25" s="279">
        <v>0</v>
      </c>
      <c r="AF25" s="278"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78" t="s">
        <v>626</v>
      </c>
      <c r="AD26" s="278" t="s">
        <v>625</v>
      </c>
      <c r="AE26" s="279">
        <v>0</v>
      </c>
      <c r="AF26" s="278"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74" t="s">
        <v>623</v>
      </c>
      <c r="AD27" s="274" t="s">
        <v>599</v>
      </c>
      <c r="AE27" s="276">
        <v>289.83554099999998</v>
      </c>
      <c r="AF27" s="274" t="s">
        <v>601</v>
      </c>
    </row>
    <row r="28" spans="3:56" x14ac:dyDescent="0.25">
      <c r="C28" t="s">
        <v>622</v>
      </c>
      <c r="D28" t="str">
        <f>E27</f>
        <v>2015/16</v>
      </c>
      <c r="E28" t="str">
        <f>F27</f>
        <v>2016/17</v>
      </c>
      <c r="F28" t="str">
        <f>G27</f>
        <v>2017/18</v>
      </c>
      <c r="G28" t="str">
        <f>H27</f>
        <v>2018/19</v>
      </c>
      <c r="H28" t="str">
        <f>I27</f>
        <v>2019/20</v>
      </c>
      <c r="AC28" s="274" t="s">
        <v>621</v>
      </c>
      <c r="AD28" s="274" t="s">
        <v>599</v>
      </c>
      <c r="AE28" s="276">
        <v>199</v>
      </c>
      <c r="AF28" s="274" t="s">
        <v>601</v>
      </c>
    </row>
    <row r="29" spans="3:56" x14ac:dyDescent="0.25">
      <c r="C29" t="s">
        <v>620</v>
      </c>
      <c r="D29" t="str">
        <f>E28</f>
        <v>2016/17</v>
      </c>
      <c r="E29" t="str">
        <f>F28</f>
        <v>2017/18</v>
      </c>
      <c r="F29" t="str">
        <f>G28</f>
        <v>2018/19</v>
      </c>
      <c r="G29" t="str">
        <f>H28</f>
        <v>2019/20</v>
      </c>
      <c r="AC29" s="274" t="s">
        <v>619</v>
      </c>
      <c r="AD29" s="274" t="s">
        <v>599</v>
      </c>
      <c r="AE29" s="276">
        <v>6</v>
      </c>
      <c r="AF29" s="274" t="s">
        <v>601</v>
      </c>
    </row>
    <row r="30" spans="3:56" x14ac:dyDescent="0.25">
      <c r="C30" t="s">
        <v>618</v>
      </c>
      <c r="D30" t="str">
        <f>E29</f>
        <v>2017/18</v>
      </c>
      <c r="E30" t="str">
        <f>F29</f>
        <v>2018/19</v>
      </c>
      <c r="F30" t="str">
        <f>G29</f>
        <v>2019/20</v>
      </c>
      <c r="AC30" s="274" t="s">
        <v>617</v>
      </c>
      <c r="AD30" s="274" t="s">
        <v>599</v>
      </c>
      <c r="AE30" s="276">
        <v>21</v>
      </c>
      <c r="AF30" s="274" t="s">
        <v>601</v>
      </c>
    </row>
    <row r="31" spans="3:56" x14ac:dyDescent="0.25">
      <c r="C31" t="s">
        <v>616</v>
      </c>
      <c r="D31" t="str">
        <f>E30</f>
        <v>2018/19</v>
      </c>
      <c r="E31" t="str">
        <f>F30</f>
        <v>2019/20</v>
      </c>
      <c r="AC31" s="274" t="s">
        <v>615</v>
      </c>
      <c r="AD31" s="274" t="s">
        <v>599</v>
      </c>
      <c r="AE31" s="276">
        <v>6</v>
      </c>
      <c r="AF31" s="274" t="s">
        <v>601</v>
      </c>
    </row>
    <row r="32" spans="3:56" x14ac:dyDescent="0.25">
      <c r="C32" t="s">
        <v>614</v>
      </c>
      <c r="D32" t="str">
        <f>E31</f>
        <v>2019/20</v>
      </c>
      <c r="AC32" s="274" t="s">
        <v>613</v>
      </c>
      <c r="AD32" s="274" t="s">
        <v>599</v>
      </c>
      <c r="AE32" s="276">
        <v>21</v>
      </c>
      <c r="AF32" s="274" t="s">
        <v>601</v>
      </c>
    </row>
    <row r="33" spans="3:32" x14ac:dyDescent="0.25">
      <c r="C33" t="s">
        <v>612</v>
      </c>
      <c r="AC33" s="274" t="s">
        <v>611</v>
      </c>
      <c r="AD33" s="274" t="s">
        <v>599</v>
      </c>
      <c r="AE33" s="276">
        <v>21</v>
      </c>
      <c r="AF33" s="274" t="s">
        <v>601</v>
      </c>
    </row>
    <row r="34" spans="3:32" x14ac:dyDescent="0.25">
      <c r="AC34" s="274" t="s">
        <v>610</v>
      </c>
      <c r="AD34" s="274" t="s">
        <v>599</v>
      </c>
      <c r="AE34" s="276">
        <v>21</v>
      </c>
      <c r="AF34" s="274" t="s">
        <v>601</v>
      </c>
    </row>
    <row r="35" spans="3:32" x14ac:dyDescent="0.25">
      <c r="AC35" s="274" t="s">
        <v>609</v>
      </c>
      <c r="AD35" s="274" t="s">
        <v>599</v>
      </c>
      <c r="AE35" s="276">
        <v>21</v>
      </c>
      <c r="AF35" s="274" t="s">
        <v>601</v>
      </c>
    </row>
    <row r="36" spans="3:32" x14ac:dyDescent="0.25">
      <c r="AC36" s="274" t="s">
        <v>608</v>
      </c>
      <c r="AD36" s="274" t="s">
        <v>599</v>
      </c>
      <c r="AE36" s="276">
        <v>21</v>
      </c>
      <c r="AF36" s="274" t="s">
        <v>601</v>
      </c>
    </row>
    <row r="37" spans="3:32" x14ac:dyDescent="0.25">
      <c r="AC37" s="274" t="s">
        <v>607</v>
      </c>
      <c r="AD37" s="274" t="s">
        <v>599</v>
      </c>
      <c r="AE37" s="276">
        <v>21</v>
      </c>
      <c r="AF37" s="274" t="s">
        <v>601</v>
      </c>
    </row>
    <row r="38" spans="3:32" x14ac:dyDescent="0.25">
      <c r="AC38" s="274" t="s">
        <v>606</v>
      </c>
      <c r="AD38" s="274" t="s">
        <v>599</v>
      </c>
      <c r="AE38" s="276">
        <v>1.37</v>
      </c>
      <c r="AF38" s="274" t="s">
        <v>601</v>
      </c>
    </row>
    <row r="39" spans="3:32" x14ac:dyDescent="0.25">
      <c r="AC39" s="274" t="s">
        <v>605</v>
      </c>
      <c r="AD39" s="274" t="s">
        <v>599</v>
      </c>
      <c r="AE39" s="277" t="s">
        <v>602</v>
      </c>
      <c r="AF39" s="274" t="s">
        <v>601</v>
      </c>
    </row>
    <row r="40" spans="3:32" x14ac:dyDescent="0.25">
      <c r="AC40" s="274" t="s">
        <v>604</v>
      </c>
      <c r="AD40" s="274" t="s">
        <v>599</v>
      </c>
      <c r="AE40" s="277" t="s">
        <v>602</v>
      </c>
      <c r="AF40" s="274" t="s">
        <v>601</v>
      </c>
    </row>
    <row r="41" spans="3:32" x14ac:dyDescent="0.25">
      <c r="AC41" s="274" t="s">
        <v>603</v>
      </c>
      <c r="AD41" s="274" t="s">
        <v>599</v>
      </c>
      <c r="AE41" s="277" t="s">
        <v>602</v>
      </c>
      <c r="AF41" s="274" t="s">
        <v>601</v>
      </c>
    </row>
    <row r="42" spans="3:32" x14ac:dyDescent="0.25">
      <c r="AC42" s="274" t="s">
        <v>600</v>
      </c>
      <c r="AD42" s="274" t="s">
        <v>599</v>
      </c>
      <c r="AE42" s="276">
        <v>21</v>
      </c>
      <c r="AF42" s="216" t="s">
        <v>598</v>
      </c>
    </row>
    <row r="43" spans="3:32" x14ac:dyDescent="0.25">
      <c r="AC43" s="278" t="s">
        <v>597</v>
      </c>
      <c r="AD43" s="278" t="s">
        <v>576</v>
      </c>
      <c r="AE43" s="273" t="s">
        <v>567</v>
      </c>
      <c r="AF43" s="273"/>
    </row>
    <row r="44" spans="3:32" x14ac:dyDescent="0.25">
      <c r="AC44" s="278" t="s">
        <v>596</v>
      </c>
      <c r="AD44" s="278" t="s">
        <v>576</v>
      </c>
      <c r="AE44" s="278">
        <v>0.29315999999999998</v>
      </c>
      <c r="AF44" s="278" t="s">
        <v>575</v>
      </c>
    </row>
    <row r="45" spans="3:32" x14ac:dyDescent="0.25">
      <c r="AC45" s="278" t="s">
        <v>595</v>
      </c>
      <c r="AD45" s="278" t="s">
        <v>576</v>
      </c>
      <c r="AE45" s="278">
        <v>0.16625000000000001</v>
      </c>
      <c r="AF45" s="278" t="s">
        <v>575</v>
      </c>
    </row>
    <row r="46" spans="3:32" x14ac:dyDescent="0.25">
      <c r="AC46" s="278" t="s">
        <v>594</v>
      </c>
      <c r="AD46" s="278" t="s">
        <v>576</v>
      </c>
      <c r="AE46" s="278">
        <v>0.21021999999999999</v>
      </c>
      <c r="AF46" s="278" t="s">
        <v>575</v>
      </c>
    </row>
    <row r="47" spans="3:32" x14ac:dyDescent="0.25">
      <c r="AC47" s="274" t="s">
        <v>593</v>
      </c>
      <c r="AD47" s="274" t="s">
        <v>576</v>
      </c>
      <c r="AE47" s="274">
        <v>4.7379999999999999E-2</v>
      </c>
      <c r="AF47" s="274" t="s">
        <v>575</v>
      </c>
    </row>
    <row r="48" spans="3:32" x14ac:dyDescent="0.25">
      <c r="AC48" s="274" t="s">
        <v>592</v>
      </c>
      <c r="AD48" s="274" t="s">
        <v>576</v>
      </c>
      <c r="AE48" s="274">
        <v>0.18546000000000001</v>
      </c>
      <c r="AF48" s="274" t="s">
        <v>575</v>
      </c>
    </row>
    <row r="49" spans="29:32" x14ac:dyDescent="0.25">
      <c r="AC49" s="274" t="s">
        <v>591</v>
      </c>
      <c r="AD49" s="274" t="s">
        <v>576</v>
      </c>
      <c r="AE49" s="274">
        <v>0.19388</v>
      </c>
      <c r="AF49" s="274" t="s">
        <v>575</v>
      </c>
    </row>
    <row r="50" spans="29:32" x14ac:dyDescent="0.25">
      <c r="AC50" s="278" t="s">
        <v>590</v>
      </c>
      <c r="AD50" s="278" t="s">
        <v>588</v>
      </c>
      <c r="AE50" s="278">
        <v>0.21634400000000001</v>
      </c>
      <c r="AF50" s="278" t="s">
        <v>587</v>
      </c>
    </row>
    <row r="51" spans="29:32" x14ac:dyDescent="0.25">
      <c r="AC51" s="278" t="s">
        <v>589</v>
      </c>
      <c r="AD51" s="278" t="s">
        <v>588</v>
      </c>
      <c r="AE51" s="278">
        <v>0.33604699999999998</v>
      </c>
      <c r="AF51" s="278" t="s">
        <v>587</v>
      </c>
    </row>
    <row r="52" spans="29:32" x14ac:dyDescent="0.25">
      <c r="AC52" s="274" t="s">
        <v>586</v>
      </c>
      <c r="AD52" s="274" t="s">
        <v>582</v>
      </c>
      <c r="AE52" s="275">
        <v>0.25092300000000001</v>
      </c>
      <c r="AF52" s="275" t="s">
        <v>581</v>
      </c>
    </row>
    <row r="53" spans="29:32" x14ac:dyDescent="0.25">
      <c r="AC53" s="274" t="s">
        <v>585</v>
      </c>
      <c r="AD53" s="274" t="s">
        <v>582</v>
      </c>
      <c r="AE53" s="275">
        <v>0.82374999999999998</v>
      </c>
      <c r="AF53" s="275" t="s">
        <v>581</v>
      </c>
    </row>
    <row r="54" spans="29:32" x14ac:dyDescent="0.25">
      <c r="AC54" s="274" t="s">
        <v>584</v>
      </c>
      <c r="AD54" s="274" t="s">
        <v>582</v>
      </c>
      <c r="AE54" s="275">
        <v>0.94411</v>
      </c>
      <c r="AF54" s="275" t="s">
        <v>581</v>
      </c>
    </row>
    <row r="55" spans="29:32" x14ac:dyDescent="0.25">
      <c r="AC55" s="274" t="s">
        <v>583</v>
      </c>
      <c r="AD55" s="274" t="s">
        <v>582</v>
      </c>
      <c r="AE55" s="275">
        <v>0.88483999999999996</v>
      </c>
      <c r="AF55" s="275" t="s">
        <v>581</v>
      </c>
    </row>
    <row r="56" spans="29:32" x14ac:dyDescent="0.25">
      <c r="AC56" s="274" t="s">
        <v>580</v>
      </c>
      <c r="AD56" s="274" t="s">
        <v>576</v>
      </c>
      <c r="AE56" s="274">
        <v>0.10946</v>
      </c>
      <c r="AF56" s="274" t="s">
        <v>575</v>
      </c>
    </row>
    <row r="57" spans="29:32" x14ac:dyDescent="0.25">
      <c r="AC57" s="274" t="s">
        <v>579</v>
      </c>
      <c r="AD57" s="274" t="s">
        <v>576</v>
      </c>
      <c r="AE57" s="274">
        <v>0.21876999999999999</v>
      </c>
      <c r="AF57" s="274" t="s">
        <v>575</v>
      </c>
    </row>
    <row r="58" spans="29:32" x14ac:dyDescent="0.25">
      <c r="AC58" s="274" t="s">
        <v>578</v>
      </c>
      <c r="AD58" s="274" t="s">
        <v>576</v>
      </c>
      <c r="AE58" s="274">
        <v>0.17755000000000001</v>
      </c>
      <c r="AF58" s="274" t="s">
        <v>575</v>
      </c>
    </row>
    <row r="59" spans="29:32" x14ac:dyDescent="0.25">
      <c r="AC59" s="274" t="s">
        <v>577</v>
      </c>
      <c r="AD59" s="274" t="s">
        <v>576</v>
      </c>
      <c r="AE59" s="274">
        <v>0.116082</v>
      </c>
      <c r="AF59" s="274" t="s">
        <v>575</v>
      </c>
    </row>
    <row r="60" spans="29:32" x14ac:dyDescent="0.25">
      <c r="AC60" s="274" t="s">
        <v>574</v>
      </c>
      <c r="AD60" s="273" t="s">
        <v>568</v>
      </c>
      <c r="AE60" s="273" t="s">
        <v>567</v>
      </c>
      <c r="AF60" s="273"/>
    </row>
    <row r="61" spans="29:32" x14ac:dyDescent="0.25">
      <c r="AC61" s="274" t="s">
        <v>573</v>
      </c>
      <c r="AD61" s="273" t="s">
        <v>568</v>
      </c>
      <c r="AE61" s="273" t="s">
        <v>567</v>
      </c>
      <c r="AF61" s="273" t="s">
        <v>572</v>
      </c>
    </row>
    <row r="62" spans="29:32" x14ac:dyDescent="0.25">
      <c r="AC62" s="273" t="s">
        <v>571</v>
      </c>
      <c r="AD62" s="273" t="s">
        <v>568</v>
      </c>
      <c r="AE62" s="273" t="s">
        <v>567</v>
      </c>
      <c r="AF62" s="273"/>
    </row>
    <row r="63" spans="29:32" x14ac:dyDescent="0.25">
      <c r="AC63" s="273" t="s">
        <v>570</v>
      </c>
      <c r="AD63" s="273" t="s">
        <v>568</v>
      </c>
      <c r="AE63" s="273" t="s">
        <v>567</v>
      </c>
      <c r="AF63" s="273"/>
    </row>
    <row r="64" spans="29:32" x14ac:dyDescent="0.25">
      <c r="AC64" s="273" t="s">
        <v>569</v>
      </c>
      <c r="AD64" s="273" t="s">
        <v>568</v>
      </c>
      <c r="AE64" s="273" t="s">
        <v>567</v>
      </c>
      <c r="AF64" s="27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80" zoomScaleNormal="80" workbookViewId="0">
      <selection activeCell="D144" sqref="D144:H14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317</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8.75" x14ac:dyDescent="0.25">
      <c r="A7" s="16"/>
      <c r="B7" s="26"/>
      <c r="C7" s="27" t="s">
        <v>166</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160</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1" t="s">
        <v>312</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96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163</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702" t="s">
        <v>161</v>
      </c>
      <c r="D17" s="35" t="s">
        <v>318</v>
      </c>
      <c r="E17" s="10">
        <f ca="1">IFERROR(INDEX(INDIRECT(SUBSTITUTE(RIGHT($D$15,LEN($D$15)-4)," ","_")),MATCH($D$14&amp;E$16,'[1]LACO2 data'!$B$2:$B$577,0),MATCH($D17,'[1]LACO2 data'!$A$1:$AB$1,0)),"")</f>
        <v>1797.9138780718695</v>
      </c>
      <c r="F17" s="55">
        <f ca="1">IFERROR(INDEX(INDIRECT(SUBSTITUTE(RIGHT($D$15,LEN($D$15)-4)," ","_")),MATCH($D$14&amp;F$16,'[1]LACO2 data'!$B$2:$B$577,0),MATCH($D17,'[1]LACO2 data'!$A$1:$AB$1,0)),"")</f>
        <v>1806.75613935207</v>
      </c>
      <c r="G17" s="55">
        <f ca="1">IFERROR(INDEX(INDIRECT(SUBSTITUTE(RIGHT($D$15,LEN($D$15)-4)," ","_")),MATCH($D$14&amp;G$16,'[1]LACO2 data'!$B$2:$B$577,0),MATCH($D17,'[1]LACO2 data'!$A$1:$AB$1,0)),"")</f>
        <v>1751.3034696062202</v>
      </c>
      <c r="H17" s="55">
        <f ca="1">IFERROR(INDEX(INDIRECT(SUBSTITUTE(RIGHT($D$15,LEN($D$15)-4)," ","_")),MATCH($D$14&amp;H$16,'[1]LACO2 data'!$B$2:$B$577,0),MATCH($D17,'[1]LACO2 data'!$A$1:$AB$1,0)),"")</f>
        <v>1755.6068640883634</v>
      </c>
      <c r="I17" s="55">
        <f ca="1">IFERROR(INDEX(INDIRECT(SUBSTITUTE(RIGHT($D$15,LEN($D$15)-4)," ","_")),MATCH($D$14&amp;I$16,'[1]LACO2 data'!$B$2:$B$577,0),MATCH($D17,'[1]LACO2 data'!$A$1:$AB$1,0)),"")</f>
        <v>1579.862871979037</v>
      </c>
      <c r="J17" s="55">
        <f ca="1">IFERROR(INDEX(INDIRECT(SUBSTITUTE(RIGHT($D$15,LEN($D$15)-4)," ","_")),MATCH($D$14&amp;J$16,'[1]LACO2 data'!$B$2:$B$577,0),MATCH($D17,'[1]LACO2 data'!$A$1:$AB$1,0)),"")</f>
        <v>1651.4386747089357</v>
      </c>
      <c r="K17" s="55">
        <f ca="1">IFERROR(INDEX(INDIRECT(SUBSTITUTE(RIGHT($D$15,LEN($D$15)-4)," ","_")),MATCH($D$14&amp;K$16,'[1]LACO2 data'!$B$2:$B$577,0),MATCH($D17,'[1]LACO2 data'!$A$1:$AB$1,0)),"")</f>
        <v>1550.8894398353571</v>
      </c>
      <c r="L17" s="55">
        <f ca="1">IFERROR(INDEX(INDIRECT(SUBSTITUTE(RIGHT($D$15,LEN($D$15)-4)," ","_")),MATCH($D$14&amp;L$16,'[1]LACO2 data'!$B$2:$B$577,0),MATCH($D17,'[1]LACO2 data'!$A$1:$AB$1,0)),"")</f>
        <v>1635.6868517526007</v>
      </c>
      <c r="M17" s="55">
        <f ca="1">IFERROR(INDEX(INDIRECT(SUBSTITUTE(RIGHT($D$15,LEN($D$15)-4)," ","_")),MATCH($D$14&amp;M$16,'[1]LACO2 data'!$B$2:$B$577,0),MATCH($D17,'[1]LACO2 data'!$A$1:$AB$1,0)),"")</f>
        <v>1562.0032791311332</v>
      </c>
      <c r="N17" s="56" t="s">
        <v>306</v>
      </c>
      <c r="O17" s="63"/>
      <c r="P17" s="18"/>
      <c r="Q17" s="18"/>
      <c r="R17" s="18"/>
      <c r="S17" s="18"/>
      <c r="T17" s="18"/>
      <c r="U17" s="18"/>
      <c r="V17" s="18"/>
      <c r="W17" s="18"/>
      <c r="X17" s="94"/>
      <c r="Y17" s="23"/>
    </row>
    <row r="18" spans="1:25" s="3" customFormat="1" ht="31.5" customHeight="1" x14ac:dyDescent="0.25">
      <c r="A18" s="13"/>
      <c r="B18" s="14"/>
      <c r="C18" s="703"/>
      <c r="D18" s="35" t="s">
        <v>15</v>
      </c>
      <c r="E18" s="10">
        <f ca="1">IFERROR(INDEX(INDIRECT(SUBSTITUTE(RIGHT($D$15,LEN($D$15)-4)," ","_")),MATCH($D$14&amp;E$16,'[1]LACO2 data'!$B$2:$B$577,0),MATCH($D18,'[1]LACO2 data'!$A$1:$AB$1,0)),"")</f>
        <v>859.70580695754404</v>
      </c>
      <c r="F18" s="10">
        <f ca="1">IFERROR(INDEX(INDIRECT(SUBSTITUTE(RIGHT($D$15,LEN($D$15)-4)," ","_")),MATCH($D$14&amp;F$16,'[1]LACO2 data'!$B$2:$B$577,0),MATCH($D18,'[1]LACO2 data'!$A$1:$AB$1,0)),"")</f>
        <v>857.67943606137953</v>
      </c>
      <c r="G18" s="10">
        <f ca="1">IFERROR(INDEX(INDIRECT(SUBSTITUTE(RIGHT($D$15,LEN($D$15)-4)," ","_")),MATCH($D$14&amp;G$16,'[1]LACO2 data'!$B$2:$B$577,0),MATCH($D18,'[1]LACO2 data'!$A$1:$AB$1,0)),"")</f>
        <v>822.11856946059527</v>
      </c>
      <c r="H18" s="10">
        <f ca="1">IFERROR(INDEX(INDIRECT(SUBSTITUTE(RIGHT($D$15,LEN($D$15)-4)," ","_")),MATCH($D$14&amp;H$16,'[1]LACO2 data'!$B$2:$B$577,0),MATCH($D18,'[1]LACO2 data'!$A$1:$AB$1,0)),"")</f>
        <v>832.475122721459</v>
      </c>
      <c r="I18" s="10">
        <f ca="1">IFERROR(INDEX(INDIRECT(SUBSTITUTE(RIGHT($D$15,LEN($D$15)-4)," ","_")),MATCH($D$14&amp;I$16,'[1]LACO2 data'!$B$2:$B$577,0),MATCH($D18,'[1]LACO2 data'!$A$1:$AB$1,0)),"")</f>
        <v>736.24590444046532</v>
      </c>
      <c r="J18" s="10">
        <f ca="1">IFERROR(INDEX(INDIRECT(SUBSTITUTE(RIGHT($D$15,LEN($D$15)-4)," ","_")),MATCH($D$14&amp;J$16,'[1]LACO2 data'!$B$2:$B$577,0),MATCH($D18,'[1]LACO2 data'!$A$1:$AB$1,0)),"")</f>
        <v>779.0319740353965</v>
      </c>
      <c r="K18" s="10">
        <f ca="1">IFERROR(INDEX(INDIRECT(SUBSTITUTE(RIGHT($D$15,LEN($D$15)-4)," ","_")),MATCH($D$14&amp;K$16,'[1]LACO2 data'!$B$2:$B$577,0),MATCH($D18,'[1]LACO2 data'!$A$1:$AB$1,0)),"")</f>
        <v>749.14179155231125</v>
      </c>
      <c r="L18" s="10">
        <f ca="1">IFERROR(INDEX(INDIRECT(SUBSTITUTE(RIGHT($D$15,LEN($D$15)-4)," ","_")),MATCH($D$14&amp;L$16,'[1]LACO2 data'!$B$2:$B$577,0),MATCH($D18,'[1]LACO2 data'!$A$1:$AB$1,0)),"")</f>
        <v>795.72975285242694</v>
      </c>
      <c r="M18" s="10">
        <f ca="1">IFERROR(INDEX(INDIRECT(SUBSTITUTE(RIGHT($D$15,LEN($D$15)-4)," ","_")),MATCH($D$14&amp;M$16,'[1]LACO2 data'!$B$2:$B$577,0),MATCH($D18,'[1]LACO2 data'!$A$1:$AB$1,0)),"")</f>
        <v>743.98389859307019</v>
      </c>
      <c r="N18" s="9" t="s">
        <v>306</v>
      </c>
      <c r="O18" s="64"/>
      <c r="P18" s="18"/>
      <c r="Q18" s="18"/>
      <c r="R18" s="18"/>
      <c r="S18" s="18"/>
      <c r="T18" s="18"/>
      <c r="U18" s="18"/>
      <c r="V18" s="18"/>
      <c r="W18" s="18"/>
      <c r="X18" s="94"/>
      <c r="Y18" s="23"/>
    </row>
    <row r="19" spans="1:25" s="3" customFormat="1" ht="30" customHeight="1" x14ac:dyDescent="0.25">
      <c r="A19" s="13"/>
      <c r="B19" s="14"/>
      <c r="C19" s="703"/>
      <c r="D19" s="35" t="s">
        <v>16</v>
      </c>
      <c r="E19" s="10">
        <f ca="1">IFERROR(INDEX(INDIRECT(SUBSTITUTE(RIGHT($D$15,LEN($D$15)-4)," ","_")),MATCH($D$14&amp;E$16,'[1]LACO2 data'!$B$2:$B$577,0),MATCH($D19,'[1]LACO2 data'!$A$1:$AB$1,0)),"")</f>
        <v>590.08994175782141</v>
      </c>
      <c r="F19" s="10">
        <f ca="1">IFERROR(INDEX(INDIRECT(SUBSTITUTE(RIGHT($D$15,LEN($D$15)-4)," ","_")),MATCH($D$14&amp;F$16,'[1]LACO2 data'!$B$2:$B$577,0),MATCH($D19,'[1]LACO2 data'!$A$1:$AB$1,0)),"")</f>
        <v>590.18899749489287</v>
      </c>
      <c r="G19" s="10">
        <f ca="1">IFERROR(INDEX(INDIRECT(SUBSTITUTE(RIGHT($D$15,LEN($D$15)-4)," ","_")),MATCH($D$14&amp;G$16,'[1]LACO2 data'!$B$2:$B$577,0),MATCH($D19,'[1]LACO2 data'!$A$1:$AB$1,0)),"")</f>
        <v>575.8052186658291</v>
      </c>
      <c r="H19" s="10">
        <f ca="1">IFERROR(INDEX(INDIRECT(SUBSTITUTE(RIGHT($D$15,LEN($D$15)-4)," ","_")),MATCH($D$14&amp;H$16,'[1]LACO2 data'!$B$2:$B$577,0),MATCH($D19,'[1]LACO2 data'!$A$1:$AB$1,0)),"")</f>
        <v>581.30714439127826</v>
      </c>
      <c r="I19" s="10">
        <f ca="1">IFERROR(INDEX(INDIRECT(SUBSTITUTE(RIGHT($D$15,LEN($D$15)-4)," ","_")),MATCH($D$14&amp;I$16,'[1]LACO2 data'!$B$2:$B$577,0),MATCH($D19,'[1]LACO2 data'!$A$1:$AB$1,0)),"")</f>
        <v>520.76526969098757</v>
      </c>
      <c r="J19" s="10">
        <f ca="1">IFERROR(INDEX(INDIRECT(SUBSTITUTE(RIGHT($D$15,LEN($D$15)-4)," ","_")),MATCH($D$14&amp;J$16,'[1]LACO2 data'!$B$2:$B$577,0),MATCH($D19,'[1]LACO2 data'!$A$1:$AB$1,0)),"")</f>
        <v>553.2002996231048</v>
      </c>
      <c r="K19" s="10">
        <f ca="1">IFERROR(INDEX(INDIRECT(SUBSTITUTE(RIGHT($D$15,LEN($D$15)-4)," ","_")),MATCH($D$14&amp;K$16,'[1]LACO2 data'!$B$2:$B$577,0),MATCH($D19,'[1]LACO2 data'!$A$1:$AB$1,0)),"")</f>
        <v>489.41428067208199</v>
      </c>
      <c r="L19" s="10">
        <f ca="1">IFERROR(INDEX(INDIRECT(SUBSTITUTE(RIGHT($D$15,LEN($D$15)-4)," ","_")),MATCH($D$14&amp;L$16,'[1]LACO2 data'!$B$2:$B$577,0),MATCH($D19,'[1]LACO2 data'!$A$1:$AB$1,0)),"")</f>
        <v>528.545035650302</v>
      </c>
      <c r="M19" s="10">
        <f ca="1">IFERROR(INDEX(INDIRECT(SUBSTITUTE(RIGHT($D$15,LEN($D$15)-4)," ","_")),MATCH($D$14&amp;M$16,'[1]LACO2 data'!$B$2:$B$577,0),MATCH($D19,'[1]LACO2 data'!$A$1:$AB$1,0)),"")</f>
        <v>509.15718348053389</v>
      </c>
      <c r="N19" s="9" t="s">
        <v>306</v>
      </c>
      <c r="O19" s="64"/>
      <c r="P19" s="18"/>
      <c r="Q19" s="18"/>
      <c r="R19" s="18"/>
      <c r="S19" s="18"/>
      <c r="T19" s="18"/>
      <c r="U19" s="18"/>
      <c r="V19" s="18"/>
      <c r="W19" s="18"/>
      <c r="X19" s="94"/>
      <c r="Y19" s="23"/>
    </row>
    <row r="20" spans="1:25" s="3" customFormat="1" ht="28.5" customHeight="1" x14ac:dyDescent="0.25">
      <c r="A20" s="13"/>
      <c r="B20" s="14"/>
      <c r="C20" s="703"/>
      <c r="D20" s="35" t="s">
        <v>17</v>
      </c>
      <c r="E20" s="10">
        <f ca="1">IFERROR(INDEX(INDIRECT(SUBSTITUTE(RIGHT($D$15,LEN($D$15)-4)," ","_")),MATCH($D$14&amp;E$16,'[1]LACO2 data'!$B$2:$B$577,0),MATCH($D20,'[1]LACO2 data'!$A$1:$AB$1,0)),"")</f>
        <v>348.11812935650431</v>
      </c>
      <c r="F20" s="10">
        <f ca="1">IFERROR(INDEX(INDIRECT(SUBSTITUTE(RIGHT($D$15,LEN($D$15)-4)," ","_")),MATCH($D$14&amp;F$16,'[1]LACO2 data'!$B$2:$B$577,0),MATCH($D20,'[1]LACO2 data'!$A$1:$AB$1,0)),"")</f>
        <v>358.8877057957979</v>
      </c>
      <c r="G20" s="10">
        <f ca="1">IFERROR(INDEX(INDIRECT(SUBSTITUTE(RIGHT($D$15,LEN($D$15)-4)," ","_")),MATCH($D$14&amp;G$16,'[1]LACO2 data'!$B$2:$B$577,0),MATCH($D20,'[1]LACO2 data'!$A$1:$AB$1,0)),"")</f>
        <v>353.37968147979581</v>
      </c>
      <c r="H20" s="10">
        <f ca="1">IFERROR(INDEX(INDIRECT(SUBSTITUTE(RIGHT($D$15,LEN($D$15)-4)," ","_")),MATCH($D$14&amp;H$16,'[1]LACO2 data'!$B$2:$B$577,0),MATCH($D20,'[1]LACO2 data'!$A$1:$AB$1,0)),"")</f>
        <v>341.82459697562638</v>
      </c>
      <c r="I20" s="10">
        <f ca="1">IFERROR(INDEX(INDIRECT(SUBSTITUTE(RIGHT($D$15,LEN($D$15)-4)," ","_")),MATCH($D$14&amp;I$16,'[1]LACO2 data'!$B$2:$B$577,0),MATCH($D20,'[1]LACO2 data'!$A$1:$AB$1,0)),"")</f>
        <v>322.85169784758426</v>
      </c>
      <c r="J20" s="10">
        <f ca="1">IFERROR(INDEX(INDIRECT(SUBSTITUTE(RIGHT($D$15,LEN($D$15)-4)," ","_")),MATCH($D$14&amp;J$16,'[1]LACO2 data'!$B$2:$B$577,0),MATCH($D20,'[1]LACO2 data'!$A$1:$AB$1,0)),"")</f>
        <v>319.20640105043447</v>
      </c>
      <c r="K20" s="10">
        <f ca="1">IFERROR(INDEX(INDIRECT(SUBSTITUTE(RIGHT($D$15,LEN($D$15)-4)," ","_")),MATCH($D$14&amp;K$16,'[1]LACO2 data'!$B$2:$B$577,0),MATCH($D20,'[1]LACO2 data'!$A$1:$AB$1,0)),"")</f>
        <v>312.33336761096393</v>
      </c>
      <c r="L20" s="10">
        <f ca="1">IFERROR(INDEX(INDIRECT(SUBSTITUTE(RIGHT($D$15,LEN($D$15)-4)," ","_")),MATCH($D$14&amp;L$16,'[1]LACO2 data'!$B$2:$B$577,0),MATCH($D20,'[1]LACO2 data'!$A$1:$AB$1,0)),"")</f>
        <v>311.41206324987201</v>
      </c>
      <c r="M20" s="10">
        <f ca="1">IFERROR(INDEX(INDIRECT(SUBSTITUTE(RIGHT($D$15,LEN($D$15)-4)," ","_")),MATCH($D$14&amp;M$16,'[1]LACO2 data'!$B$2:$B$577,0),MATCH($D20,'[1]LACO2 data'!$A$1:$AB$1,0)),"")</f>
        <v>308.86219705752933</v>
      </c>
      <c r="N20" s="9" t="s">
        <v>306</v>
      </c>
      <c r="O20" s="64"/>
      <c r="P20" s="18"/>
      <c r="Q20" s="18"/>
      <c r="R20" s="18"/>
      <c r="S20" s="18"/>
      <c r="T20" s="18"/>
      <c r="U20" s="18"/>
      <c r="V20" s="18"/>
      <c r="W20" s="18"/>
      <c r="X20" s="94"/>
      <c r="Y20" s="23"/>
    </row>
    <row r="21" spans="1:25" s="3" customFormat="1" ht="36.75" customHeight="1" thickBot="1" x14ac:dyDescent="0.3">
      <c r="A21" s="13"/>
      <c r="B21" s="14"/>
      <c r="C21" s="704"/>
      <c r="D21" s="65" t="s">
        <v>18</v>
      </c>
      <c r="E21" s="60">
        <f ca="1">IFERROR(INDEX(INDIRECT(SUBSTITUTE(RIGHT($D$15,LEN($D$15)-4)," ","_")),MATCH($D$14&amp;E$16,'[1]LACO2 data'!$B$2:$B$577,0),MATCH($D21,'[1]LACO2 data'!$A$1:$AB$1,0)),"")</f>
        <v>8.6352246063951341</v>
      </c>
      <c r="F21" s="60">
        <f ca="1">IFERROR(INDEX(INDIRECT(SUBSTITUTE(RIGHT($D$15,LEN($D$15)-4)," ","_")),MATCH($D$14&amp;F$16,'[1]LACO2 data'!$B$2:$B$577,0),MATCH($D21,'[1]LACO2 data'!$A$1:$AB$1,0)),"")</f>
        <v>8.6331921955959512</v>
      </c>
      <c r="G21" s="60">
        <f ca="1">IFERROR(INDEX(INDIRECT(SUBSTITUTE(RIGHT($D$15,LEN($D$15)-4)," ","_")),MATCH($D$14&amp;G$16,'[1]LACO2 data'!$B$2:$B$577,0),MATCH($D21,'[1]LACO2 data'!$A$1:$AB$1,0)),"")</f>
        <v>8.2504866745505776</v>
      </c>
      <c r="H21" s="60">
        <f ca="1">IFERROR(INDEX(INDIRECT(SUBSTITUTE(RIGHT($D$15,LEN($D$15)-4)," ","_")),MATCH($D$14&amp;H$16,'[1]LACO2 data'!$B$2:$B$577,0),MATCH($D21,'[1]LACO2 data'!$A$1:$AB$1,0)),"")</f>
        <v>8.2053802859414571</v>
      </c>
      <c r="I21" s="60">
        <f ca="1">IFERROR(INDEX(INDIRECT(SUBSTITUTE(RIGHT($D$15,LEN($D$15)-4)," ","_")),MATCH($D$14&amp;I$16,'[1]LACO2 data'!$B$2:$B$577,0),MATCH($D21,'[1]LACO2 data'!$A$1:$AB$1,0)),"")</f>
        <v>7.2793312715304825</v>
      </c>
      <c r="J21" s="60">
        <f ca="1">IFERROR(INDEX(INDIRECT(SUBSTITUTE(RIGHT($D$15,LEN($D$15)-4)," ","_")),MATCH($D$14&amp;J$16,'[1]LACO2 data'!$B$2:$B$577,0),MATCH($D21,'[1]LACO2 data'!$A$1:$AB$1,0)),"")</f>
        <v>7.5053487662058451</v>
      </c>
      <c r="K21" s="60">
        <f ca="1">IFERROR(INDEX(INDIRECT(SUBSTITUTE(RIGHT($D$15,LEN($D$15)-4)," ","_")),MATCH($D$14&amp;K$16,'[1]LACO2 data'!$B$2:$B$577,0),MATCH($D21,'[1]LACO2 data'!$A$1:$AB$1,0)),"")</f>
        <v>6.9524262991553361</v>
      </c>
      <c r="L21" s="60">
        <f ca="1">IFERROR(INDEX(INDIRECT(SUBSTITUTE(RIGHT($D$15,LEN($D$15)-4)," ","_")),MATCH($D$14&amp;L$16,'[1]LACO2 data'!$B$2:$B$577,0),MATCH($D21,'[1]LACO2 data'!$A$1:$AB$1,0)),"")</f>
        <v>7.2451289889422963</v>
      </c>
      <c r="M21" s="60">
        <f ca="1">IFERROR(INDEX(INDIRECT(SUBSTITUTE(RIGHT($D$15,LEN($D$15)-4)," ","_")),MATCH($D$14&amp;M$16,'[1]LACO2 data'!$B$2:$B$577,0),MATCH($D21,'[1]LACO2 data'!$A$1:$AB$1,0)),"")</f>
        <v>6.8455063032718613</v>
      </c>
      <c r="N21" s="61" t="s">
        <v>309</v>
      </c>
      <c r="O21" s="66"/>
      <c r="P21" s="18"/>
      <c r="Q21" s="18"/>
      <c r="R21" s="18"/>
      <c r="S21" s="18"/>
      <c r="T21" s="18"/>
      <c r="U21" s="18"/>
      <c r="V21" s="18"/>
      <c r="W21" s="18"/>
      <c r="X21" s="94"/>
      <c r="Y21" s="23"/>
    </row>
    <row r="22" spans="1:25" s="3" customFormat="1" ht="29.25" customHeight="1" x14ac:dyDescent="0.25">
      <c r="A22" s="13"/>
      <c r="B22" s="14"/>
      <c r="C22" s="705" t="s">
        <v>162</v>
      </c>
      <c r="D22" s="54" t="s">
        <v>3</v>
      </c>
      <c r="E22" s="55" t="str">
        <f ca="1">IFERROR(INDEX(INDIRECT(SUBSTITUTE(RIGHT($D$15,LEN($D$15)-4)," ","_")),MATCH($D$14&amp;E$16,'[1]LACO2 data'!$B$2:$B$577,0),MATCH($D22,'[1]LACO2 data'!$A$1:$AB$1,0)),"")</f>
        <v/>
      </c>
      <c r="F22" s="55" t="str">
        <f ca="1">IFERROR(INDEX(INDIRECT(SUBSTITUTE(RIGHT($D$15,LEN($D$15)-4)," ","_")),MATCH($D$14&amp;F$16,'[1]LACO2 data'!$B$2:$B$577,0),MATCH($D22,'[1]LACO2 data'!$A$1:$AB$1,0)),"")</f>
        <v/>
      </c>
      <c r="G22" s="55" t="str">
        <f ca="1">IFERROR(INDEX(INDIRECT(SUBSTITUTE(RIGHT($D$15,LEN($D$15)-4)," ","_")),MATCH($D$14&amp;G$16,'[1]LACO2 data'!$B$2:$B$577,0),MATCH($D22,'[1]LACO2 data'!$A$1:$AB$1,0)),"")</f>
        <v/>
      </c>
      <c r="H22" s="55" t="str">
        <f ca="1">IFERROR(INDEX(INDIRECT(SUBSTITUTE(RIGHT($D$15,LEN($D$15)-4)," ","_")),MATCH($D$14&amp;H$16,'[1]LACO2 data'!$B$2:$B$577,0),MATCH($D22,'[1]LACO2 data'!$A$1:$AB$1,0)),"")</f>
        <v/>
      </c>
      <c r="I22" s="55" t="str">
        <f ca="1">IFERROR(INDEX(INDIRECT(SUBSTITUTE(RIGHT($D$15,LEN($D$15)-4)," ","_")),MATCH($D$14&amp;I$16,'[1]LACO2 data'!$B$2:$B$577,0),MATCH($D22,'[1]LACO2 data'!$A$1:$AB$1,0)),"")</f>
        <v/>
      </c>
      <c r="J22" s="55" t="str">
        <f ca="1">IFERROR(INDEX(INDIRECT(SUBSTITUTE(RIGHT($D$15,LEN($D$15)-4)," ","_")),MATCH($D$14&amp;J$16,'[1]LACO2 data'!$B$2:$B$577,0),MATCH($D22,'[1]LACO2 data'!$A$1:$AB$1,0)),"")</f>
        <v/>
      </c>
      <c r="K22" s="55" t="str">
        <f ca="1">IFERROR(INDEX(INDIRECT(SUBSTITUTE(RIGHT($D$15,LEN($D$15)-4)," ","_")),MATCH($D$14&amp;K$16,'[1]LACO2 data'!$B$2:$B$577,0),MATCH($D22,'[1]LACO2 data'!$A$1:$AB$1,0)),"")</f>
        <v/>
      </c>
      <c r="L22" s="55" t="str">
        <f ca="1">IFERROR(INDEX(INDIRECT(SUBSTITUTE(RIGHT($D$15,LEN($D$15)-4)," ","_")),MATCH($D$14&amp;L$16,'[1]LACO2 data'!$B$2:$B$577,0),MATCH($D22,'[1]LACO2 data'!$A$1:$AB$1,0)),"")</f>
        <v/>
      </c>
      <c r="M22" s="55" t="str">
        <f ca="1">IFERROR(INDEX(INDIRECT(SUBSTITUTE(RIGHT($D$15,LEN($D$15)-4)," ","_")),MATCH($D$14&amp;M$16,'[1]LACO2 data'!$B$2:$B$577,0),MATCH($D22,'[1]LACO2 data'!$A$1:$AB$1,0)),"")</f>
        <v/>
      </c>
      <c r="N22" s="56" t="s">
        <v>1</v>
      </c>
      <c r="O22" s="57"/>
      <c r="P22" s="18"/>
      <c r="Q22" s="18"/>
      <c r="R22" s="18"/>
      <c r="S22" s="18"/>
      <c r="T22" s="18"/>
      <c r="U22" s="18"/>
      <c r="V22" s="18"/>
      <c r="W22" s="18"/>
      <c r="X22" s="94"/>
      <c r="Y22" s="23"/>
    </row>
    <row r="23" spans="1:25" s="3" customFormat="1" ht="25.5" customHeight="1" x14ac:dyDescent="0.25">
      <c r="A23" s="13"/>
      <c r="B23" s="14"/>
      <c r="C23" s="706"/>
      <c r="D23" s="36" t="s">
        <v>249</v>
      </c>
      <c r="E23" s="10">
        <f ca="1">IFERROR(INDEX(INDIRECT(SUBSTITUTE(RIGHT($D$15,LEN($D$15)-4)," ","_")),MATCH($D$14&amp;E$16,'[1]LACO2 data'!$B$2:$B$577,0),MATCH($D23,'[1]LACO2 data'!$A$1:$AB$1,0)),"")</f>
        <v>4.1711450367299951</v>
      </c>
      <c r="F23" s="10">
        <f ca="1">IFERROR(INDEX(INDIRECT(SUBSTITUTE(RIGHT($D$15,LEN($D$15)-4)," ","_")),MATCH($D$14&amp;F$16,'[1]LACO2 data'!$B$2:$B$577,0),MATCH($D23,'[1]LACO2 data'!$A$1:$AB$1,0)),"")</f>
        <v>2.9336086887523951</v>
      </c>
      <c r="G23" s="10">
        <f ca="1">IFERROR(INDEX(INDIRECT(SUBSTITUTE(RIGHT($D$15,LEN($D$15)-4)," ","_")),MATCH($D$14&amp;G$16,'[1]LACO2 data'!$B$2:$B$577,0),MATCH($D23,'[1]LACO2 data'!$A$1:$AB$1,0)),"")</f>
        <v>1.5949292687955559</v>
      </c>
      <c r="H23" s="10">
        <f ca="1">IFERROR(INDEX(INDIRECT(SUBSTITUTE(RIGHT($D$15,LEN($D$15)-4)," ","_")),MATCH($D$14&amp;H$16,'[1]LACO2 data'!$B$2:$B$577,0),MATCH($D23,'[1]LACO2 data'!$A$1:$AB$1,0)),"")</f>
        <v>0.50862470882828337</v>
      </c>
      <c r="I23" s="10">
        <f ca="1">IFERROR(INDEX(INDIRECT(SUBSTITUTE(RIGHT($D$15,LEN($D$15)-4)," ","_")),MATCH($D$14&amp;I$16,'[1]LACO2 data'!$B$2:$B$577,0),MATCH($D23,'[1]LACO2 data'!$A$1:$AB$1,0)),"")</f>
        <v>-0.10239943149043085</v>
      </c>
      <c r="J23" s="10">
        <f ca="1">IFERROR(INDEX(INDIRECT(SUBSTITUTE(RIGHT($D$15,LEN($D$15)-4)," ","_")),MATCH($D$14&amp;J$16,'[1]LACO2 data'!$B$2:$B$577,0),MATCH($D23,'[1]LACO2 data'!$A$1:$AB$1,0)),"")</f>
        <v>-2.2883903105261263</v>
      </c>
      <c r="K23" s="10">
        <f ca="1">IFERROR(INDEX(INDIRECT(SUBSTITUTE(RIGHT($D$15,LEN($D$15)-4)," ","_")),MATCH($D$14&amp;K$16,'[1]LACO2 data'!$B$2:$B$577,0),MATCH($D23,'[1]LACO2 data'!$A$1:$AB$1,0)),"")</f>
        <v>-4.2526853252608685</v>
      </c>
      <c r="L23" s="10">
        <f ca="1">IFERROR(INDEX(INDIRECT(SUBSTITUTE(RIGHT($D$15,LEN($D$15)-4)," ","_")),MATCH($D$14&amp;L$16,'[1]LACO2 data'!$B$2:$B$577,0),MATCH($D23,'[1]LACO2 data'!$A$1:$AB$1,0)),"")</f>
        <v>-5.7501831102518945</v>
      </c>
      <c r="M23" s="10">
        <f ca="1">IFERROR(INDEX(INDIRECT(SUBSTITUTE(RIGHT($D$15,LEN($D$15)-4)," ","_")),MATCH($D$14&amp;M$16,'[1]LACO2 data'!$B$2:$B$577,0),MATCH($D23,'[1]LACO2 data'!$A$1:$AB$1,0)),"")</f>
        <v>-7.183432468994793</v>
      </c>
      <c r="N23" s="9" t="s">
        <v>306</v>
      </c>
      <c r="O23" s="58"/>
      <c r="P23" s="18"/>
      <c r="Q23" s="18"/>
      <c r="R23" s="18"/>
      <c r="S23" s="18"/>
      <c r="T23" s="18"/>
      <c r="U23" s="18"/>
      <c r="V23" s="18"/>
      <c r="W23" s="18"/>
      <c r="X23" s="94"/>
      <c r="Y23" s="23"/>
    </row>
    <row r="24" spans="1:25" s="3" customFormat="1" ht="26.25" customHeight="1" thickBot="1" x14ac:dyDescent="0.3">
      <c r="A24" s="13"/>
      <c r="B24" s="14"/>
      <c r="C24" s="707"/>
      <c r="D24" s="59" t="s">
        <v>125</v>
      </c>
      <c r="E24" s="60"/>
      <c r="F24" s="60"/>
      <c r="G24" s="60"/>
      <c r="H24" s="60"/>
      <c r="I24" s="60"/>
      <c r="J24" s="60"/>
      <c r="K24" s="60"/>
      <c r="L24" s="60"/>
      <c r="M24" s="60"/>
      <c r="N24" s="61" t="s">
        <v>1</v>
      </c>
      <c r="O24" s="62" t="s">
        <v>305</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19" t="s">
        <v>150</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2" t="s">
        <v>311</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431" t="s">
        <v>74</v>
      </c>
      <c r="E29" s="708" t="s">
        <v>131</v>
      </c>
      <c r="F29" s="709"/>
      <c r="G29" s="710"/>
      <c r="H29" s="118" t="s">
        <v>140</v>
      </c>
      <c r="I29" s="72" t="s">
        <v>139</v>
      </c>
      <c r="J29" s="72" t="s">
        <v>10</v>
      </c>
      <c r="K29" s="72" t="s">
        <v>135</v>
      </c>
      <c r="L29" s="72" t="s">
        <v>138</v>
      </c>
      <c r="M29" s="72" t="s">
        <v>156</v>
      </c>
      <c r="N29" s="72" t="s">
        <v>154</v>
      </c>
      <c r="O29" s="711" t="s">
        <v>8</v>
      </c>
      <c r="P29" s="710"/>
      <c r="Q29" s="18"/>
      <c r="R29" s="18"/>
      <c r="S29" s="18"/>
      <c r="T29" s="18"/>
      <c r="U29" s="18"/>
      <c r="V29" s="18"/>
      <c r="W29" s="18"/>
      <c r="X29" s="94"/>
      <c r="Y29" s="23"/>
    </row>
    <row r="30" spans="1:25" s="3" customFormat="1" ht="46.5" customHeight="1" x14ac:dyDescent="0.25">
      <c r="A30" s="13"/>
      <c r="B30" s="14"/>
      <c r="C30" s="286"/>
      <c r="D30" s="298"/>
      <c r="E30" s="712"/>
      <c r="F30" s="712"/>
      <c r="G30" s="712"/>
      <c r="H30" s="299"/>
      <c r="I30" s="300"/>
      <c r="J30" s="301"/>
      <c r="K30" s="302"/>
      <c r="L30" s="301"/>
      <c r="M30" s="302"/>
      <c r="N30" s="301"/>
      <c r="O30" s="713"/>
      <c r="P30" s="714"/>
      <c r="Q30" s="18"/>
      <c r="R30" s="18"/>
      <c r="S30" s="18"/>
      <c r="T30" s="18"/>
      <c r="U30" s="18"/>
      <c r="V30" s="18"/>
      <c r="W30" s="18"/>
      <c r="X30" s="94"/>
      <c r="Y30" s="23"/>
    </row>
    <row r="31" spans="1:25" s="3" customFormat="1" ht="46.5" customHeight="1" x14ac:dyDescent="0.25">
      <c r="A31" s="13"/>
      <c r="B31" s="14"/>
      <c r="C31" s="303"/>
      <c r="D31" s="304"/>
      <c r="E31" s="700"/>
      <c r="F31" s="700"/>
      <c r="G31" s="700"/>
      <c r="H31" s="305"/>
      <c r="I31" s="306"/>
      <c r="J31" s="307"/>
      <c r="K31" s="308"/>
      <c r="L31" s="307"/>
      <c r="M31" s="308"/>
      <c r="N31" s="307"/>
      <c r="O31" s="700"/>
      <c r="P31" s="701"/>
      <c r="Q31" s="18"/>
      <c r="R31" s="18"/>
      <c r="S31" s="18"/>
      <c r="T31" s="18"/>
      <c r="U31" s="18"/>
      <c r="V31" s="18"/>
      <c r="W31" s="18"/>
      <c r="X31" s="94"/>
      <c r="Y31" s="23"/>
    </row>
    <row r="32" spans="1:25" s="3" customFormat="1" ht="46.5" customHeight="1" x14ac:dyDescent="0.25">
      <c r="A32" s="13"/>
      <c r="B32" s="14"/>
      <c r="C32" s="303"/>
      <c r="D32" s="304"/>
      <c r="E32" s="700"/>
      <c r="F32" s="700"/>
      <c r="G32" s="700"/>
      <c r="H32" s="305"/>
      <c r="I32" s="306"/>
      <c r="J32" s="307"/>
      <c r="K32" s="308"/>
      <c r="L32" s="307"/>
      <c r="M32" s="308"/>
      <c r="N32" s="307"/>
      <c r="O32" s="700"/>
      <c r="P32" s="701"/>
      <c r="Q32" s="18"/>
      <c r="R32" s="18"/>
      <c r="S32" s="18"/>
      <c r="T32" s="18"/>
      <c r="U32" s="18"/>
      <c r="V32" s="18"/>
      <c r="W32" s="18"/>
      <c r="X32" s="94"/>
      <c r="Y32" s="23"/>
    </row>
    <row r="33" spans="1:25" s="3" customFormat="1" ht="46.5" customHeight="1" x14ac:dyDescent="0.25">
      <c r="A33" s="13"/>
      <c r="B33" s="14"/>
      <c r="C33" s="303"/>
      <c r="D33" s="304"/>
      <c r="E33" s="700"/>
      <c r="F33" s="700"/>
      <c r="G33" s="700"/>
      <c r="H33" s="305"/>
      <c r="I33" s="306"/>
      <c r="J33" s="307"/>
      <c r="K33" s="307"/>
      <c r="L33" s="307"/>
      <c r="M33" s="308"/>
      <c r="N33" s="307"/>
      <c r="O33" s="700"/>
      <c r="P33" s="701"/>
      <c r="Q33" s="18"/>
      <c r="R33" s="18"/>
      <c r="S33" s="18"/>
      <c r="T33" s="18"/>
      <c r="U33" s="18"/>
      <c r="V33" s="18"/>
      <c r="W33" s="18"/>
      <c r="X33" s="94"/>
      <c r="Y33" s="23"/>
    </row>
    <row r="34" spans="1:25" s="3" customFormat="1" ht="46.5" customHeight="1" x14ac:dyDescent="0.25">
      <c r="A34" s="13"/>
      <c r="B34" s="14"/>
      <c r="C34" s="303"/>
      <c r="D34" s="304"/>
      <c r="E34" s="700"/>
      <c r="F34" s="700"/>
      <c r="G34" s="700"/>
      <c r="H34" s="305"/>
      <c r="I34" s="306"/>
      <c r="J34" s="307"/>
      <c r="K34" s="307"/>
      <c r="L34" s="307"/>
      <c r="M34" s="308"/>
      <c r="N34" s="307"/>
      <c r="O34" s="700"/>
      <c r="P34" s="701"/>
      <c r="Q34" s="18"/>
      <c r="R34" s="18"/>
      <c r="S34" s="18"/>
      <c r="T34" s="18"/>
      <c r="U34" s="18"/>
      <c r="V34" s="18"/>
      <c r="W34" s="18"/>
      <c r="X34" s="94"/>
      <c r="Y34" s="23"/>
    </row>
    <row r="35" spans="1:25" s="3" customFormat="1" ht="46.5" customHeight="1" x14ac:dyDescent="0.25">
      <c r="A35" s="13"/>
      <c r="B35" s="14"/>
      <c r="C35" s="303"/>
      <c r="D35" s="304"/>
      <c r="E35" s="700"/>
      <c r="F35" s="700"/>
      <c r="G35" s="700"/>
      <c r="H35" s="305"/>
      <c r="I35" s="306"/>
      <c r="J35" s="307"/>
      <c r="K35" s="307"/>
      <c r="L35" s="307"/>
      <c r="M35" s="308"/>
      <c r="N35" s="307"/>
      <c r="O35" s="700"/>
      <c r="P35" s="701"/>
      <c r="Q35" s="18"/>
      <c r="R35" s="18"/>
      <c r="S35" s="18"/>
      <c r="T35" s="18"/>
      <c r="U35" s="18"/>
      <c r="V35" s="18"/>
      <c r="W35" s="18"/>
      <c r="X35" s="94"/>
      <c r="Y35" s="23"/>
    </row>
    <row r="36" spans="1:25" s="3" customFormat="1" ht="46.5" customHeight="1" x14ac:dyDescent="0.25">
      <c r="A36" s="13"/>
      <c r="B36" s="14"/>
      <c r="C36" s="303"/>
      <c r="D36" s="304"/>
      <c r="E36" s="700"/>
      <c r="F36" s="700"/>
      <c r="G36" s="700"/>
      <c r="H36" s="305"/>
      <c r="I36" s="306"/>
      <c r="J36" s="307"/>
      <c r="K36" s="307"/>
      <c r="L36" s="307"/>
      <c r="M36" s="308"/>
      <c r="N36" s="307"/>
      <c r="O36" s="700"/>
      <c r="P36" s="701"/>
      <c r="Q36" s="18"/>
      <c r="R36" s="18"/>
      <c r="S36" s="18"/>
      <c r="T36" s="18"/>
      <c r="U36" s="18"/>
      <c r="V36" s="18"/>
      <c r="W36" s="18"/>
      <c r="X36" s="94"/>
      <c r="Y36" s="23"/>
    </row>
    <row r="37" spans="1:25" s="3" customFormat="1" ht="46.5" customHeight="1" x14ac:dyDescent="0.25">
      <c r="A37" s="13"/>
      <c r="B37" s="14"/>
      <c r="C37" s="303"/>
      <c r="D37" s="304"/>
      <c r="E37" s="700"/>
      <c r="F37" s="700"/>
      <c r="G37" s="700"/>
      <c r="H37" s="305"/>
      <c r="I37" s="306"/>
      <c r="J37" s="307"/>
      <c r="K37" s="307"/>
      <c r="L37" s="307"/>
      <c r="M37" s="308"/>
      <c r="N37" s="307"/>
      <c r="O37" s="700"/>
      <c r="P37" s="701"/>
      <c r="Q37" s="18"/>
      <c r="R37" s="18"/>
      <c r="S37" s="18"/>
      <c r="T37" s="18"/>
      <c r="U37" s="18"/>
      <c r="V37" s="18"/>
      <c r="W37" s="18"/>
      <c r="X37" s="94"/>
      <c r="Y37" s="23"/>
    </row>
    <row r="38" spans="1:25" s="3" customFormat="1" ht="46.5" customHeight="1" x14ac:dyDescent="0.25">
      <c r="A38" s="13"/>
      <c r="B38" s="14"/>
      <c r="C38" s="303"/>
      <c r="D38" s="304"/>
      <c r="E38" s="700"/>
      <c r="F38" s="700"/>
      <c r="G38" s="700"/>
      <c r="H38" s="305"/>
      <c r="I38" s="306"/>
      <c r="J38" s="307"/>
      <c r="K38" s="307"/>
      <c r="L38" s="307"/>
      <c r="M38" s="308"/>
      <c r="N38" s="307"/>
      <c r="O38" s="700"/>
      <c r="P38" s="701"/>
      <c r="Q38" s="18"/>
      <c r="R38" s="18"/>
      <c r="S38" s="18"/>
      <c r="T38" s="18"/>
      <c r="U38" s="18"/>
      <c r="V38" s="18"/>
      <c r="W38" s="18"/>
      <c r="X38" s="94"/>
      <c r="Y38" s="23"/>
    </row>
    <row r="39" spans="1:25" s="3" customFormat="1" ht="46.5" customHeight="1" x14ac:dyDescent="0.25">
      <c r="A39" s="13"/>
      <c r="B39" s="14"/>
      <c r="C39" s="303"/>
      <c r="D39" s="304"/>
      <c r="E39" s="700"/>
      <c r="F39" s="700"/>
      <c r="G39" s="700"/>
      <c r="H39" s="305"/>
      <c r="I39" s="306"/>
      <c r="J39" s="307"/>
      <c r="K39" s="307"/>
      <c r="L39" s="307"/>
      <c r="M39" s="308"/>
      <c r="N39" s="307"/>
      <c r="O39" s="700"/>
      <c r="P39" s="701"/>
      <c r="Q39" s="18"/>
      <c r="R39" s="18"/>
      <c r="S39" s="18"/>
      <c r="T39" s="18"/>
      <c r="U39" s="18"/>
      <c r="V39" s="18"/>
      <c r="W39" s="18"/>
      <c r="X39" s="94"/>
      <c r="Y39" s="23"/>
    </row>
    <row r="40" spans="1:25" s="3" customFormat="1" ht="46.5" customHeight="1" x14ac:dyDescent="0.25">
      <c r="A40" s="13"/>
      <c r="B40" s="14"/>
      <c r="C40" s="303"/>
      <c r="D40" s="304"/>
      <c r="E40" s="700"/>
      <c r="F40" s="700"/>
      <c r="G40" s="700"/>
      <c r="H40" s="305"/>
      <c r="I40" s="306"/>
      <c r="J40" s="307"/>
      <c r="K40" s="307"/>
      <c r="L40" s="307"/>
      <c r="M40" s="308"/>
      <c r="N40" s="307"/>
      <c r="O40" s="700"/>
      <c r="P40" s="701"/>
      <c r="Q40" s="18"/>
      <c r="R40" s="18"/>
      <c r="S40" s="18"/>
      <c r="T40" s="18"/>
      <c r="U40" s="18"/>
      <c r="V40" s="18"/>
      <c r="W40" s="18"/>
      <c r="X40" s="94"/>
      <c r="Y40" s="23"/>
    </row>
    <row r="41" spans="1:25" s="3" customFormat="1" ht="46.5" customHeight="1" x14ac:dyDescent="0.25">
      <c r="A41" s="13"/>
      <c r="B41" s="14"/>
      <c r="C41" s="303"/>
      <c r="D41" s="304"/>
      <c r="E41" s="700"/>
      <c r="F41" s="700"/>
      <c r="G41" s="700"/>
      <c r="H41" s="305"/>
      <c r="I41" s="306"/>
      <c r="J41" s="307"/>
      <c r="K41" s="307"/>
      <c r="L41" s="307"/>
      <c r="M41" s="308"/>
      <c r="N41" s="307"/>
      <c r="O41" s="700"/>
      <c r="P41" s="701"/>
      <c r="Q41" s="18"/>
      <c r="R41" s="18"/>
      <c r="S41" s="18"/>
      <c r="T41" s="18"/>
      <c r="U41" s="18"/>
      <c r="V41" s="18"/>
      <c r="W41" s="18"/>
      <c r="X41" s="94"/>
      <c r="Y41" s="23"/>
    </row>
    <row r="42" spans="1:25" s="3" customFormat="1" ht="46.5" customHeight="1" x14ac:dyDescent="0.25">
      <c r="A42" s="13"/>
      <c r="B42" s="14"/>
      <c r="C42" s="303"/>
      <c r="D42" s="304"/>
      <c r="E42" s="700"/>
      <c r="F42" s="700"/>
      <c r="G42" s="700"/>
      <c r="H42" s="305"/>
      <c r="I42" s="306"/>
      <c r="J42" s="307"/>
      <c r="K42" s="307"/>
      <c r="L42" s="307"/>
      <c r="M42" s="308"/>
      <c r="N42" s="307"/>
      <c r="O42" s="700"/>
      <c r="P42" s="701"/>
      <c r="Q42" s="18"/>
      <c r="R42" s="18"/>
      <c r="S42" s="18"/>
      <c r="T42" s="18"/>
      <c r="U42" s="18"/>
      <c r="V42" s="18"/>
      <c r="W42" s="18"/>
      <c r="X42" s="94"/>
      <c r="Y42" s="23"/>
    </row>
    <row r="43" spans="1:25" s="3" customFormat="1" ht="46.5" customHeight="1" x14ac:dyDescent="0.25">
      <c r="A43" s="13"/>
      <c r="B43" s="14"/>
      <c r="C43" s="303"/>
      <c r="D43" s="304"/>
      <c r="E43" s="700"/>
      <c r="F43" s="700"/>
      <c r="G43" s="700"/>
      <c r="H43" s="305"/>
      <c r="I43" s="306"/>
      <c r="J43" s="307"/>
      <c r="K43" s="307"/>
      <c r="L43" s="307"/>
      <c r="M43" s="308"/>
      <c r="N43" s="307"/>
      <c r="O43" s="700"/>
      <c r="P43" s="701"/>
      <c r="Q43" s="18"/>
      <c r="R43" s="18"/>
      <c r="S43" s="18"/>
      <c r="T43" s="18"/>
      <c r="U43" s="18"/>
      <c r="V43" s="18"/>
      <c r="W43" s="18"/>
      <c r="X43" s="94"/>
      <c r="Y43" s="23"/>
    </row>
    <row r="44" spans="1:25" s="3" customFormat="1" ht="46.5" customHeight="1" x14ac:dyDescent="0.25">
      <c r="A44" s="13"/>
      <c r="B44" s="14"/>
      <c r="C44" s="303"/>
      <c r="D44" s="304"/>
      <c r="E44" s="700"/>
      <c r="F44" s="700"/>
      <c r="G44" s="700"/>
      <c r="H44" s="305"/>
      <c r="I44" s="306"/>
      <c r="J44" s="307"/>
      <c r="K44" s="307"/>
      <c r="L44" s="307"/>
      <c r="M44" s="308"/>
      <c r="N44" s="307"/>
      <c r="O44" s="700"/>
      <c r="P44" s="701"/>
      <c r="Q44" s="18"/>
      <c r="R44" s="18"/>
      <c r="S44" s="18"/>
      <c r="T44" s="18"/>
      <c r="U44" s="18"/>
      <c r="V44" s="18"/>
      <c r="W44" s="18"/>
      <c r="X44" s="94"/>
      <c r="Y44" s="23"/>
    </row>
    <row r="45" spans="1:25" s="3" customFormat="1" ht="46.5" customHeight="1" x14ac:dyDescent="0.25">
      <c r="A45" s="13"/>
      <c r="B45" s="14"/>
      <c r="C45" s="303"/>
      <c r="D45" s="304"/>
      <c r="E45" s="700"/>
      <c r="F45" s="700"/>
      <c r="G45" s="700"/>
      <c r="H45" s="305"/>
      <c r="I45" s="306"/>
      <c r="J45" s="307"/>
      <c r="K45" s="307"/>
      <c r="L45" s="307"/>
      <c r="M45" s="308"/>
      <c r="N45" s="307"/>
      <c r="O45" s="700"/>
      <c r="P45" s="701"/>
      <c r="Q45" s="18"/>
      <c r="R45" s="18"/>
      <c r="S45" s="18"/>
      <c r="T45" s="18"/>
      <c r="U45" s="18"/>
      <c r="V45" s="18"/>
      <c r="W45" s="18"/>
      <c r="X45" s="94"/>
      <c r="Y45" s="23"/>
    </row>
    <row r="46" spans="1:25" s="3" customFormat="1" ht="46.5" customHeight="1" x14ac:dyDescent="0.25">
      <c r="A46" s="13"/>
      <c r="B46" s="14"/>
      <c r="C46" s="303"/>
      <c r="D46" s="304"/>
      <c r="E46" s="700"/>
      <c r="F46" s="700"/>
      <c r="G46" s="700"/>
      <c r="H46" s="305"/>
      <c r="I46" s="306"/>
      <c r="J46" s="307"/>
      <c r="K46" s="307"/>
      <c r="L46" s="307"/>
      <c r="M46" s="308"/>
      <c r="N46" s="307"/>
      <c r="O46" s="700"/>
      <c r="P46" s="701"/>
      <c r="Q46" s="18"/>
      <c r="R46" s="18"/>
      <c r="S46" s="18"/>
      <c r="T46" s="18"/>
      <c r="U46" s="18"/>
      <c r="V46" s="18"/>
      <c r="W46" s="18"/>
      <c r="X46" s="94"/>
      <c r="Y46" s="23"/>
    </row>
    <row r="47" spans="1:25" s="3" customFormat="1" ht="46.5" customHeight="1" x14ac:dyDescent="0.25">
      <c r="A47" s="13"/>
      <c r="B47" s="14"/>
      <c r="C47" s="303"/>
      <c r="D47" s="304"/>
      <c r="E47" s="700"/>
      <c r="F47" s="700"/>
      <c r="G47" s="700"/>
      <c r="H47" s="305"/>
      <c r="I47" s="306"/>
      <c r="J47" s="307"/>
      <c r="K47" s="307"/>
      <c r="L47" s="307"/>
      <c r="M47" s="308"/>
      <c r="N47" s="307"/>
      <c r="O47" s="700"/>
      <c r="P47" s="701"/>
      <c r="Q47" s="18"/>
      <c r="R47" s="18"/>
      <c r="S47" s="18"/>
      <c r="T47" s="18"/>
      <c r="U47" s="18"/>
      <c r="V47" s="18"/>
      <c r="W47" s="18"/>
      <c r="X47" s="94"/>
      <c r="Y47" s="23"/>
    </row>
    <row r="48" spans="1:25" s="3" customFormat="1" ht="46.5" customHeight="1" x14ac:dyDescent="0.25">
      <c r="A48" s="13"/>
      <c r="B48" s="14"/>
      <c r="C48" s="303"/>
      <c r="D48" s="304"/>
      <c r="E48" s="700"/>
      <c r="F48" s="700"/>
      <c r="G48" s="700"/>
      <c r="H48" s="305"/>
      <c r="I48" s="306"/>
      <c r="J48" s="307"/>
      <c r="K48" s="307"/>
      <c r="L48" s="307"/>
      <c r="M48" s="308"/>
      <c r="N48" s="307"/>
      <c r="O48" s="700"/>
      <c r="P48" s="701"/>
      <c r="Q48" s="18"/>
      <c r="R48" s="18"/>
      <c r="S48" s="18"/>
      <c r="T48" s="18"/>
      <c r="U48" s="18"/>
      <c r="V48" s="18"/>
      <c r="W48" s="18"/>
      <c r="X48" s="94"/>
      <c r="Y48" s="23"/>
    </row>
    <row r="49" spans="1:25" s="38" customFormat="1" ht="46.5" customHeight="1" thickBot="1" x14ac:dyDescent="0.3">
      <c r="A49" s="37"/>
      <c r="B49" s="14"/>
      <c r="C49" s="309"/>
      <c r="D49" s="310"/>
      <c r="E49" s="696"/>
      <c r="F49" s="696"/>
      <c r="G49" s="696"/>
      <c r="H49" s="311"/>
      <c r="I49" s="312"/>
      <c r="J49" s="313"/>
      <c r="K49" s="313"/>
      <c r="L49" s="313"/>
      <c r="M49" s="314"/>
      <c r="N49" s="313"/>
      <c r="O49" s="696"/>
      <c r="P49" s="697"/>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19" t="s">
        <v>316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680"/>
      <c r="D53" s="681"/>
      <c r="E53" s="681"/>
      <c r="F53" s="681"/>
      <c r="G53" s="681"/>
      <c r="H53" s="681"/>
      <c r="I53" s="68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683"/>
      <c r="D54" s="684"/>
      <c r="E54" s="684"/>
      <c r="F54" s="684"/>
      <c r="G54" s="684"/>
      <c r="H54" s="684"/>
      <c r="I54" s="68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683"/>
      <c r="D55" s="684"/>
      <c r="E55" s="684"/>
      <c r="F55" s="684"/>
      <c r="G55" s="684"/>
      <c r="H55" s="684"/>
      <c r="I55" s="68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683"/>
      <c r="D56" s="684"/>
      <c r="E56" s="684"/>
      <c r="F56" s="684"/>
      <c r="G56" s="684"/>
      <c r="H56" s="684"/>
      <c r="I56" s="68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686"/>
      <c r="D57" s="687"/>
      <c r="E57" s="687"/>
      <c r="F57" s="687"/>
      <c r="G57" s="687"/>
      <c r="H57" s="687"/>
      <c r="I57" s="68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164</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0" t="s">
        <v>310</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24" t="s">
        <v>66</v>
      </c>
      <c r="D62" s="435" t="s">
        <v>74</v>
      </c>
      <c r="E62" s="689" t="s">
        <v>131</v>
      </c>
      <c r="F62" s="689"/>
      <c r="G62" s="435" t="s">
        <v>149</v>
      </c>
      <c r="H62" s="435" t="s">
        <v>148</v>
      </c>
      <c r="I62" s="435" t="s">
        <v>147</v>
      </c>
      <c r="J62" s="435" t="s">
        <v>159</v>
      </c>
      <c r="K62" s="435" t="s">
        <v>157</v>
      </c>
      <c r="L62" s="698" t="s">
        <v>146</v>
      </c>
      <c r="M62" s="699"/>
      <c r="N62" s="698" t="s">
        <v>165</v>
      </c>
      <c r="O62" s="699"/>
      <c r="P62" s="435" t="s">
        <v>84</v>
      </c>
      <c r="Q62" s="435" t="s">
        <v>89</v>
      </c>
      <c r="R62" s="435" t="s">
        <v>86</v>
      </c>
      <c r="S62" s="435" t="s">
        <v>62</v>
      </c>
      <c r="T62" s="435" t="s">
        <v>158</v>
      </c>
      <c r="U62" s="435" t="s">
        <v>183</v>
      </c>
      <c r="V62" s="435" t="s">
        <v>151</v>
      </c>
      <c r="W62" s="80" t="s">
        <v>8</v>
      </c>
      <c r="X62" s="29"/>
      <c r="Y62" s="23"/>
    </row>
    <row r="63" spans="1:25" s="3" customFormat="1" ht="47.25" customHeight="1" x14ac:dyDescent="0.25">
      <c r="A63" s="13"/>
      <c r="B63" s="14"/>
      <c r="C63" s="286"/>
      <c r="D63" s="434"/>
      <c r="E63" s="693"/>
      <c r="F63" s="693"/>
      <c r="G63" s="433"/>
      <c r="H63" s="433"/>
      <c r="I63" s="287"/>
      <c r="J63" s="433"/>
      <c r="K63" s="287"/>
      <c r="L63" s="693"/>
      <c r="M63" s="693"/>
      <c r="N63" s="694"/>
      <c r="O63" s="695"/>
      <c r="P63" s="433"/>
      <c r="Q63" s="433"/>
      <c r="R63" s="433"/>
      <c r="S63" s="288"/>
      <c r="T63" s="288"/>
      <c r="U63" s="433"/>
      <c r="V63" s="433"/>
      <c r="W63" s="289"/>
      <c r="X63" s="29"/>
      <c r="Y63" s="23"/>
    </row>
    <row r="64" spans="1:25" s="3" customFormat="1" ht="47.25" customHeight="1" x14ac:dyDescent="0.25">
      <c r="A64" s="13"/>
      <c r="B64" s="14"/>
      <c r="C64" s="290"/>
      <c r="D64" s="426"/>
      <c r="E64" s="691"/>
      <c r="F64" s="691"/>
      <c r="G64" s="429"/>
      <c r="H64" s="429"/>
      <c r="I64" s="291"/>
      <c r="J64" s="429"/>
      <c r="K64" s="291"/>
      <c r="L64" s="691"/>
      <c r="M64" s="691"/>
      <c r="N64" s="661"/>
      <c r="O64" s="661"/>
      <c r="P64" s="429"/>
      <c r="Q64" s="429"/>
      <c r="R64" s="429"/>
      <c r="S64" s="292"/>
      <c r="T64" s="292"/>
      <c r="U64" s="429"/>
      <c r="V64" s="427"/>
      <c r="W64" s="293"/>
      <c r="X64" s="29"/>
      <c r="Y64" s="23"/>
    </row>
    <row r="65" spans="1:25" s="3" customFormat="1" ht="47.25" customHeight="1" x14ac:dyDescent="0.25">
      <c r="A65" s="13"/>
      <c r="B65" s="14"/>
      <c r="C65" s="290"/>
      <c r="D65" s="426"/>
      <c r="E65" s="691"/>
      <c r="F65" s="691"/>
      <c r="G65" s="429"/>
      <c r="H65" s="429"/>
      <c r="I65" s="291"/>
      <c r="J65" s="429"/>
      <c r="K65" s="291"/>
      <c r="L65" s="691"/>
      <c r="M65" s="691"/>
      <c r="N65" s="661"/>
      <c r="O65" s="661"/>
      <c r="P65" s="429"/>
      <c r="Q65" s="429"/>
      <c r="R65" s="429"/>
      <c r="S65" s="292"/>
      <c r="T65" s="292"/>
      <c r="U65" s="429"/>
      <c r="V65" s="427"/>
      <c r="W65" s="293"/>
      <c r="X65" s="29"/>
      <c r="Y65" s="23"/>
    </row>
    <row r="66" spans="1:25" s="3" customFormat="1" ht="47.25" customHeight="1" x14ac:dyDescent="0.25">
      <c r="A66" s="13"/>
      <c r="B66" s="14"/>
      <c r="C66" s="290"/>
      <c r="D66" s="426"/>
      <c r="E66" s="691"/>
      <c r="F66" s="691"/>
      <c r="G66" s="429"/>
      <c r="H66" s="429"/>
      <c r="I66" s="291"/>
      <c r="J66" s="429"/>
      <c r="K66" s="291"/>
      <c r="L66" s="691"/>
      <c r="M66" s="691"/>
      <c r="N66" s="661"/>
      <c r="O66" s="661"/>
      <c r="P66" s="429"/>
      <c r="Q66" s="429"/>
      <c r="R66" s="429"/>
      <c r="S66" s="292"/>
      <c r="T66" s="292"/>
      <c r="U66" s="429"/>
      <c r="V66" s="427"/>
      <c r="W66" s="293"/>
      <c r="X66" s="29"/>
      <c r="Y66" s="23"/>
    </row>
    <row r="67" spans="1:25" s="3" customFormat="1" ht="47.25" customHeight="1" x14ac:dyDescent="0.25">
      <c r="A67" s="13"/>
      <c r="B67" s="14"/>
      <c r="C67" s="290"/>
      <c r="D67" s="426"/>
      <c r="E67" s="691"/>
      <c r="F67" s="691"/>
      <c r="G67" s="429"/>
      <c r="H67" s="429"/>
      <c r="I67" s="291"/>
      <c r="J67" s="429"/>
      <c r="K67" s="291"/>
      <c r="L67" s="691"/>
      <c r="M67" s="691"/>
      <c r="N67" s="661"/>
      <c r="O67" s="661"/>
      <c r="P67" s="429"/>
      <c r="Q67" s="429"/>
      <c r="R67" s="429"/>
      <c r="S67" s="292"/>
      <c r="T67" s="292"/>
      <c r="U67" s="429"/>
      <c r="V67" s="427"/>
      <c r="W67" s="293"/>
      <c r="X67" s="29"/>
      <c r="Y67" s="23"/>
    </row>
    <row r="68" spans="1:25" s="3" customFormat="1" ht="47.25" customHeight="1" x14ac:dyDescent="0.25">
      <c r="A68" s="13"/>
      <c r="B68" s="14"/>
      <c r="C68" s="290"/>
      <c r="D68" s="426"/>
      <c r="E68" s="691"/>
      <c r="F68" s="691"/>
      <c r="G68" s="429"/>
      <c r="H68" s="429"/>
      <c r="I68" s="291"/>
      <c r="J68" s="429"/>
      <c r="K68" s="291"/>
      <c r="L68" s="691"/>
      <c r="M68" s="691"/>
      <c r="N68" s="661"/>
      <c r="O68" s="661"/>
      <c r="P68" s="429"/>
      <c r="Q68" s="429"/>
      <c r="R68" s="429"/>
      <c r="S68" s="292"/>
      <c r="T68" s="292"/>
      <c r="U68" s="429"/>
      <c r="V68" s="427"/>
      <c r="W68" s="293"/>
      <c r="X68" s="29"/>
      <c r="Y68" s="23"/>
    </row>
    <row r="69" spans="1:25" s="3" customFormat="1" ht="47.25" customHeight="1" x14ac:dyDescent="0.25">
      <c r="A69" s="13"/>
      <c r="B69" s="14"/>
      <c r="C69" s="290"/>
      <c r="D69" s="426"/>
      <c r="E69" s="691"/>
      <c r="F69" s="691"/>
      <c r="G69" s="429"/>
      <c r="H69" s="429"/>
      <c r="I69" s="291"/>
      <c r="J69" s="429"/>
      <c r="K69" s="291"/>
      <c r="L69" s="691"/>
      <c r="M69" s="691"/>
      <c r="N69" s="661"/>
      <c r="O69" s="661"/>
      <c r="P69" s="429"/>
      <c r="Q69" s="429"/>
      <c r="R69" s="429"/>
      <c r="S69" s="292"/>
      <c r="T69" s="292"/>
      <c r="U69" s="429"/>
      <c r="V69" s="427"/>
      <c r="W69" s="293"/>
      <c r="X69" s="29"/>
      <c r="Y69" s="23"/>
    </row>
    <row r="70" spans="1:25" s="3" customFormat="1" ht="47.25" customHeight="1" x14ac:dyDescent="0.25">
      <c r="A70" s="13"/>
      <c r="B70" s="14"/>
      <c r="C70" s="290"/>
      <c r="D70" s="426"/>
      <c r="E70" s="691"/>
      <c r="F70" s="691"/>
      <c r="G70" s="429"/>
      <c r="H70" s="429"/>
      <c r="I70" s="291"/>
      <c r="J70" s="429"/>
      <c r="K70" s="291"/>
      <c r="L70" s="691"/>
      <c r="M70" s="691"/>
      <c r="N70" s="661"/>
      <c r="O70" s="661"/>
      <c r="P70" s="429"/>
      <c r="Q70" s="429"/>
      <c r="R70" s="429"/>
      <c r="S70" s="292"/>
      <c r="T70" s="292"/>
      <c r="U70" s="429"/>
      <c r="V70" s="427"/>
      <c r="W70" s="293"/>
      <c r="X70" s="29"/>
      <c r="Y70" s="23"/>
    </row>
    <row r="71" spans="1:25" s="3" customFormat="1" ht="47.25" customHeight="1" x14ac:dyDescent="0.25">
      <c r="A71" s="13"/>
      <c r="B71" s="14"/>
      <c r="C71" s="290"/>
      <c r="D71" s="426"/>
      <c r="E71" s="691"/>
      <c r="F71" s="691"/>
      <c r="G71" s="429"/>
      <c r="H71" s="429"/>
      <c r="I71" s="291"/>
      <c r="J71" s="429"/>
      <c r="K71" s="291"/>
      <c r="L71" s="691"/>
      <c r="M71" s="691"/>
      <c r="N71" s="661"/>
      <c r="O71" s="661"/>
      <c r="P71" s="429"/>
      <c r="Q71" s="429"/>
      <c r="R71" s="429"/>
      <c r="S71" s="292"/>
      <c r="T71" s="292"/>
      <c r="U71" s="429"/>
      <c r="V71" s="427"/>
      <c r="W71" s="293"/>
      <c r="X71" s="29"/>
      <c r="Y71" s="23"/>
    </row>
    <row r="72" spans="1:25" s="3" customFormat="1" ht="47.25" customHeight="1" x14ac:dyDescent="0.25">
      <c r="A72" s="13"/>
      <c r="B72" s="14"/>
      <c r="C72" s="290"/>
      <c r="D72" s="426"/>
      <c r="E72" s="691"/>
      <c r="F72" s="691"/>
      <c r="G72" s="429"/>
      <c r="H72" s="429"/>
      <c r="I72" s="291"/>
      <c r="J72" s="429"/>
      <c r="K72" s="291"/>
      <c r="L72" s="691"/>
      <c r="M72" s="691"/>
      <c r="N72" s="661"/>
      <c r="O72" s="661"/>
      <c r="P72" s="429"/>
      <c r="Q72" s="429"/>
      <c r="R72" s="429"/>
      <c r="S72" s="292"/>
      <c r="T72" s="292"/>
      <c r="U72" s="429"/>
      <c r="V72" s="427"/>
      <c r="W72" s="293"/>
      <c r="X72" s="29"/>
      <c r="Y72" s="23"/>
    </row>
    <row r="73" spans="1:25" s="3" customFormat="1" ht="47.25" customHeight="1" x14ac:dyDescent="0.25">
      <c r="A73" s="13"/>
      <c r="B73" s="14"/>
      <c r="C73" s="290"/>
      <c r="D73" s="426"/>
      <c r="E73" s="691"/>
      <c r="F73" s="691"/>
      <c r="G73" s="429"/>
      <c r="H73" s="429"/>
      <c r="I73" s="291"/>
      <c r="J73" s="429"/>
      <c r="K73" s="291"/>
      <c r="L73" s="691"/>
      <c r="M73" s="691"/>
      <c r="N73" s="661"/>
      <c r="O73" s="661"/>
      <c r="P73" s="429"/>
      <c r="Q73" s="429"/>
      <c r="R73" s="429"/>
      <c r="S73" s="292"/>
      <c r="T73" s="292"/>
      <c r="U73" s="429"/>
      <c r="V73" s="427"/>
      <c r="W73" s="293"/>
      <c r="X73" s="29"/>
      <c r="Y73" s="23"/>
    </row>
    <row r="74" spans="1:25" s="3" customFormat="1" ht="45.75" customHeight="1" x14ac:dyDescent="0.25">
      <c r="A74" s="13"/>
      <c r="B74" s="14"/>
      <c r="C74" s="290"/>
      <c r="D74" s="426"/>
      <c r="E74" s="691"/>
      <c r="F74" s="691"/>
      <c r="G74" s="429"/>
      <c r="H74" s="429"/>
      <c r="I74" s="291"/>
      <c r="J74" s="429"/>
      <c r="K74" s="291"/>
      <c r="L74" s="691"/>
      <c r="M74" s="691"/>
      <c r="N74" s="661"/>
      <c r="O74" s="661"/>
      <c r="P74" s="429"/>
      <c r="Q74" s="429"/>
      <c r="R74" s="429"/>
      <c r="S74" s="292"/>
      <c r="T74" s="292"/>
      <c r="U74" s="429"/>
      <c r="V74" s="427"/>
      <c r="W74" s="293"/>
      <c r="X74" s="29"/>
      <c r="Y74" s="23"/>
    </row>
    <row r="75" spans="1:25" s="3" customFormat="1" ht="51.75" customHeight="1" x14ac:dyDescent="0.25">
      <c r="A75" s="13"/>
      <c r="B75" s="14"/>
      <c r="C75" s="290"/>
      <c r="D75" s="426"/>
      <c r="E75" s="691"/>
      <c r="F75" s="691"/>
      <c r="G75" s="429"/>
      <c r="H75" s="429"/>
      <c r="I75" s="291"/>
      <c r="J75" s="429"/>
      <c r="K75" s="291"/>
      <c r="L75" s="691"/>
      <c r="M75" s="691"/>
      <c r="N75" s="661"/>
      <c r="O75" s="661"/>
      <c r="P75" s="429"/>
      <c r="Q75" s="429"/>
      <c r="R75" s="429"/>
      <c r="S75" s="292"/>
      <c r="T75" s="292"/>
      <c r="U75" s="429"/>
      <c r="V75" s="427"/>
      <c r="W75" s="293"/>
      <c r="X75" s="29"/>
      <c r="Y75" s="23"/>
    </row>
    <row r="76" spans="1:25" s="3" customFormat="1" ht="51.75" customHeight="1" x14ac:dyDescent="0.25">
      <c r="A76" s="13"/>
      <c r="B76" s="14"/>
      <c r="C76" s="290"/>
      <c r="D76" s="426"/>
      <c r="E76" s="691"/>
      <c r="F76" s="691"/>
      <c r="G76" s="429"/>
      <c r="H76" s="429"/>
      <c r="I76" s="291"/>
      <c r="J76" s="429"/>
      <c r="K76" s="291"/>
      <c r="L76" s="691"/>
      <c r="M76" s="691"/>
      <c r="N76" s="661"/>
      <c r="O76" s="661"/>
      <c r="P76" s="429"/>
      <c r="Q76" s="429"/>
      <c r="R76" s="429"/>
      <c r="S76" s="292"/>
      <c r="T76" s="292"/>
      <c r="U76" s="429"/>
      <c r="V76" s="427"/>
      <c r="W76" s="293"/>
      <c r="X76" s="29"/>
      <c r="Y76" s="23"/>
    </row>
    <row r="77" spans="1:25" s="3" customFormat="1" ht="51.75" customHeight="1" x14ac:dyDescent="0.25">
      <c r="A77" s="13"/>
      <c r="B77" s="14"/>
      <c r="C77" s="290"/>
      <c r="D77" s="426"/>
      <c r="E77" s="691"/>
      <c r="F77" s="691"/>
      <c r="G77" s="429"/>
      <c r="H77" s="429"/>
      <c r="I77" s="291"/>
      <c r="J77" s="429"/>
      <c r="K77" s="291"/>
      <c r="L77" s="691"/>
      <c r="M77" s="691"/>
      <c r="N77" s="661"/>
      <c r="O77" s="661"/>
      <c r="P77" s="429"/>
      <c r="Q77" s="429"/>
      <c r="R77" s="429"/>
      <c r="S77" s="292"/>
      <c r="T77" s="292"/>
      <c r="U77" s="429"/>
      <c r="V77" s="427"/>
      <c r="W77" s="293"/>
      <c r="X77" s="29"/>
      <c r="Y77" s="23"/>
    </row>
    <row r="78" spans="1:25" s="3" customFormat="1" ht="51.75" customHeight="1" x14ac:dyDescent="0.25">
      <c r="A78" s="13"/>
      <c r="B78" s="14"/>
      <c r="C78" s="290"/>
      <c r="D78" s="426"/>
      <c r="E78" s="691"/>
      <c r="F78" s="691"/>
      <c r="G78" s="429"/>
      <c r="H78" s="429"/>
      <c r="I78" s="291"/>
      <c r="J78" s="429"/>
      <c r="K78" s="291"/>
      <c r="L78" s="691"/>
      <c r="M78" s="691"/>
      <c r="N78" s="661"/>
      <c r="O78" s="661"/>
      <c r="P78" s="429"/>
      <c r="Q78" s="429"/>
      <c r="R78" s="429"/>
      <c r="S78" s="292"/>
      <c r="T78" s="292"/>
      <c r="U78" s="429"/>
      <c r="V78" s="427"/>
      <c r="W78" s="293"/>
      <c r="X78" s="29"/>
      <c r="Y78" s="23"/>
    </row>
    <row r="79" spans="1:25" s="3" customFormat="1" ht="51.75" customHeight="1" x14ac:dyDescent="0.25">
      <c r="A79" s="13"/>
      <c r="B79" s="14"/>
      <c r="C79" s="290"/>
      <c r="D79" s="426"/>
      <c r="E79" s="691"/>
      <c r="F79" s="691"/>
      <c r="G79" s="429"/>
      <c r="H79" s="429"/>
      <c r="I79" s="291"/>
      <c r="J79" s="429"/>
      <c r="K79" s="291"/>
      <c r="L79" s="691"/>
      <c r="M79" s="691"/>
      <c r="N79" s="661"/>
      <c r="O79" s="661"/>
      <c r="P79" s="429"/>
      <c r="Q79" s="429"/>
      <c r="R79" s="429"/>
      <c r="S79" s="292"/>
      <c r="T79" s="292"/>
      <c r="U79" s="429"/>
      <c r="V79" s="427"/>
      <c r="W79" s="293"/>
      <c r="X79" s="29"/>
      <c r="Y79" s="23"/>
    </row>
    <row r="80" spans="1:25" s="3" customFormat="1" ht="47.25" customHeight="1" x14ac:dyDescent="0.25">
      <c r="A80" s="13"/>
      <c r="B80" s="14"/>
      <c r="C80" s="290"/>
      <c r="D80" s="426"/>
      <c r="E80" s="691"/>
      <c r="F80" s="691"/>
      <c r="G80" s="429"/>
      <c r="H80" s="429"/>
      <c r="I80" s="291"/>
      <c r="J80" s="429"/>
      <c r="K80" s="291"/>
      <c r="L80" s="691"/>
      <c r="M80" s="691"/>
      <c r="N80" s="661"/>
      <c r="O80" s="661"/>
      <c r="P80" s="429"/>
      <c r="Q80" s="429"/>
      <c r="R80" s="429"/>
      <c r="S80" s="292"/>
      <c r="T80" s="292"/>
      <c r="U80" s="429"/>
      <c r="V80" s="427"/>
      <c r="W80" s="293"/>
      <c r="X80" s="29"/>
      <c r="Y80" s="23"/>
    </row>
    <row r="81" spans="1:25" s="3" customFormat="1" ht="47.25" customHeight="1" x14ac:dyDescent="0.25">
      <c r="A81" s="13"/>
      <c r="B81" s="14"/>
      <c r="C81" s="290"/>
      <c r="D81" s="426"/>
      <c r="E81" s="691"/>
      <c r="F81" s="691"/>
      <c r="G81" s="429"/>
      <c r="H81" s="429"/>
      <c r="I81" s="291"/>
      <c r="J81" s="429"/>
      <c r="K81" s="291"/>
      <c r="L81" s="691"/>
      <c r="M81" s="691"/>
      <c r="N81" s="661"/>
      <c r="O81" s="661"/>
      <c r="P81" s="429"/>
      <c r="Q81" s="429"/>
      <c r="R81" s="429"/>
      <c r="S81" s="292"/>
      <c r="T81" s="292"/>
      <c r="U81" s="429"/>
      <c r="V81" s="427"/>
      <c r="W81" s="293"/>
      <c r="X81" s="29"/>
      <c r="Y81" s="23"/>
    </row>
    <row r="82" spans="1:25" s="3" customFormat="1" ht="47.25" customHeight="1" x14ac:dyDescent="0.25">
      <c r="A82" s="13"/>
      <c r="B82" s="14"/>
      <c r="C82" s="290"/>
      <c r="D82" s="426"/>
      <c r="E82" s="691"/>
      <c r="F82" s="691"/>
      <c r="G82" s="429"/>
      <c r="H82" s="429"/>
      <c r="I82" s="291"/>
      <c r="J82" s="429"/>
      <c r="K82" s="291"/>
      <c r="L82" s="691"/>
      <c r="M82" s="691"/>
      <c r="N82" s="661"/>
      <c r="O82" s="661"/>
      <c r="P82" s="429"/>
      <c r="Q82" s="429"/>
      <c r="R82" s="429"/>
      <c r="S82" s="292"/>
      <c r="T82" s="292"/>
      <c r="U82" s="429"/>
      <c r="V82" s="427"/>
      <c r="W82" s="293"/>
      <c r="X82" s="29"/>
      <c r="Y82" s="23"/>
    </row>
    <row r="83" spans="1:25" s="3" customFormat="1" ht="47.25" customHeight="1" x14ac:dyDescent="0.25">
      <c r="A83" s="13"/>
      <c r="B83" s="14"/>
      <c r="C83" s="290"/>
      <c r="D83" s="426"/>
      <c r="E83" s="691"/>
      <c r="F83" s="691"/>
      <c r="G83" s="429"/>
      <c r="H83" s="429"/>
      <c r="I83" s="291"/>
      <c r="J83" s="429"/>
      <c r="K83" s="291"/>
      <c r="L83" s="691"/>
      <c r="M83" s="691"/>
      <c r="N83" s="661"/>
      <c r="O83" s="661"/>
      <c r="P83" s="429"/>
      <c r="Q83" s="429"/>
      <c r="R83" s="429"/>
      <c r="S83" s="292"/>
      <c r="T83" s="292"/>
      <c r="U83" s="429"/>
      <c r="V83" s="427"/>
      <c r="W83" s="293"/>
      <c r="X83" s="29"/>
      <c r="Y83" s="23"/>
    </row>
    <row r="84" spans="1:25" s="3" customFormat="1" ht="47.25" customHeight="1" x14ac:dyDescent="0.25">
      <c r="A84" s="13"/>
      <c r="B84" s="14"/>
      <c r="C84" s="290"/>
      <c r="D84" s="426"/>
      <c r="E84" s="691"/>
      <c r="F84" s="691"/>
      <c r="G84" s="429"/>
      <c r="H84" s="429"/>
      <c r="I84" s="291"/>
      <c r="J84" s="429"/>
      <c r="K84" s="291"/>
      <c r="L84" s="691"/>
      <c r="M84" s="691"/>
      <c r="N84" s="661"/>
      <c r="O84" s="661"/>
      <c r="P84" s="429"/>
      <c r="Q84" s="429"/>
      <c r="R84" s="429"/>
      <c r="S84" s="292"/>
      <c r="T84" s="292"/>
      <c r="U84" s="429"/>
      <c r="V84" s="427"/>
      <c r="W84" s="293"/>
      <c r="X84" s="29"/>
      <c r="Y84" s="23"/>
    </row>
    <row r="85" spans="1:25" s="3" customFormat="1" ht="47.25" customHeight="1" x14ac:dyDescent="0.25">
      <c r="A85" s="13"/>
      <c r="B85" s="14"/>
      <c r="C85" s="290"/>
      <c r="D85" s="426"/>
      <c r="E85" s="691"/>
      <c r="F85" s="691"/>
      <c r="G85" s="429"/>
      <c r="H85" s="429"/>
      <c r="I85" s="291"/>
      <c r="J85" s="429"/>
      <c r="K85" s="291"/>
      <c r="L85" s="691"/>
      <c r="M85" s="691"/>
      <c r="N85" s="661"/>
      <c r="O85" s="661"/>
      <c r="P85" s="429"/>
      <c r="Q85" s="429"/>
      <c r="R85" s="429"/>
      <c r="S85" s="292"/>
      <c r="T85" s="292"/>
      <c r="U85" s="429"/>
      <c r="V85" s="427"/>
      <c r="W85" s="293"/>
      <c r="X85" s="29"/>
      <c r="Y85" s="23"/>
    </row>
    <row r="86" spans="1:25" s="3" customFormat="1" ht="47.25" customHeight="1" x14ac:dyDescent="0.25">
      <c r="A86" s="13"/>
      <c r="B86" s="14"/>
      <c r="C86" s="290"/>
      <c r="D86" s="426"/>
      <c r="E86" s="691"/>
      <c r="F86" s="691"/>
      <c r="G86" s="429"/>
      <c r="H86" s="429"/>
      <c r="I86" s="291"/>
      <c r="J86" s="429"/>
      <c r="K86" s="291"/>
      <c r="L86" s="691"/>
      <c r="M86" s="691"/>
      <c r="N86" s="661"/>
      <c r="O86" s="661"/>
      <c r="P86" s="429"/>
      <c r="Q86" s="429"/>
      <c r="R86" s="429"/>
      <c r="S86" s="292"/>
      <c r="T86" s="292"/>
      <c r="U86" s="429"/>
      <c r="V86" s="427"/>
      <c r="W86" s="293"/>
      <c r="X86" s="29"/>
      <c r="Y86" s="23"/>
    </row>
    <row r="87" spans="1:25" s="3" customFormat="1" ht="51.75" customHeight="1" x14ac:dyDescent="0.25">
      <c r="A87" s="13"/>
      <c r="B87" s="14"/>
      <c r="C87" s="290"/>
      <c r="D87" s="426"/>
      <c r="E87" s="691"/>
      <c r="F87" s="691"/>
      <c r="G87" s="429"/>
      <c r="H87" s="429"/>
      <c r="I87" s="291"/>
      <c r="J87" s="429"/>
      <c r="K87" s="291"/>
      <c r="L87" s="691"/>
      <c r="M87" s="691"/>
      <c r="N87" s="661"/>
      <c r="O87" s="661"/>
      <c r="P87" s="429"/>
      <c r="Q87" s="429"/>
      <c r="R87" s="429"/>
      <c r="S87" s="292"/>
      <c r="T87" s="292"/>
      <c r="U87" s="429"/>
      <c r="V87" s="427"/>
      <c r="W87" s="293"/>
      <c r="X87" s="29"/>
      <c r="Y87" s="23"/>
    </row>
    <row r="88" spans="1:25" s="3" customFormat="1" ht="51.75" customHeight="1" x14ac:dyDescent="0.25">
      <c r="A88" s="13"/>
      <c r="B88" s="14"/>
      <c r="C88" s="290"/>
      <c r="D88" s="426"/>
      <c r="E88" s="691"/>
      <c r="F88" s="691"/>
      <c r="G88" s="429"/>
      <c r="H88" s="429"/>
      <c r="I88" s="291"/>
      <c r="J88" s="429"/>
      <c r="K88" s="291"/>
      <c r="L88" s="691"/>
      <c r="M88" s="691"/>
      <c r="N88" s="661"/>
      <c r="O88" s="661"/>
      <c r="P88" s="429"/>
      <c r="Q88" s="429"/>
      <c r="R88" s="429"/>
      <c r="S88" s="292"/>
      <c r="T88" s="292"/>
      <c r="U88" s="429"/>
      <c r="V88" s="427"/>
      <c r="W88" s="293"/>
      <c r="X88" s="29"/>
      <c r="Y88" s="23"/>
    </row>
    <row r="89" spans="1:25" s="3" customFormat="1" ht="47.25" customHeight="1" x14ac:dyDescent="0.25">
      <c r="A89" s="13"/>
      <c r="B89" s="14"/>
      <c r="C89" s="290"/>
      <c r="D89" s="426"/>
      <c r="E89" s="691"/>
      <c r="F89" s="691"/>
      <c r="G89" s="429"/>
      <c r="H89" s="429"/>
      <c r="I89" s="291"/>
      <c r="J89" s="429"/>
      <c r="K89" s="291"/>
      <c r="L89" s="691"/>
      <c r="M89" s="691"/>
      <c r="N89" s="661"/>
      <c r="O89" s="661"/>
      <c r="P89" s="429"/>
      <c r="Q89" s="429"/>
      <c r="R89" s="429"/>
      <c r="S89" s="292"/>
      <c r="T89" s="292"/>
      <c r="U89" s="429"/>
      <c r="V89" s="427"/>
      <c r="W89" s="293"/>
      <c r="X89" s="29"/>
      <c r="Y89" s="23"/>
    </row>
    <row r="90" spans="1:25" s="3" customFormat="1" ht="51.75" customHeight="1" x14ac:dyDescent="0.25">
      <c r="A90" s="13"/>
      <c r="B90" s="14"/>
      <c r="C90" s="290"/>
      <c r="D90" s="426"/>
      <c r="E90" s="691"/>
      <c r="F90" s="691"/>
      <c r="G90" s="429"/>
      <c r="H90" s="429"/>
      <c r="I90" s="291"/>
      <c r="J90" s="429"/>
      <c r="K90" s="291"/>
      <c r="L90" s="691"/>
      <c r="M90" s="691"/>
      <c r="N90" s="661"/>
      <c r="O90" s="661"/>
      <c r="P90" s="429"/>
      <c r="Q90" s="429"/>
      <c r="R90" s="429"/>
      <c r="S90" s="292"/>
      <c r="T90" s="292"/>
      <c r="U90" s="429"/>
      <c r="V90" s="427"/>
      <c r="W90" s="293"/>
      <c r="X90" s="29"/>
      <c r="Y90" s="23"/>
    </row>
    <row r="91" spans="1:25" s="3" customFormat="1" ht="47.25" customHeight="1" x14ac:dyDescent="0.25">
      <c r="A91" s="13"/>
      <c r="B91" s="14"/>
      <c r="C91" s="290"/>
      <c r="D91" s="426"/>
      <c r="E91" s="691"/>
      <c r="F91" s="691"/>
      <c r="G91" s="429"/>
      <c r="H91" s="429"/>
      <c r="I91" s="291"/>
      <c r="J91" s="429"/>
      <c r="K91" s="291"/>
      <c r="L91" s="691"/>
      <c r="M91" s="691"/>
      <c r="N91" s="661"/>
      <c r="O91" s="661"/>
      <c r="P91" s="429"/>
      <c r="Q91" s="429"/>
      <c r="R91" s="429"/>
      <c r="S91" s="292"/>
      <c r="T91" s="292"/>
      <c r="U91" s="429"/>
      <c r="V91" s="427"/>
      <c r="W91" s="293"/>
      <c r="X91" s="29"/>
      <c r="Y91" s="23"/>
    </row>
    <row r="92" spans="1:25" s="3" customFormat="1" ht="47.25" customHeight="1" x14ac:dyDescent="0.25">
      <c r="A92" s="13"/>
      <c r="B92" s="14"/>
      <c r="C92" s="290"/>
      <c r="D92" s="426"/>
      <c r="E92" s="691"/>
      <c r="F92" s="691"/>
      <c r="G92" s="429"/>
      <c r="H92" s="429"/>
      <c r="I92" s="291"/>
      <c r="J92" s="429"/>
      <c r="K92" s="291"/>
      <c r="L92" s="691"/>
      <c r="M92" s="691"/>
      <c r="N92" s="661"/>
      <c r="O92" s="661"/>
      <c r="P92" s="429"/>
      <c r="Q92" s="429"/>
      <c r="R92" s="429"/>
      <c r="S92" s="292"/>
      <c r="T92" s="292"/>
      <c r="U92" s="429"/>
      <c r="V92" s="427"/>
      <c r="W92" s="293"/>
      <c r="X92" s="29"/>
      <c r="Y92" s="23"/>
    </row>
    <row r="93" spans="1:25" s="3" customFormat="1" ht="51.75" customHeight="1" x14ac:dyDescent="0.25">
      <c r="A93" s="13"/>
      <c r="B93" s="14"/>
      <c r="C93" s="290"/>
      <c r="D93" s="426"/>
      <c r="E93" s="691"/>
      <c r="F93" s="691"/>
      <c r="G93" s="429"/>
      <c r="H93" s="429"/>
      <c r="I93" s="291"/>
      <c r="J93" s="429"/>
      <c r="K93" s="291"/>
      <c r="L93" s="691"/>
      <c r="M93" s="691"/>
      <c r="N93" s="661"/>
      <c r="O93" s="661"/>
      <c r="P93" s="429"/>
      <c r="Q93" s="429"/>
      <c r="R93" s="429"/>
      <c r="S93" s="292"/>
      <c r="T93" s="292"/>
      <c r="U93" s="429"/>
      <c r="V93" s="427"/>
      <c r="W93" s="293"/>
      <c r="X93" s="29"/>
      <c r="Y93" s="23"/>
    </row>
    <row r="94" spans="1:25" s="3" customFormat="1" ht="47.25" customHeight="1" x14ac:dyDescent="0.25">
      <c r="A94" s="13"/>
      <c r="B94" s="14"/>
      <c r="C94" s="290"/>
      <c r="D94" s="426"/>
      <c r="E94" s="691"/>
      <c r="F94" s="691"/>
      <c r="G94" s="429"/>
      <c r="H94" s="429"/>
      <c r="I94" s="291"/>
      <c r="J94" s="429"/>
      <c r="K94" s="291"/>
      <c r="L94" s="691"/>
      <c r="M94" s="691"/>
      <c r="N94" s="661"/>
      <c r="O94" s="661"/>
      <c r="P94" s="429"/>
      <c r="Q94" s="429"/>
      <c r="R94" s="429"/>
      <c r="S94" s="292"/>
      <c r="T94" s="292"/>
      <c r="U94" s="429"/>
      <c r="V94" s="427"/>
      <c r="W94" s="293"/>
      <c r="X94" s="29"/>
      <c r="Y94" s="23"/>
    </row>
    <row r="95" spans="1:25" s="3" customFormat="1" ht="47.25" customHeight="1" x14ac:dyDescent="0.25">
      <c r="A95" s="13"/>
      <c r="B95" s="14"/>
      <c r="C95" s="290"/>
      <c r="D95" s="426"/>
      <c r="E95" s="691"/>
      <c r="F95" s="691"/>
      <c r="G95" s="429"/>
      <c r="H95" s="429"/>
      <c r="I95" s="291"/>
      <c r="J95" s="429"/>
      <c r="K95" s="291"/>
      <c r="L95" s="691"/>
      <c r="M95" s="691"/>
      <c r="N95" s="661"/>
      <c r="O95" s="661"/>
      <c r="P95" s="429"/>
      <c r="Q95" s="429"/>
      <c r="R95" s="429"/>
      <c r="S95" s="292"/>
      <c r="T95" s="292"/>
      <c r="U95" s="429"/>
      <c r="V95" s="427"/>
      <c r="W95" s="293"/>
      <c r="X95" s="29"/>
      <c r="Y95" s="23"/>
    </row>
    <row r="96" spans="1:25" s="3" customFormat="1" ht="47.25" customHeight="1" x14ac:dyDescent="0.25">
      <c r="A96" s="13"/>
      <c r="B96" s="14"/>
      <c r="C96" s="290"/>
      <c r="D96" s="426"/>
      <c r="E96" s="691"/>
      <c r="F96" s="691"/>
      <c r="G96" s="429"/>
      <c r="H96" s="429"/>
      <c r="I96" s="291"/>
      <c r="J96" s="429"/>
      <c r="K96" s="291"/>
      <c r="L96" s="691"/>
      <c r="M96" s="691"/>
      <c r="N96" s="661"/>
      <c r="O96" s="661"/>
      <c r="P96" s="429"/>
      <c r="Q96" s="429"/>
      <c r="R96" s="429"/>
      <c r="S96" s="292"/>
      <c r="T96" s="292"/>
      <c r="U96" s="429"/>
      <c r="V96" s="427"/>
      <c r="W96" s="293"/>
      <c r="X96" s="29"/>
      <c r="Y96" s="23"/>
    </row>
    <row r="97" spans="1:25" s="3" customFormat="1" ht="47.25" customHeight="1" x14ac:dyDescent="0.25">
      <c r="A97" s="13"/>
      <c r="B97" s="14"/>
      <c r="C97" s="290"/>
      <c r="D97" s="426"/>
      <c r="E97" s="691"/>
      <c r="F97" s="691"/>
      <c r="G97" s="429"/>
      <c r="H97" s="429"/>
      <c r="I97" s="291"/>
      <c r="J97" s="429"/>
      <c r="K97" s="291"/>
      <c r="L97" s="691"/>
      <c r="M97" s="691"/>
      <c r="N97" s="661"/>
      <c r="O97" s="661"/>
      <c r="P97" s="429"/>
      <c r="Q97" s="429"/>
      <c r="R97" s="429"/>
      <c r="S97" s="292"/>
      <c r="T97" s="292"/>
      <c r="U97" s="429"/>
      <c r="V97" s="427"/>
      <c r="W97" s="293"/>
      <c r="X97" s="29"/>
      <c r="Y97" s="23"/>
    </row>
    <row r="98" spans="1:25" s="3" customFormat="1" ht="47.25" customHeight="1" x14ac:dyDescent="0.25">
      <c r="A98" s="13"/>
      <c r="B98" s="14"/>
      <c r="C98" s="290"/>
      <c r="D98" s="426"/>
      <c r="E98" s="691"/>
      <c r="F98" s="691"/>
      <c r="G98" s="429"/>
      <c r="H98" s="429"/>
      <c r="I98" s="291"/>
      <c r="J98" s="429"/>
      <c r="K98" s="291"/>
      <c r="L98" s="691"/>
      <c r="M98" s="691"/>
      <c r="N98" s="661"/>
      <c r="O98" s="661"/>
      <c r="P98" s="429"/>
      <c r="Q98" s="429"/>
      <c r="R98" s="429"/>
      <c r="S98" s="292"/>
      <c r="T98" s="292"/>
      <c r="U98" s="429"/>
      <c r="V98" s="427"/>
      <c r="W98" s="293"/>
      <c r="X98" s="29"/>
      <c r="Y98" s="23"/>
    </row>
    <row r="99" spans="1:25" s="3" customFormat="1" ht="47.25" customHeight="1" x14ac:dyDescent="0.25">
      <c r="A99" s="13"/>
      <c r="B99" s="14"/>
      <c r="C99" s="290"/>
      <c r="D99" s="426"/>
      <c r="E99" s="691"/>
      <c r="F99" s="691"/>
      <c r="G99" s="429"/>
      <c r="H99" s="429"/>
      <c r="I99" s="291"/>
      <c r="J99" s="429"/>
      <c r="K99" s="291"/>
      <c r="L99" s="691"/>
      <c r="M99" s="691"/>
      <c r="N99" s="661"/>
      <c r="O99" s="661"/>
      <c r="P99" s="429"/>
      <c r="Q99" s="429"/>
      <c r="R99" s="429"/>
      <c r="S99" s="292"/>
      <c r="T99" s="292"/>
      <c r="U99" s="429"/>
      <c r="V99" s="427"/>
      <c r="W99" s="293"/>
      <c r="X99" s="29"/>
      <c r="Y99" s="23"/>
    </row>
    <row r="100" spans="1:25" s="3" customFormat="1" ht="47.25" customHeight="1" x14ac:dyDescent="0.25">
      <c r="A100" s="13"/>
      <c r="B100" s="14"/>
      <c r="C100" s="290"/>
      <c r="D100" s="426"/>
      <c r="E100" s="691"/>
      <c r="F100" s="691"/>
      <c r="G100" s="429"/>
      <c r="H100" s="429"/>
      <c r="I100" s="291"/>
      <c r="J100" s="429"/>
      <c r="K100" s="291"/>
      <c r="L100" s="691"/>
      <c r="M100" s="691"/>
      <c r="N100" s="661"/>
      <c r="O100" s="661"/>
      <c r="P100" s="429"/>
      <c r="Q100" s="429"/>
      <c r="R100" s="429"/>
      <c r="S100" s="292"/>
      <c r="T100" s="292"/>
      <c r="U100" s="429"/>
      <c r="V100" s="427"/>
      <c r="W100" s="293"/>
      <c r="X100" s="29"/>
      <c r="Y100" s="23"/>
    </row>
    <row r="101" spans="1:25" s="3" customFormat="1" ht="47.25" customHeight="1" x14ac:dyDescent="0.25">
      <c r="A101" s="13"/>
      <c r="B101" s="14"/>
      <c r="C101" s="290"/>
      <c r="D101" s="426"/>
      <c r="E101" s="691"/>
      <c r="F101" s="691"/>
      <c r="G101" s="429"/>
      <c r="H101" s="429"/>
      <c r="I101" s="291"/>
      <c r="J101" s="429"/>
      <c r="K101" s="291"/>
      <c r="L101" s="691"/>
      <c r="M101" s="691"/>
      <c r="N101" s="661"/>
      <c r="O101" s="661"/>
      <c r="P101" s="429"/>
      <c r="Q101" s="429"/>
      <c r="R101" s="429"/>
      <c r="S101" s="292"/>
      <c r="T101" s="292"/>
      <c r="U101" s="429"/>
      <c r="V101" s="427"/>
      <c r="W101" s="293"/>
      <c r="X101" s="29"/>
      <c r="Y101" s="23"/>
    </row>
    <row r="102" spans="1:25" s="3" customFormat="1" ht="47.25" customHeight="1" thickBot="1" x14ac:dyDescent="0.3">
      <c r="A102" s="13"/>
      <c r="B102" s="14"/>
      <c r="C102" s="294"/>
      <c r="D102" s="425"/>
      <c r="E102" s="692"/>
      <c r="F102" s="692"/>
      <c r="G102" s="437"/>
      <c r="H102" s="437"/>
      <c r="I102" s="295"/>
      <c r="J102" s="437"/>
      <c r="K102" s="295"/>
      <c r="L102" s="692"/>
      <c r="M102" s="692"/>
      <c r="N102" s="665"/>
      <c r="O102" s="665"/>
      <c r="P102" s="437"/>
      <c r="Q102" s="437"/>
      <c r="R102" s="437"/>
      <c r="S102" s="296"/>
      <c r="T102" s="296"/>
      <c r="U102" s="437"/>
      <c r="V102" s="428"/>
      <c r="W102" s="29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19" t="s">
        <v>176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680"/>
      <c r="D106" s="681"/>
      <c r="E106" s="681"/>
      <c r="F106" s="681"/>
      <c r="G106" s="681"/>
      <c r="H106" s="681"/>
      <c r="I106" s="68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683"/>
      <c r="D107" s="684"/>
      <c r="E107" s="684"/>
      <c r="F107" s="684"/>
      <c r="G107" s="684"/>
      <c r="H107" s="684"/>
      <c r="I107" s="68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683"/>
      <c r="D108" s="684"/>
      <c r="E108" s="684"/>
      <c r="F108" s="684"/>
      <c r="G108" s="684"/>
      <c r="H108" s="684"/>
      <c r="I108" s="68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683"/>
      <c r="D109" s="684"/>
      <c r="E109" s="684"/>
      <c r="F109" s="684"/>
      <c r="G109" s="684"/>
      <c r="H109" s="684"/>
      <c r="I109" s="685"/>
      <c r="J109" s="18"/>
      <c r="K109" s="18"/>
      <c r="L109" s="18"/>
      <c r="M109" s="18"/>
      <c r="N109" s="18"/>
      <c r="O109" s="18"/>
      <c r="P109" s="18"/>
      <c r="Q109" s="18"/>
      <c r="R109" s="18"/>
      <c r="S109" s="18"/>
      <c r="T109" s="18"/>
      <c r="U109" s="18"/>
      <c r="V109" s="18"/>
      <c r="W109" s="18"/>
      <c r="X109" s="29"/>
    </row>
    <row r="110" spans="1:25" ht="18.75" x14ac:dyDescent="0.25">
      <c r="A110" s="1"/>
      <c r="B110" s="30"/>
      <c r="C110" s="686"/>
      <c r="D110" s="687"/>
      <c r="E110" s="687"/>
      <c r="F110" s="687"/>
      <c r="G110" s="687"/>
      <c r="H110" s="687"/>
      <c r="I110" s="68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315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313</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4" t="s">
        <v>87</v>
      </c>
      <c r="D115" s="689" t="s">
        <v>74</v>
      </c>
      <c r="E115" s="689"/>
      <c r="F115" s="689"/>
      <c r="G115" s="689"/>
      <c r="H115" s="689"/>
      <c r="I115" s="435" t="s">
        <v>88</v>
      </c>
      <c r="J115" s="435" t="s">
        <v>177</v>
      </c>
      <c r="K115" s="435" t="s">
        <v>178</v>
      </c>
      <c r="L115" s="435" t="s">
        <v>179</v>
      </c>
      <c r="M115" s="435" t="s">
        <v>180</v>
      </c>
      <c r="N115" s="435" t="s">
        <v>85</v>
      </c>
      <c r="O115" s="432" t="s">
        <v>181</v>
      </c>
      <c r="P115" s="80" t="s">
        <v>182</v>
      </c>
      <c r="Q115" s="18"/>
      <c r="R115" s="18"/>
      <c r="S115" s="18"/>
      <c r="T115" s="18"/>
      <c r="U115" s="18"/>
      <c r="V115" s="18"/>
      <c r="W115" s="18"/>
      <c r="X115" s="29"/>
    </row>
    <row r="116" spans="1:24" ht="47.25" customHeight="1" x14ac:dyDescent="0.25">
      <c r="A116" s="1"/>
      <c r="B116" s="30"/>
      <c r="C116" s="315"/>
      <c r="D116" s="690"/>
      <c r="E116" s="690"/>
      <c r="F116" s="690"/>
      <c r="G116" s="690"/>
      <c r="H116" s="690"/>
      <c r="I116" s="316"/>
      <c r="J116" s="436"/>
      <c r="K116" s="436"/>
      <c r="L116" s="436"/>
      <c r="M116" s="436"/>
      <c r="N116" s="436"/>
      <c r="O116" s="436"/>
      <c r="P116" s="317"/>
      <c r="Q116" s="18"/>
      <c r="R116" s="18"/>
      <c r="S116" s="18"/>
      <c r="T116" s="18"/>
      <c r="U116" s="18"/>
      <c r="V116" s="18"/>
      <c r="W116" s="18"/>
      <c r="X116" s="29"/>
    </row>
    <row r="117" spans="1:24" ht="47.25" customHeight="1" x14ac:dyDescent="0.25">
      <c r="A117" s="1"/>
      <c r="B117" s="30"/>
      <c r="C117" s="318"/>
      <c r="D117" s="659"/>
      <c r="E117" s="659"/>
      <c r="F117" s="659"/>
      <c r="G117" s="659"/>
      <c r="H117" s="659"/>
      <c r="I117" s="427"/>
      <c r="J117" s="427"/>
      <c r="K117" s="427"/>
      <c r="L117" s="427"/>
      <c r="M117" s="427"/>
      <c r="N117" s="427"/>
      <c r="O117" s="427"/>
      <c r="P117" s="319"/>
      <c r="Q117" s="18"/>
      <c r="R117" s="18"/>
      <c r="S117" s="18"/>
      <c r="T117" s="18"/>
      <c r="U117" s="18"/>
      <c r="V117" s="18"/>
      <c r="W117" s="18"/>
      <c r="X117" s="29"/>
    </row>
    <row r="118" spans="1:24" ht="47.25" customHeight="1" x14ac:dyDescent="0.25">
      <c r="A118" s="1"/>
      <c r="B118" s="30"/>
      <c r="C118" s="318"/>
      <c r="D118" s="659"/>
      <c r="E118" s="659"/>
      <c r="F118" s="659"/>
      <c r="G118" s="659"/>
      <c r="H118" s="659"/>
      <c r="I118" s="427"/>
      <c r="J118" s="427"/>
      <c r="K118" s="427"/>
      <c r="L118" s="427"/>
      <c r="M118" s="427"/>
      <c r="N118" s="427"/>
      <c r="O118" s="427"/>
      <c r="P118" s="319"/>
      <c r="Q118" s="18"/>
      <c r="R118" s="18"/>
      <c r="S118" s="18"/>
      <c r="T118" s="18"/>
      <c r="U118" s="18"/>
      <c r="V118" s="18"/>
      <c r="W118" s="18"/>
      <c r="X118" s="29"/>
    </row>
    <row r="119" spans="1:24" ht="47.25" customHeight="1" x14ac:dyDescent="0.25">
      <c r="A119" s="1"/>
      <c r="B119" s="30"/>
      <c r="C119" s="318"/>
      <c r="D119" s="659"/>
      <c r="E119" s="659"/>
      <c r="F119" s="659"/>
      <c r="G119" s="659"/>
      <c r="H119" s="659"/>
      <c r="I119" s="427"/>
      <c r="J119" s="427"/>
      <c r="K119" s="427"/>
      <c r="L119" s="427"/>
      <c r="M119" s="427"/>
      <c r="N119" s="427"/>
      <c r="O119" s="427"/>
      <c r="P119" s="319"/>
      <c r="Q119" s="18"/>
      <c r="R119" s="18"/>
      <c r="S119" s="18"/>
      <c r="T119" s="18"/>
      <c r="U119" s="18"/>
      <c r="V119" s="18"/>
      <c r="W119" s="18"/>
      <c r="X119" s="29"/>
    </row>
    <row r="120" spans="1:24" ht="47.25" customHeight="1" x14ac:dyDescent="0.25">
      <c r="A120" s="1"/>
      <c r="B120" s="30"/>
      <c r="C120" s="318"/>
      <c r="D120" s="659"/>
      <c r="E120" s="659"/>
      <c r="F120" s="659"/>
      <c r="G120" s="659"/>
      <c r="H120" s="659"/>
      <c r="I120" s="427"/>
      <c r="J120" s="427"/>
      <c r="K120" s="427"/>
      <c r="L120" s="427"/>
      <c r="M120" s="427"/>
      <c r="N120" s="427"/>
      <c r="O120" s="427"/>
      <c r="P120" s="319"/>
      <c r="Q120" s="18"/>
      <c r="R120" s="18"/>
      <c r="S120" s="18"/>
      <c r="T120" s="18"/>
      <c r="U120" s="18"/>
      <c r="V120" s="18"/>
      <c r="W120" s="18"/>
      <c r="X120" s="29"/>
    </row>
    <row r="121" spans="1:24" ht="47.25" customHeight="1" x14ac:dyDescent="0.25">
      <c r="A121" s="1"/>
      <c r="B121" s="30"/>
      <c r="C121" s="318"/>
      <c r="D121" s="659"/>
      <c r="E121" s="659"/>
      <c r="F121" s="659"/>
      <c r="G121" s="659"/>
      <c r="H121" s="659"/>
      <c r="I121" s="427"/>
      <c r="J121" s="427"/>
      <c r="K121" s="427"/>
      <c r="L121" s="427"/>
      <c r="M121" s="427"/>
      <c r="N121" s="427"/>
      <c r="O121" s="427"/>
      <c r="P121" s="319"/>
      <c r="Q121" s="18"/>
      <c r="R121" s="18"/>
      <c r="S121" s="18"/>
      <c r="T121" s="18"/>
      <c r="U121" s="18"/>
      <c r="V121" s="18"/>
      <c r="W121" s="18"/>
      <c r="X121" s="29"/>
    </row>
    <row r="122" spans="1:24" ht="47.25" customHeight="1" x14ac:dyDescent="0.25">
      <c r="A122" s="1"/>
      <c r="B122" s="30"/>
      <c r="C122" s="318"/>
      <c r="D122" s="659"/>
      <c r="E122" s="659"/>
      <c r="F122" s="659"/>
      <c r="G122" s="659"/>
      <c r="H122" s="659"/>
      <c r="I122" s="427"/>
      <c r="J122" s="427"/>
      <c r="K122" s="427"/>
      <c r="L122" s="427"/>
      <c r="M122" s="427"/>
      <c r="N122" s="427"/>
      <c r="O122" s="427"/>
      <c r="P122" s="319"/>
      <c r="Q122" s="18"/>
      <c r="R122" s="18"/>
      <c r="S122" s="18"/>
      <c r="T122" s="18"/>
      <c r="U122" s="18"/>
      <c r="V122" s="18"/>
      <c r="W122" s="18"/>
      <c r="X122" s="29"/>
    </row>
    <row r="123" spans="1:24" ht="47.25" customHeight="1" x14ac:dyDescent="0.25">
      <c r="A123" s="1"/>
      <c r="B123" s="30"/>
      <c r="C123" s="318"/>
      <c r="D123" s="659"/>
      <c r="E123" s="659"/>
      <c r="F123" s="659"/>
      <c r="G123" s="659"/>
      <c r="H123" s="659"/>
      <c r="I123" s="427"/>
      <c r="J123" s="427"/>
      <c r="K123" s="427"/>
      <c r="L123" s="427"/>
      <c r="M123" s="427"/>
      <c r="N123" s="427"/>
      <c r="O123" s="427"/>
      <c r="P123" s="319"/>
      <c r="Q123" s="18"/>
      <c r="R123" s="18"/>
      <c r="S123" s="18"/>
      <c r="T123" s="18"/>
      <c r="U123" s="18"/>
      <c r="V123" s="18"/>
      <c r="W123" s="18"/>
      <c r="X123" s="29"/>
    </row>
    <row r="124" spans="1:24" ht="47.25" customHeight="1" x14ac:dyDescent="0.25">
      <c r="B124" s="30"/>
      <c r="C124" s="318"/>
      <c r="D124" s="659"/>
      <c r="E124" s="659"/>
      <c r="F124" s="659"/>
      <c r="G124" s="659"/>
      <c r="H124" s="659"/>
      <c r="I124" s="427"/>
      <c r="J124" s="427"/>
      <c r="K124" s="427"/>
      <c r="L124" s="427"/>
      <c r="M124" s="427"/>
      <c r="N124" s="427"/>
      <c r="O124" s="427"/>
      <c r="P124" s="319"/>
      <c r="Q124" s="18"/>
      <c r="R124" s="18"/>
      <c r="S124" s="18"/>
      <c r="T124" s="18"/>
      <c r="U124" s="18"/>
      <c r="V124" s="18"/>
      <c r="W124" s="18"/>
      <c r="X124" s="29"/>
    </row>
    <row r="125" spans="1:24" ht="47.25" customHeight="1" x14ac:dyDescent="0.25">
      <c r="B125" s="30"/>
      <c r="C125" s="318"/>
      <c r="D125" s="671"/>
      <c r="E125" s="672"/>
      <c r="F125" s="672"/>
      <c r="G125" s="672"/>
      <c r="H125" s="673"/>
      <c r="I125" s="427"/>
      <c r="J125" s="427"/>
      <c r="K125" s="427"/>
      <c r="L125" s="427"/>
      <c r="M125" s="427"/>
      <c r="N125" s="427"/>
      <c r="O125" s="427"/>
      <c r="P125" s="319"/>
      <c r="Q125" s="18"/>
      <c r="R125" s="18"/>
      <c r="S125" s="18"/>
      <c r="T125" s="18"/>
      <c r="U125" s="18"/>
      <c r="V125" s="18"/>
      <c r="W125" s="18"/>
      <c r="X125" s="29"/>
    </row>
    <row r="126" spans="1:24" ht="47.25" customHeight="1" x14ac:dyDescent="0.25">
      <c r="B126" s="30"/>
      <c r="C126" s="318"/>
      <c r="D126" s="659"/>
      <c r="E126" s="659"/>
      <c r="F126" s="659"/>
      <c r="G126" s="659"/>
      <c r="H126" s="659"/>
      <c r="I126" s="427"/>
      <c r="J126" s="427"/>
      <c r="K126" s="427"/>
      <c r="L126" s="427"/>
      <c r="M126" s="427"/>
      <c r="N126" s="427"/>
      <c r="O126" s="427"/>
      <c r="P126" s="319"/>
      <c r="Q126" s="18"/>
      <c r="R126" s="18"/>
      <c r="S126" s="18"/>
      <c r="T126" s="18"/>
      <c r="U126" s="18"/>
      <c r="V126" s="18"/>
      <c r="W126" s="18"/>
      <c r="X126" s="29"/>
    </row>
    <row r="127" spans="1:24" ht="47.25" customHeight="1" x14ac:dyDescent="0.25">
      <c r="B127" s="30"/>
      <c r="C127" s="318"/>
      <c r="D127" s="659"/>
      <c r="E127" s="659"/>
      <c r="F127" s="659"/>
      <c r="G127" s="659"/>
      <c r="H127" s="659"/>
      <c r="I127" s="427"/>
      <c r="J127" s="427"/>
      <c r="K127" s="427"/>
      <c r="L127" s="427"/>
      <c r="M127" s="427"/>
      <c r="N127" s="427"/>
      <c r="O127" s="427"/>
      <c r="P127" s="319"/>
      <c r="Q127" s="18"/>
      <c r="R127" s="18"/>
      <c r="S127" s="18"/>
      <c r="T127" s="18"/>
      <c r="U127" s="18"/>
      <c r="V127" s="18"/>
      <c r="W127" s="18"/>
      <c r="X127" s="29"/>
    </row>
    <row r="128" spans="1:24" ht="47.25" customHeight="1" x14ac:dyDescent="0.25">
      <c r="B128" s="30"/>
      <c r="C128" s="318"/>
      <c r="D128" s="659"/>
      <c r="E128" s="659"/>
      <c r="F128" s="659"/>
      <c r="G128" s="659"/>
      <c r="H128" s="659"/>
      <c r="I128" s="427"/>
      <c r="J128" s="427"/>
      <c r="K128" s="427"/>
      <c r="L128" s="427"/>
      <c r="M128" s="427"/>
      <c r="N128" s="427"/>
      <c r="O128" s="427"/>
      <c r="P128" s="319"/>
      <c r="Q128" s="18"/>
      <c r="R128" s="18"/>
      <c r="S128" s="18"/>
      <c r="T128" s="18"/>
      <c r="U128" s="18"/>
      <c r="V128" s="18"/>
      <c r="W128" s="18"/>
      <c r="X128" s="29"/>
    </row>
    <row r="129" spans="2:24" ht="47.25" customHeight="1" x14ac:dyDescent="0.25">
      <c r="B129" s="30"/>
      <c r="C129" s="318"/>
      <c r="D129" s="659"/>
      <c r="E129" s="659"/>
      <c r="F129" s="659"/>
      <c r="G129" s="659"/>
      <c r="H129" s="659"/>
      <c r="I129" s="427"/>
      <c r="J129" s="427"/>
      <c r="K129" s="427"/>
      <c r="L129" s="427"/>
      <c r="M129" s="427"/>
      <c r="N129" s="427"/>
      <c r="O129" s="427"/>
      <c r="P129" s="319"/>
      <c r="Q129" s="18"/>
      <c r="R129" s="18"/>
      <c r="S129" s="18"/>
      <c r="T129" s="18"/>
      <c r="U129" s="18"/>
      <c r="V129" s="18"/>
      <c r="W129" s="18"/>
      <c r="X129" s="29"/>
    </row>
    <row r="130" spans="2:24" ht="47.25" customHeight="1" x14ac:dyDescent="0.25">
      <c r="B130" s="30"/>
      <c r="C130" s="318"/>
      <c r="D130" s="671"/>
      <c r="E130" s="672"/>
      <c r="F130" s="672"/>
      <c r="G130" s="672"/>
      <c r="H130" s="673"/>
      <c r="I130" s="427"/>
      <c r="J130" s="427"/>
      <c r="K130" s="427"/>
      <c r="L130" s="427"/>
      <c r="M130" s="427"/>
      <c r="N130" s="427"/>
      <c r="O130" s="427"/>
      <c r="P130" s="319"/>
      <c r="Q130" s="18"/>
      <c r="R130" s="18"/>
      <c r="S130" s="18"/>
      <c r="T130" s="18"/>
      <c r="U130" s="18"/>
      <c r="V130" s="18"/>
      <c r="W130" s="18"/>
      <c r="X130" s="29"/>
    </row>
    <row r="131" spans="2:24" ht="47.25" customHeight="1" x14ac:dyDescent="0.25">
      <c r="B131" s="30"/>
      <c r="C131" s="318"/>
      <c r="D131" s="671"/>
      <c r="E131" s="672"/>
      <c r="F131" s="672"/>
      <c r="G131" s="672"/>
      <c r="H131" s="673"/>
      <c r="I131" s="427"/>
      <c r="J131" s="427"/>
      <c r="K131" s="427"/>
      <c r="L131" s="427"/>
      <c r="M131" s="427"/>
      <c r="N131" s="427"/>
      <c r="O131" s="427"/>
      <c r="P131" s="319"/>
      <c r="Q131" s="18"/>
      <c r="R131" s="18"/>
      <c r="S131" s="18"/>
      <c r="T131" s="18"/>
      <c r="U131" s="18"/>
      <c r="V131" s="18"/>
      <c r="W131" s="18"/>
      <c r="X131" s="29"/>
    </row>
    <row r="132" spans="2:24" ht="47.25" customHeight="1" x14ac:dyDescent="0.25">
      <c r="B132" s="30"/>
      <c r="C132" s="318"/>
      <c r="D132" s="671"/>
      <c r="E132" s="672"/>
      <c r="F132" s="672"/>
      <c r="G132" s="672"/>
      <c r="H132" s="673"/>
      <c r="I132" s="427"/>
      <c r="J132" s="427"/>
      <c r="K132" s="427"/>
      <c r="L132" s="427"/>
      <c r="M132" s="427"/>
      <c r="N132" s="427"/>
      <c r="O132" s="427"/>
      <c r="P132" s="319"/>
      <c r="Q132" s="18"/>
      <c r="R132" s="18"/>
      <c r="S132" s="18"/>
      <c r="T132" s="18"/>
      <c r="U132" s="18"/>
      <c r="V132" s="18"/>
      <c r="W132" s="18"/>
      <c r="X132" s="29"/>
    </row>
    <row r="133" spans="2:24" ht="47.25" customHeight="1" thickBot="1" x14ac:dyDescent="0.3">
      <c r="B133" s="30"/>
      <c r="C133" s="320"/>
      <c r="D133" s="674"/>
      <c r="E133" s="675"/>
      <c r="F133" s="675"/>
      <c r="G133" s="675"/>
      <c r="H133" s="676"/>
      <c r="I133" s="428"/>
      <c r="J133" s="428"/>
      <c r="K133" s="428"/>
      <c r="L133" s="428"/>
      <c r="M133" s="428"/>
      <c r="N133" s="428"/>
      <c r="O133" s="428"/>
      <c r="P133" s="321"/>
      <c r="Q133" s="1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677" t="s">
        <v>297</v>
      </c>
      <c r="D137" s="677"/>
      <c r="E137" s="677"/>
      <c r="F137" s="677"/>
      <c r="G137" s="677"/>
      <c r="H137" s="430"/>
      <c r="I137" s="430"/>
      <c r="J137" s="677"/>
      <c r="K137" s="677"/>
      <c r="L137" s="677"/>
      <c r="M137" s="677"/>
      <c r="N137" s="677"/>
      <c r="O137" s="430"/>
      <c r="P137" s="430"/>
      <c r="Q137" s="677"/>
      <c r="R137" s="677"/>
      <c r="S137" s="677"/>
      <c r="T137" s="677"/>
      <c r="U137" s="430"/>
      <c r="V137" s="430"/>
      <c r="W137" s="430"/>
      <c r="X137" s="117"/>
    </row>
    <row r="138" spans="2:24" x14ac:dyDescent="0.25">
      <c r="B138" s="109"/>
      <c r="C138" s="110"/>
      <c r="D138" s="111"/>
      <c r="E138" s="111"/>
      <c r="F138" s="111"/>
      <c r="G138" s="111"/>
      <c r="H138" s="111"/>
      <c r="I138" s="111"/>
      <c r="J138" s="111"/>
      <c r="K138" s="111"/>
      <c r="L138" s="111"/>
      <c r="M138" s="111"/>
      <c r="N138" s="111"/>
      <c r="O138" s="111"/>
      <c r="P138" s="111"/>
      <c r="Q138" s="111"/>
      <c r="R138" s="111"/>
      <c r="S138" s="111"/>
      <c r="T138" s="111"/>
      <c r="U138" s="111"/>
      <c r="V138" s="111"/>
      <c r="W138" s="111"/>
      <c r="X138" s="112"/>
    </row>
    <row r="139" spans="2:24" x14ac:dyDescent="0.25">
      <c r="B139" s="109">
        <v>5</v>
      </c>
      <c r="C139" s="110" t="s">
        <v>304</v>
      </c>
      <c r="D139" s="110"/>
      <c r="E139" s="110"/>
      <c r="F139" s="111"/>
      <c r="G139" s="111"/>
      <c r="H139" s="111"/>
      <c r="I139" s="111"/>
      <c r="J139" s="111"/>
      <c r="K139" s="111"/>
      <c r="L139" s="111"/>
      <c r="M139" s="111"/>
      <c r="N139" s="111"/>
      <c r="O139" s="111"/>
      <c r="P139" s="111"/>
      <c r="Q139" s="111"/>
      <c r="R139" s="111"/>
      <c r="S139" s="111"/>
      <c r="T139" s="111"/>
      <c r="U139" s="111"/>
      <c r="V139" s="111"/>
      <c r="W139" s="111"/>
      <c r="X139" s="112"/>
    </row>
    <row r="140" spans="2:24" ht="23.25" customHeight="1" thickBot="1" x14ac:dyDescent="0.3">
      <c r="B140" s="113"/>
      <c r="C140" s="110" t="s">
        <v>314</v>
      </c>
      <c r="D140" s="111"/>
      <c r="E140" s="111"/>
      <c r="F140" s="111"/>
      <c r="G140" s="111"/>
      <c r="H140" s="111"/>
      <c r="I140" s="111"/>
      <c r="J140" s="111"/>
      <c r="K140" s="111"/>
      <c r="L140" s="111"/>
      <c r="M140" s="111"/>
      <c r="N140" s="111"/>
      <c r="O140" s="111"/>
      <c r="P140" s="111"/>
      <c r="Q140" s="111"/>
      <c r="R140" s="111"/>
      <c r="S140" s="111"/>
      <c r="T140" s="111"/>
      <c r="U140" s="111"/>
      <c r="V140" s="111"/>
      <c r="W140" s="111"/>
      <c r="X140" s="112"/>
    </row>
    <row r="141" spans="2:24" ht="51.75" customHeight="1" x14ac:dyDescent="0.25">
      <c r="B141" s="113"/>
      <c r="C141" s="326" t="s">
        <v>87</v>
      </c>
      <c r="D141" s="678" t="s">
        <v>298</v>
      </c>
      <c r="E141" s="678"/>
      <c r="F141" s="678"/>
      <c r="G141" s="678"/>
      <c r="H141" s="678"/>
      <c r="I141" s="678" t="s">
        <v>955</v>
      </c>
      <c r="J141" s="678"/>
      <c r="K141" s="678" t="s">
        <v>954</v>
      </c>
      <c r="L141" s="678"/>
      <c r="M141" s="678" t="s">
        <v>8</v>
      </c>
      <c r="N141" s="679"/>
      <c r="O141" s="111"/>
      <c r="P141" s="111"/>
      <c r="Q141" s="111"/>
      <c r="R141" s="111"/>
      <c r="S141" s="111"/>
      <c r="T141" s="111"/>
      <c r="U141" s="111"/>
      <c r="V141" s="111"/>
      <c r="W141" s="111"/>
      <c r="X141" s="112"/>
    </row>
    <row r="142" spans="2:24" ht="47.25" customHeight="1" x14ac:dyDescent="0.25">
      <c r="B142" s="113"/>
      <c r="C142" s="325"/>
      <c r="D142" s="667"/>
      <c r="E142" s="667"/>
      <c r="F142" s="667"/>
      <c r="G142" s="667"/>
      <c r="H142" s="667"/>
      <c r="I142" s="668"/>
      <c r="J142" s="668"/>
      <c r="K142" s="669"/>
      <c r="L142" s="669"/>
      <c r="M142" s="669"/>
      <c r="N142" s="670"/>
      <c r="O142" s="111"/>
      <c r="P142" s="111"/>
      <c r="Q142" s="111"/>
      <c r="R142" s="111"/>
      <c r="S142" s="111"/>
      <c r="T142" s="111"/>
      <c r="U142" s="111"/>
      <c r="V142" s="111"/>
      <c r="W142" s="111"/>
      <c r="X142" s="112"/>
    </row>
    <row r="143" spans="2:24" ht="47.25" customHeight="1" x14ac:dyDescent="0.25">
      <c r="B143" s="113"/>
      <c r="C143" s="322"/>
      <c r="D143" s="659"/>
      <c r="E143" s="659"/>
      <c r="F143" s="659"/>
      <c r="G143" s="659"/>
      <c r="H143" s="659"/>
      <c r="I143" s="660"/>
      <c r="J143" s="660"/>
      <c r="K143" s="661"/>
      <c r="L143" s="661"/>
      <c r="M143" s="661"/>
      <c r="N143" s="662"/>
      <c r="O143" s="111"/>
      <c r="P143" s="111"/>
      <c r="Q143" s="111"/>
      <c r="R143" s="111"/>
      <c r="S143" s="111"/>
      <c r="T143" s="111"/>
      <c r="U143" s="111"/>
      <c r="V143" s="111"/>
      <c r="W143" s="111"/>
      <c r="X143" s="112"/>
    </row>
    <row r="144" spans="2:24" ht="47.25" customHeight="1" x14ac:dyDescent="0.25">
      <c r="B144" s="113"/>
      <c r="C144" s="322"/>
      <c r="D144" s="659"/>
      <c r="E144" s="659"/>
      <c r="F144" s="659"/>
      <c r="G144" s="659"/>
      <c r="H144" s="659"/>
      <c r="I144" s="660"/>
      <c r="J144" s="660"/>
      <c r="K144" s="661"/>
      <c r="L144" s="661"/>
      <c r="M144" s="661"/>
      <c r="N144" s="662"/>
      <c r="O144" s="111"/>
      <c r="P144" s="111"/>
      <c r="Q144" s="111"/>
      <c r="R144" s="111"/>
      <c r="S144" s="111"/>
      <c r="T144" s="111"/>
      <c r="U144" s="111"/>
      <c r="V144" s="111"/>
      <c r="W144" s="111"/>
      <c r="X144" s="112"/>
    </row>
    <row r="145" spans="2:24" ht="47.25" customHeight="1" x14ac:dyDescent="0.25">
      <c r="B145" s="113"/>
      <c r="C145" s="322"/>
      <c r="D145" s="659"/>
      <c r="E145" s="659"/>
      <c r="F145" s="659"/>
      <c r="G145" s="659"/>
      <c r="H145" s="659"/>
      <c r="I145" s="660"/>
      <c r="J145" s="660"/>
      <c r="K145" s="661"/>
      <c r="L145" s="661"/>
      <c r="M145" s="661"/>
      <c r="N145" s="662"/>
      <c r="O145" s="111"/>
      <c r="P145" s="111"/>
      <c r="Q145" s="111"/>
      <c r="R145" s="111"/>
      <c r="S145" s="111"/>
      <c r="T145" s="111"/>
      <c r="U145" s="111"/>
      <c r="V145" s="111"/>
      <c r="W145" s="111"/>
      <c r="X145" s="112"/>
    </row>
    <row r="146" spans="2:24" ht="47.25" customHeight="1" x14ac:dyDescent="0.25">
      <c r="B146" s="113"/>
      <c r="C146" s="322"/>
      <c r="D146" s="659"/>
      <c r="E146" s="659"/>
      <c r="F146" s="659"/>
      <c r="G146" s="659"/>
      <c r="H146" s="659"/>
      <c r="I146" s="660"/>
      <c r="J146" s="660"/>
      <c r="K146" s="661"/>
      <c r="L146" s="661"/>
      <c r="M146" s="661"/>
      <c r="N146" s="662"/>
      <c r="O146" s="111"/>
      <c r="P146" s="111"/>
      <c r="Q146" s="111"/>
      <c r="R146" s="111"/>
      <c r="S146" s="111"/>
      <c r="T146" s="111"/>
      <c r="U146" s="111"/>
      <c r="V146" s="111"/>
      <c r="W146" s="111"/>
      <c r="X146" s="112"/>
    </row>
    <row r="147" spans="2:24" ht="47.25" customHeight="1" x14ac:dyDescent="0.25">
      <c r="B147" s="113"/>
      <c r="C147" s="322"/>
      <c r="D147" s="659"/>
      <c r="E147" s="659"/>
      <c r="F147" s="659"/>
      <c r="G147" s="659"/>
      <c r="H147" s="659"/>
      <c r="I147" s="660"/>
      <c r="J147" s="660"/>
      <c r="K147" s="661"/>
      <c r="L147" s="661"/>
      <c r="M147" s="661"/>
      <c r="N147" s="662"/>
      <c r="O147" s="111"/>
      <c r="P147" s="111"/>
      <c r="Q147" s="111"/>
      <c r="R147" s="111"/>
      <c r="S147" s="111"/>
      <c r="T147" s="111"/>
      <c r="U147" s="111"/>
      <c r="V147" s="111"/>
      <c r="W147" s="111"/>
      <c r="X147" s="112"/>
    </row>
    <row r="148" spans="2:24" ht="47.25" customHeight="1" x14ac:dyDescent="0.25">
      <c r="B148" s="113"/>
      <c r="C148" s="322"/>
      <c r="D148" s="659"/>
      <c r="E148" s="659"/>
      <c r="F148" s="659"/>
      <c r="G148" s="659"/>
      <c r="H148" s="659"/>
      <c r="I148" s="660"/>
      <c r="J148" s="660"/>
      <c r="K148" s="661"/>
      <c r="L148" s="661"/>
      <c r="M148" s="661"/>
      <c r="N148" s="662"/>
      <c r="O148" s="111"/>
      <c r="P148" s="111"/>
      <c r="Q148" s="111"/>
      <c r="R148" s="111"/>
      <c r="S148" s="111"/>
      <c r="T148" s="111"/>
      <c r="U148" s="111"/>
      <c r="V148" s="111"/>
      <c r="W148" s="111"/>
      <c r="X148" s="112"/>
    </row>
    <row r="149" spans="2:24" ht="47.25" customHeight="1" x14ac:dyDescent="0.25">
      <c r="B149" s="113"/>
      <c r="C149" s="322"/>
      <c r="D149" s="659"/>
      <c r="E149" s="659"/>
      <c r="F149" s="659"/>
      <c r="G149" s="659"/>
      <c r="H149" s="659"/>
      <c r="I149" s="660"/>
      <c r="J149" s="660"/>
      <c r="K149" s="661"/>
      <c r="L149" s="661"/>
      <c r="M149" s="661"/>
      <c r="N149" s="662"/>
      <c r="O149" s="111"/>
      <c r="P149" s="111"/>
      <c r="Q149" s="111"/>
      <c r="R149" s="111"/>
      <c r="S149" s="111"/>
      <c r="T149" s="111"/>
      <c r="U149" s="111"/>
      <c r="V149" s="111"/>
      <c r="W149" s="111"/>
      <c r="X149" s="112"/>
    </row>
    <row r="150" spans="2:24" ht="47.25" customHeight="1" x14ac:dyDescent="0.25">
      <c r="B150" s="113"/>
      <c r="C150" s="322"/>
      <c r="D150" s="659"/>
      <c r="E150" s="659"/>
      <c r="F150" s="659"/>
      <c r="G150" s="659"/>
      <c r="H150" s="659"/>
      <c r="I150" s="660"/>
      <c r="J150" s="660"/>
      <c r="K150" s="661"/>
      <c r="L150" s="661"/>
      <c r="M150" s="661"/>
      <c r="N150" s="662"/>
      <c r="O150" s="111"/>
      <c r="P150" s="111"/>
      <c r="Q150" s="111"/>
      <c r="R150" s="111"/>
      <c r="S150" s="111"/>
      <c r="T150" s="111"/>
      <c r="U150" s="111"/>
      <c r="V150" s="111"/>
      <c r="W150" s="111"/>
      <c r="X150" s="112"/>
    </row>
    <row r="151" spans="2:24" ht="47.25" customHeight="1" x14ac:dyDescent="0.25">
      <c r="B151" s="113"/>
      <c r="C151" s="322"/>
      <c r="D151" s="659"/>
      <c r="E151" s="659"/>
      <c r="F151" s="659"/>
      <c r="G151" s="659"/>
      <c r="H151" s="659"/>
      <c r="I151" s="660"/>
      <c r="J151" s="660"/>
      <c r="K151" s="661"/>
      <c r="L151" s="661"/>
      <c r="M151" s="661"/>
      <c r="N151" s="662"/>
      <c r="O151" s="111"/>
      <c r="P151" s="111"/>
      <c r="Q151" s="111"/>
      <c r="R151" s="111"/>
      <c r="S151" s="111"/>
      <c r="T151" s="111"/>
      <c r="U151" s="111"/>
      <c r="V151" s="111"/>
      <c r="W151" s="111"/>
      <c r="X151" s="112"/>
    </row>
    <row r="152" spans="2:24" ht="47.25" customHeight="1" x14ac:dyDescent="0.25">
      <c r="B152" s="113"/>
      <c r="C152" s="322"/>
      <c r="D152" s="659"/>
      <c r="E152" s="659"/>
      <c r="F152" s="659"/>
      <c r="G152" s="659"/>
      <c r="H152" s="659"/>
      <c r="I152" s="660"/>
      <c r="J152" s="660"/>
      <c r="K152" s="661"/>
      <c r="L152" s="661"/>
      <c r="M152" s="661"/>
      <c r="N152" s="662"/>
      <c r="O152" s="111"/>
      <c r="P152" s="111"/>
      <c r="Q152" s="111"/>
      <c r="R152" s="111"/>
      <c r="S152" s="111"/>
      <c r="T152" s="111"/>
      <c r="U152" s="111"/>
      <c r="V152" s="111"/>
      <c r="W152" s="111"/>
      <c r="X152" s="112"/>
    </row>
    <row r="153" spans="2:24" ht="47.25" customHeight="1" x14ac:dyDescent="0.25">
      <c r="B153" s="113"/>
      <c r="C153" s="322"/>
      <c r="D153" s="659"/>
      <c r="E153" s="659"/>
      <c r="F153" s="659"/>
      <c r="G153" s="659"/>
      <c r="H153" s="659"/>
      <c r="I153" s="660"/>
      <c r="J153" s="660"/>
      <c r="K153" s="661"/>
      <c r="L153" s="661"/>
      <c r="M153" s="661"/>
      <c r="N153" s="662"/>
      <c r="O153" s="111"/>
      <c r="P153" s="111"/>
      <c r="Q153" s="111"/>
      <c r="R153" s="111"/>
      <c r="S153" s="111"/>
      <c r="T153" s="111"/>
      <c r="U153" s="111"/>
      <c r="V153" s="111"/>
      <c r="W153" s="111"/>
      <c r="X153" s="112"/>
    </row>
    <row r="154" spans="2:24" ht="47.25" customHeight="1" x14ac:dyDescent="0.25">
      <c r="B154" s="113"/>
      <c r="C154" s="322"/>
      <c r="D154" s="659"/>
      <c r="E154" s="659"/>
      <c r="F154" s="659"/>
      <c r="G154" s="659"/>
      <c r="H154" s="659"/>
      <c r="I154" s="660"/>
      <c r="J154" s="660"/>
      <c r="K154" s="661"/>
      <c r="L154" s="661"/>
      <c r="M154" s="661"/>
      <c r="N154" s="662"/>
      <c r="O154" s="111"/>
      <c r="P154" s="111"/>
      <c r="Q154" s="111"/>
      <c r="R154" s="111"/>
      <c r="S154" s="111"/>
      <c r="T154" s="111"/>
      <c r="U154" s="111"/>
      <c r="V154" s="111"/>
      <c r="W154" s="111"/>
      <c r="X154" s="112"/>
    </row>
    <row r="155" spans="2:24" ht="47.25" customHeight="1" x14ac:dyDescent="0.25">
      <c r="B155" s="113"/>
      <c r="C155" s="322"/>
      <c r="D155" s="659"/>
      <c r="E155" s="659"/>
      <c r="F155" s="659"/>
      <c r="G155" s="659"/>
      <c r="H155" s="659"/>
      <c r="I155" s="660"/>
      <c r="J155" s="660"/>
      <c r="K155" s="661"/>
      <c r="L155" s="661"/>
      <c r="M155" s="661"/>
      <c r="N155" s="662"/>
      <c r="O155" s="111"/>
      <c r="P155" s="111"/>
      <c r="Q155" s="111"/>
      <c r="R155" s="111"/>
      <c r="S155" s="111"/>
      <c r="T155" s="111"/>
      <c r="U155" s="111"/>
      <c r="V155" s="111"/>
      <c r="W155" s="111"/>
      <c r="X155" s="112"/>
    </row>
    <row r="156" spans="2:24" ht="47.25" customHeight="1" x14ac:dyDescent="0.25">
      <c r="B156" s="113"/>
      <c r="C156" s="322"/>
      <c r="D156" s="659"/>
      <c r="E156" s="659"/>
      <c r="F156" s="659"/>
      <c r="G156" s="659"/>
      <c r="H156" s="659"/>
      <c r="I156" s="660"/>
      <c r="J156" s="660"/>
      <c r="K156" s="661"/>
      <c r="L156" s="661"/>
      <c r="M156" s="661"/>
      <c r="N156" s="662"/>
      <c r="O156" s="111"/>
      <c r="P156" s="111"/>
      <c r="Q156" s="111"/>
      <c r="R156" s="111"/>
      <c r="S156" s="111"/>
      <c r="T156" s="111"/>
      <c r="U156" s="111"/>
      <c r="V156" s="111"/>
      <c r="W156" s="111"/>
      <c r="X156" s="112"/>
    </row>
    <row r="157" spans="2:24" ht="47.25" customHeight="1" x14ac:dyDescent="0.25">
      <c r="B157" s="113"/>
      <c r="C157" s="322"/>
      <c r="D157" s="659"/>
      <c r="E157" s="659"/>
      <c r="F157" s="659"/>
      <c r="G157" s="659"/>
      <c r="H157" s="659"/>
      <c r="I157" s="660"/>
      <c r="J157" s="660"/>
      <c r="K157" s="661"/>
      <c r="L157" s="661"/>
      <c r="M157" s="661"/>
      <c r="N157" s="662"/>
      <c r="O157" s="111"/>
      <c r="P157" s="111"/>
      <c r="Q157" s="111"/>
      <c r="R157" s="111"/>
      <c r="S157" s="111"/>
      <c r="T157" s="111"/>
      <c r="U157" s="111"/>
      <c r="V157" s="111"/>
      <c r="W157" s="111"/>
      <c r="X157" s="112"/>
    </row>
    <row r="158" spans="2:24" ht="47.25" customHeight="1" x14ac:dyDescent="0.25">
      <c r="B158" s="113"/>
      <c r="C158" s="322"/>
      <c r="D158" s="659"/>
      <c r="E158" s="659"/>
      <c r="F158" s="659"/>
      <c r="G158" s="659"/>
      <c r="H158" s="659"/>
      <c r="I158" s="660"/>
      <c r="J158" s="660"/>
      <c r="K158" s="661"/>
      <c r="L158" s="661"/>
      <c r="M158" s="661"/>
      <c r="N158" s="662"/>
      <c r="O158" s="111"/>
      <c r="P158" s="111"/>
      <c r="Q158" s="111"/>
      <c r="R158" s="111"/>
      <c r="S158" s="111"/>
      <c r="T158" s="111"/>
      <c r="U158" s="111"/>
      <c r="V158" s="111"/>
      <c r="W158" s="111"/>
      <c r="X158" s="112"/>
    </row>
    <row r="159" spans="2:24" ht="47.25" customHeight="1" thickBot="1" x14ac:dyDescent="0.3">
      <c r="B159" s="113"/>
      <c r="C159" s="323"/>
      <c r="D159" s="663"/>
      <c r="E159" s="663"/>
      <c r="F159" s="663"/>
      <c r="G159" s="663"/>
      <c r="H159" s="663"/>
      <c r="I159" s="664"/>
      <c r="J159" s="664"/>
      <c r="K159" s="665"/>
      <c r="L159" s="665"/>
      <c r="M159" s="665"/>
      <c r="N159" s="666"/>
      <c r="O159" s="111"/>
      <c r="P159" s="111"/>
      <c r="Q159" s="111"/>
      <c r="R159" s="111"/>
      <c r="S159" s="111"/>
      <c r="T159" s="111"/>
      <c r="U159" s="111"/>
      <c r="V159" s="111"/>
      <c r="W159" s="111"/>
      <c r="X159" s="112"/>
    </row>
    <row r="160" spans="2:24" x14ac:dyDescent="0.25">
      <c r="B160" s="113"/>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2"/>
    </row>
    <row r="161" spans="2:24" x14ac:dyDescent="0.25">
      <c r="B161" s="113"/>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2"/>
    </row>
    <row r="162" spans="2:24" x14ac:dyDescent="0.25">
      <c r="B162" s="109">
        <v>6</v>
      </c>
      <c r="C162" s="110" t="s">
        <v>299</v>
      </c>
      <c r="D162" s="111"/>
      <c r="E162" s="111"/>
      <c r="F162" s="111"/>
      <c r="G162" s="111"/>
      <c r="H162" s="111"/>
      <c r="I162" s="111"/>
      <c r="J162" s="111"/>
      <c r="K162" s="111"/>
      <c r="L162" s="111"/>
      <c r="M162" s="111"/>
      <c r="N162" s="111"/>
      <c r="O162" s="111"/>
      <c r="P162" s="111"/>
      <c r="Q162" s="111"/>
      <c r="R162" s="111"/>
      <c r="S162" s="111"/>
      <c r="T162" s="111"/>
      <c r="U162" s="111"/>
      <c r="V162" s="111"/>
      <c r="W162" s="111"/>
      <c r="X162" s="112"/>
    </row>
    <row r="163" spans="2:24" ht="15.75" thickBot="1" x14ac:dyDescent="0.3">
      <c r="B163" s="113"/>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2"/>
    </row>
    <row r="164" spans="2:24" x14ac:dyDescent="0.25">
      <c r="B164" s="113"/>
      <c r="C164" s="650"/>
      <c r="D164" s="651"/>
      <c r="E164" s="651"/>
      <c r="F164" s="651"/>
      <c r="G164" s="651"/>
      <c r="H164" s="651"/>
      <c r="I164" s="652"/>
      <c r="J164" s="111"/>
      <c r="K164" s="111"/>
      <c r="L164" s="111"/>
      <c r="M164" s="111"/>
      <c r="N164" s="111"/>
      <c r="O164" s="111"/>
      <c r="P164" s="111"/>
      <c r="Q164" s="111"/>
      <c r="R164" s="111"/>
      <c r="S164" s="111"/>
      <c r="T164" s="111"/>
      <c r="U164" s="111"/>
      <c r="V164" s="111"/>
      <c r="W164" s="111"/>
      <c r="X164" s="112"/>
    </row>
    <row r="165" spans="2:24" x14ac:dyDescent="0.25">
      <c r="B165" s="113"/>
      <c r="C165" s="653"/>
      <c r="D165" s="654"/>
      <c r="E165" s="654"/>
      <c r="F165" s="654"/>
      <c r="G165" s="654"/>
      <c r="H165" s="654"/>
      <c r="I165" s="655"/>
      <c r="J165" s="111"/>
      <c r="K165" s="111"/>
      <c r="L165" s="111"/>
      <c r="M165" s="111"/>
      <c r="N165" s="111"/>
      <c r="O165" s="111"/>
      <c r="P165" s="111"/>
      <c r="Q165" s="111"/>
      <c r="R165" s="111"/>
      <c r="S165" s="111"/>
      <c r="T165" s="111"/>
      <c r="U165" s="111"/>
      <c r="V165" s="111"/>
      <c r="W165" s="111"/>
      <c r="X165" s="112"/>
    </row>
    <row r="166" spans="2:24" x14ac:dyDescent="0.25">
      <c r="B166" s="113"/>
      <c r="C166" s="653"/>
      <c r="D166" s="654"/>
      <c r="E166" s="654"/>
      <c r="F166" s="654"/>
      <c r="G166" s="654"/>
      <c r="H166" s="654"/>
      <c r="I166" s="655"/>
      <c r="J166" s="111"/>
      <c r="K166" s="111"/>
      <c r="L166" s="111"/>
      <c r="M166" s="111"/>
      <c r="N166" s="111"/>
      <c r="O166" s="111"/>
      <c r="P166" s="111"/>
      <c r="Q166" s="111"/>
      <c r="R166" s="111"/>
      <c r="S166" s="111"/>
      <c r="T166" s="111"/>
      <c r="U166" s="111"/>
      <c r="V166" s="111"/>
      <c r="W166" s="111"/>
      <c r="X166" s="112"/>
    </row>
    <row r="167" spans="2:24" x14ac:dyDescent="0.25">
      <c r="B167" s="113"/>
      <c r="C167" s="653"/>
      <c r="D167" s="654"/>
      <c r="E167" s="654"/>
      <c r="F167" s="654"/>
      <c r="G167" s="654"/>
      <c r="H167" s="654"/>
      <c r="I167" s="655"/>
      <c r="J167" s="111"/>
      <c r="K167" s="111"/>
      <c r="L167" s="111"/>
      <c r="M167" s="111"/>
      <c r="N167" s="111"/>
      <c r="O167" s="111"/>
      <c r="P167" s="111"/>
      <c r="Q167" s="111"/>
      <c r="R167" s="111"/>
      <c r="S167" s="111"/>
      <c r="T167" s="111"/>
      <c r="U167" s="111"/>
      <c r="V167" s="111"/>
      <c r="W167" s="111"/>
      <c r="X167" s="112"/>
    </row>
    <row r="168" spans="2:24" x14ac:dyDescent="0.25">
      <c r="B168" s="113"/>
      <c r="C168" s="653"/>
      <c r="D168" s="654"/>
      <c r="E168" s="654"/>
      <c r="F168" s="654"/>
      <c r="G168" s="654"/>
      <c r="H168" s="654"/>
      <c r="I168" s="655"/>
      <c r="J168" s="111"/>
      <c r="K168" s="111"/>
      <c r="L168" s="111"/>
      <c r="M168" s="111"/>
      <c r="N168" s="111"/>
      <c r="O168" s="111"/>
      <c r="P168" s="111"/>
      <c r="Q168" s="111"/>
      <c r="R168" s="111"/>
      <c r="S168" s="111"/>
      <c r="T168" s="111"/>
      <c r="U168" s="111"/>
      <c r="V168" s="111"/>
      <c r="W168" s="111"/>
      <c r="X168" s="112"/>
    </row>
    <row r="169" spans="2:24" ht="15.75" thickBot="1" x14ac:dyDescent="0.3">
      <c r="B169" s="113"/>
      <c r="C169" s="656"/>
      <c r="D169" s="657"/>
      <c r="E169" s="657"/>
      <c r="F169" s="657"/>
      <c r="G169" s="657"/>
      <c r="H169" s="657"/>
      <c r="I169" s="658"/>
      <c r="J169" s="111"/>
      <c r="K169" s="111"/>
      <c r="L169" s="111"/>
      <c r="M169" s="111"/>
      <c r="N169" s="111"/>
      <c r="O169" s="111"/>
      <c r="P169" s="111"/>
      <c r="Q169" s="111"/>
      <c r="R169" s="111"/>
      <c r="S169" s="111"/>
      <c r="T169" s="111"/>
      <c r="U169" s="111"/>
      <c r="V169" s="111"/>
      <c r="W169" s="111"/>
      <c r="X169" s="112"/>
    </row>
    <row r="170" spans="2:24" x14ac:dyDescent="0.25">
      <c r="B170" s="114"/>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6"/>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mergeCells count="268">
    <mergeCell ref="C17:C21"/>
    <mergeCell ref="C22:C24"/>
    <mergeCell ref="E29:G29"/>
    <mergeCell ref="O29:P29"/>
    <mergeCell ref="E30:G30"/>
    <mergeCell ref="O30:P30"/>
    <mergeCell ref="E34:G34"/>
    <mergeCell ref="O34:P34"/>
    <mergeCell ref="E35:G35"/>
    <mergeCell ref="O35:P35"/>
    <mergeCell ref="E36:G36"/>
    <mergeCell ref="O36:P36"/>
    <mergeCell ref="E31:G31"/>
    <mergeCell ref="O31:P31"/>
    <mergeCell ref="E32:G32"/>
    <mergeCell ref="O32:P32"/>
    <mergeCell ref="E33:G33"/>
    <mergeCell ref="O33:P33"/>
    <mergeCell ref="E40:G40"/>
    <mergeCell ref="O40:P40"/>
    <mergeCell ref="E41:G41"/>
    <mergeCell ref="O41:P41"/>
    <mergeCell ref="E42:G42"/>
    <mergeCell ref="O42:P42"/>
    <mergeCell ref="E37:G37"/>
    <mergeCell ref="O37:P37"/>
    <mergeCell ref="E38:G38"/>
    <mergeCell ref="O38:P38"/>
    <mergeCell ref="E39:G39"/>
    <mergeCell ref="O39:P39"/>
    <mergeCell ref="E46:G46"/>
    <mergeCell ref="O46:P46"/>
    <mergeCell ref="E47:G47"/>
    <mergeCell ref="O47:P47"/>
    <mergeCell ref="E48:G48"/>
    <mergeCell ref="O48:P48"/>
    <mergeCell ref="E43:G43"/>
    <mergeCell ref="O43:P43"/>
    <mergeCell ref="E44:G44"/>
    <mergeCell ref="O44:P44"/>
    <mergeCell ref="E45:G45"/>
    <mergeCell ref="O45:P45"/>
    <mergeCell ref="E63:F63"/>
    <mergeCell ref="L63:M63"/>
    <mergeCell ref="N63:O63"/>
    <mergeCell ref="E64:F64"/>
    <mergeCell ref="L64:M64"/>
    <mergeCell ref="N64:O64"/>
    <mergeCell ref="E49:G49"/>
    <mergeCell ref="O49:P49"/>
    <mergeCell ref="C53:I57"/>
    <mergeCell ref="E62:F62"/>
    <mergeCell ref="L62:M62"/>
    <mergeCell ref="N62:O62"/>
    <mergeCell ref="E67:F67"/>
    <mergeCell ref="L67:M67"/>
    <mergeCell ref="N67:O67"/>
    <mergeCell ref="E68:F68"/>
    <mergeCell ref="L68:M68"/>
    <mergeCell ref="N68:O68"/>
    <mergeCell ref="E65:F65"/>
    <mergeCell ref="L65:M65"/>
    <mergeCell ref="N65:O65"/>
    <mergeCell ref="E66:F66"/>
    <mergeCell ref="L66:M66"/>
    <mergeCell ref="N66:O66"/>
    <mergeCell ref="E71:F71"/>
    <mergeCell ref="L71:M71"/>
    <mergeCell ref="N71:O71"/>
    <mergeCell ref="E72:F72"/>
    <mergeCell ref="L72:M72"/>
    <mergeCell ref="N72:O72"/>
    <mergeCell ref="E69:F69"/>
    <mergeCell ref="L69:M69"/>
    <mergeCell ref="N69:O69"/>
    <mergeCell ref="E70:F70"/>
    <mergeCell ref="L70:M70"/>
    <mergeCell ref="N70:O70"/>
    <mergeCell ref="E75:F75"/>
    <mergeCell ref="L75:M75"/>
    <mergeCell ref="N75:O75"/>
    <mergeCell ref="E76:F76"/>
    <mergeCell ref="L76:M76"/>
    <mergeCell ref="N76:O76"/>
    <mergeCell ref="E73:F73"/>
    <mergeCell ref="L73:M73"/>
    <mergeCell ref="N73:O73"/>
    <mergeCell ref="E74:F74"/>
    <mergeCell ref="L74:M74"/>
    <mergeCell ref="N74:O74"/>
    <mergeCell ref="E79:F79"/>
    <mergeCell ref="L79:M79"/>
    <mergeCell ref="N79:O79"/>
    <mergeCell ref="E80:F80"/>
    <mergeCell ref="L80:M80"/>
    <mergeCell ref="N80:O80"/>
    <mergeCell ref="E77:F77"/>
    <mergeCell ref="L77:M77"/>
    <mergeCell ref="N77:O77"/>
    <mergeCell ref="E78:F78"/>
    <mergeCell ref="L78:M78"/>
    <mergeCell ref="N78:O78"/>
    <mergeCell ref="E83:F83"/>
    <mergeCell ref="L83:M83"/>
    <mergeCell ref="N83:O83"/>
    <mergeCell ref="E84:F84"/>
    <mergeCell ref="L84:M84"/>
    <mergeCell ref="N84:O84"/>
    <mergeCell ref="E81:F81"/>
    <mergeCell ref="L81:M81"/>
    <mergeCell ref="N81:O81"/>
    <mergeCell ref="E82:F82"/>
    <mergeCell ref="L82:M82"/>
    <mergeCell ref="N82:O82"/>
    <mergeCell ref="E87:F87"/>
    <mergeCell ref="L87:M87"/>
    <mergeCell ref="N87:O87"/>
    <mergeCell ref="E88:F88"/>
    <mergeCell ref="L88:M88"/>
    <mergeCell ref="N88:O88"/>
    <mergeCell ref="E85:F85"/>
    <mergeCell ref="L85:M85"/>
    <mergeCell ref="N85:O85"/>
    <mergeCell ref="E86:F86"/>
    <mergeCell ref="L86:M86"/>
    <mergeCell ref="N86:O86"/>
    <mergeCell ref="E91:F91"/>
    <mergeCell ref="L91:M91"/>
    <mergeCell ref="N91:O91"/>
    <mergeCell ref="E92:F92"/>
    <mergeCell ref="L92:M92"/>
    <mergeCell ref="N92:O92"/>
    <mergeCell ref="E89:F89"/>
    <mergeCell ref="L89:M89"/>
    <mergeCell ref="N89:O89"/>
    <mergeCell ref="E90:F90"/>
    <mergeCell ref="L90:M90"/>
    <mergeCell ref="N90:O90"/>
    <mergeCell ref="E95:F95"/>
    <mergeCell ref="L95:M95"/>
    <mergeCell ref="N95:O95"/>
    <mergeCell ref="E96:F96"/>
    <mergeCell ref="L96:M96"/>
    <mergeCell ref="N96:O96"/>
    <mergeCell ref="E93:F93"/>
    <mergeCell ref="L93:M93"/>
    <mergeCell ref="N93:O93"/>
    <mergeCell ref="E94:F94"/>
    <mergeCell ref="L94:M94"/>
    <mergeCell ref="N94:O94"/>
    <mergeCell ref="E99:F99"/>
    <mergeCell ref="L99:M99"/>
    <mergeCell ref="N99:O99"/>
    <mergeCell ref="E100:F100"/>
    <mergeCell ref="L100:M100"/>
    <mergeCell ref="N100:O100"/>
    <mergeCell ref="E97:F97"/>
    <mergeCell ref="L97:M97"/>
    <mergeCell ref="N97:O97"/>
    <mergeCell ref="E98:F98"/>
    <mergeCell ref="L98:M98"/>
    <mergeCell ref="N98:O98"/>
    <mergeCell ref="C106:I110"/>
    <mergeCell ref="D115:H115"/>
    <mergeCell ref="D116:H116"/>
    <mergeCell ref="D117:H117"/>
    <mergeCell ref="D118:H118"/>
    <mergeCell ref="D119:H119"/>
    <mergeCell ref="E101:F101"/>
    <mergeCell ref="L101:M101"/>
    <mergeCell ref="N101:O101"/>
    <mergeCell ref="E102:F102"/>
    <mergeCell ref="L102:M102"/>
    <mergeCell ref="N102:O102"/>
    <mergeCell ref="D126:H126"/>
    <mergeCell ref="D127:H127"/>
    <mergeCell ref="D128:H128"/>
    <mergeCell ref="D129:H129"/>
    <mergeCell ref="D130:H130"/>
    <mergeCell ref="D131:H131"/>
    <mergeCell ref="D120:H120"/>
    <mergeCell ref="D121:H121"/>
    <mergeCell ref="D122:H122"/>
    <mergeCell ref="D123:H123"/>
    <mergeCell ref="D124:H124"/>
    <mergeCell ref="D125:H125"/>
    <mergeCell ref="D132:H132"/>
    <mergeCell ref="D133:H133"/>
    <mergeCell ref="C137:G137"/>
    <mergeCell ref="J137:N137"/>
    <mergeCell ref="Q137:T137"/>
    <mergeCell ref="D141:H141"/>
    <mergeCell ref="I141:J141"/>
    <mergeCell ref="K141:L141"/>
    <mergeCell ref="M141:N141"/>
    <mergeCell ref="D144:H144"/>
    <mergeCell ref="I144:J144"/>
    <mergeCell ref="K144:L144"/>
    <mergeCell ref="M144:N144"/>
    <mergeCell ref="D145:H145"/>
    <mergeCell ref="I145:J145"/>
    <mergeCell ref="K145:L145"/>
    <mergeCell ref="M145:N145"/>
    <mergeCell ref="D142:H142"/>
    <mergeCell ref="I142:J142"/>
    <mergeCell ref="K142:L142"/>
    <mergeCell ref="M142:N142"/>
    <mergeCell ref="D143:H143"/>
    <mergeCell ref="I143:J143"/>
    <mergeCell ref="K143:L143"/>
    <mergeCell ref="M143:N143"/>
    <mergeCell ref="D148:H148"/>
    <mergeCell ref="I148:J148"/>
    <mergeCell ref="K148:L148"/>
    <mergeCell ref="M148:N148"/>
    <mergeCell ref="D149:H149"/>
    <mergeCell ref="I149:J149"/>
    <mergeCell ref="K149:L149"/>
    <mergeCell ref="M149:N149"/>
    <mergeCell ref="D146:H146"/>
    <mergeCell ref="I146:J146"/>
    <mergeCell ref="K146:L146"/>
    <mergeCell ref="M146:N146"/>
    <mergeCell ref="D147:H147"/>
    <mergeCell ref="I147:J147"/>
    <mergeCell ref="K147:L147"/>
    <mergeCell ref="M147:N147"/>
    <mergeCell ref="D152:H152"/>
    <mergeCell ref="I152:J152"/>
    <mergeCell ref="K152:L152"/>
    <mergeCell ref="M152:N152"/>
    <mergeCell ref="D153:H153"/>
    <mergeCell ref="I153:J153"/>
    <mergeCell ref="K153:L153"/>
    <mergeCell ref="M153:N153"/>
    <mergeCell ref="D150:H150"/>
    <mergeCell ref="I150:J150"/>
    <mergeCell ref="K150:L150"/>
    <mergeCell ref="M150:N150"/>
    <mergeCell ref="D151:H151"/>
    <mergeCell ref="I151:J151"/>
    <mergeCell ref="K151:L151"/>
    <mergeCell ref="M151:N151"/>
    <mergeCell ref="D156:H156"/>
    <mergeCell ref="I156:J156"/>
    <mergeCell ref="K156:L156"/>
    <mergeCell ref="M156:N156"/>
    <mergeCell ref="D157:H157"/>
    <mergeCell ref="I157:J157"/>
    <mergeCell ref="K157:L157"/>
    <mergeCell ref="M157:N157"/>
    <mergeCell ref="D154:H154"/>
    <mergeCell ref="I154:J154"/>
    <mergeCell ref="K154:L154"/>
    <mergeCell ref="M154:N154"/>
    <mergeCell ref="D155:H155"/>
    <mergeCell ref="I155:J155"/>
    <mergeCell ref="K155:L155"/>
    <mergeCell ref="M155:N155"/>
    <mergeCell ref="C164:I169"/>
    <mergeCell ref="D158:H158"/>
    <mergeCell ref="I158:J158"/>
    <mergeCell ref="K158:L158"/>
    <mergeCell ref="M158:N158"/>
    <mergeCell ref="D159:H159"/>
    <mergeCell ref="I159:J159"/>
    <mergeCell ref="K159:L159"/>
    <mergeCell ref="M159:N159"/>
  </mergeCells>
  <conditionalFormatting sqref="E17:M21">
    <cfRule type="expression" dxfId="10" priority="3">
      <formula>$D$14="N/A"</formula>
    </cfRule>
  </conditionalFormatting>
  <conditionalFormatting sqref="E23:M23">
    <cfRule type="expression" dxfId="9" priority="2">
      <formula>$D$14="N/A"</formula>
    </cfRule>
  </conditionalFormatting>
  <conditionalFormatting sqref="E23:M23">
    <cfRule type="expression" dxfId="8" priority="1">
      <formula>$D$14="N/A"</formula>
    </cfRule>
  </conditionalFormatting>
  <dataValidations count="16">
    <dataValidation type="list" allowBlank="1" showInputMessage="1" showErrorMessage="1" sqref="D14" xr:uid="{00000000-0002-0000-0200-000000000000}">
      <formula1>LAs</formula1>
    </dataValidation>
    <dataValidation type="list" allowBlank="1" showInputMessage="1" showErrorMessage="1" sqref="D15" xr:uid="{00000000-0002-0000-0200-000001000000}">
      <formula1>LACO2datasets</formula1>
    </dataValidation>
    <dataValidation type="list" allowBlank="1" showInputMessage="1" showErrorMessage="1" sqref="C63:C102 C31:C49" xr:uid="{00000000-0002-0000-0200-000002000000}">
      <formula1>RPPSectors</formula1>
    </dataValidation>
    <dataValidation type="list" allowBlank="1" showInputMessage="1" showErrorMessage="1" sqref="D63:D102 D30:D49" xr:uid="{00000000-0002-0000-0200-000003000000}">
      <formula1>INDIRECT(C30)</formula1>
    </dataValidation>
    <dataValidation type="decimal" operator="greaterThanOrEqual" allowBlank="1" showInputMessage="1" showErrorMessage="1" sqref="M30:M49 K63:K102 S63:T102" xr:uid="{00000000-0002-0000-0200-000004000000}">
      <formula1>0</formula1>
    </dataValidation>
    <dataValidation type="decimal" operator="greaterThan" allowBlank="1" showInputMessage="1" showErrorMessage="1" sqref="K30:K49 I30:I49 I63:I102" xr:uid="{00000000-0002-0000-0200-000005000000}">
      <formula1>0</formula1>
    </dataValidation>
    <dataValidation type="list" sqref="Q6:Q7 Q1:Q2 Q135:Q1048576" xr:uid="{00000000-0002-0000-0200-000006000000}">
      <formula1>FundingSource</formula1>
    </dataValidation>
    <dataValidation type="list" sqref="R6:U7 R1:U2 R135:U136 R187:U1048576 R137:T186" xr:uid="{00000000-0002-0000-0200-000007000000}">
      <formula1>"FundingStatus"</formula1>
    </dataValidation>
    <dataValidation type="list" sqref="L63:L102 M14:M15 M25:M28 M53:M61 M6:M7 M1:M2 M134:M140 M160:M1048576" xr:uid="{00000000-0002-0000-0200-000008000000}">
      <formula1>ProjectStatus</formula1>
    </dataValidation>
    <dataValidation type="list" allowBlank="1" sqref="N25:O28 N53:O61 Q63:Q102 N1:O2 N14:O15 N6:O7 O134:O1048576 N134:N140 N160:N1048576" xr:uid="{00000000-0002-0000-0200-000009000000}">
      <formula1>Behaviour</formula1>
    </dataValidation>
    <dataValidation type="list" allowBlank="1" showInputMessage="1" sqref="I116:I122 I142:I159" xr:uid="{00000000-0002-0000-0200-00000A000000}">
      <formula1>PartnershipRole</formula1>
    </dataValidation>
    <dataValidation type="list" allowBlank="1" sqref="I123:I133" xr:uid="{00000000-0002-0000-0200-00000B000000}">
      <formula1>PartnershipRole</formula1>
    </dataValidation>
    <dataValidation type="list" allowBlank="1" showInputMessage="1" showErrorMessage="1" sqref="D116:H133" xr:uid="{00000000-0002-0000-0200-00000C000000}">
      <formula1>ActionTypePartnership</formula1>
    </dataValidation>
    <dataValidation type="list" allowBlank="1" showInputMessage="1" showErrorMessage="1" sqref="P63:P102" xr:uid="{00000000-0002-0000-0200-00000D000000}">
      <formula1>actiontype</formula1>
    </dataValidation>
    <dataValidation sqref="M115:N133 U62 V62:V102" xr:uid="{00000000-0002-0000-0200-00000E000000}"/>
    <dataValidation allowBlank="1" sqref="O115:P133 Q62 R62:R102" xr:uid="{00000000-0002-0000-0200-00000F000000}"/>
  </dataValidations>
  <pageMargins left="0.70866141732283472" right="0.70866141732283472" top="0.74803149606299213" bottom="0.74803149606299213" header="0.31496062992125984" footer="0.31496062992125984"/>
  <pageSetup paperSize="8" scale="23" orientation="landscape" r:id="rId1"/>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10000000}">
          <x14:formula1>
            <xm:f>'W:\Climate Change\REPORTING climate change\Public bodies duty report\[climate-change-duties-report-2017 2018 V3 final.xlsx]ListsRec'!#REF!</xm:f>
          </x14:formula1>
          <xm:sqref>C30 N17:N24 D22 D24 D14:D15 J30:J49 L30:L49 G63:H102 H30:H49 N30:N49 J63:J102 C116:C133 C142</xm:sqref>
        </x14:dataValidation>
        <x14:dataValidation type="list" allowBlank="1" showInputMessage="1" showErrorMessage="1" xr:uid="{00000000-0002-0000-0200-000011000000}">
          <x14:formula1>
            <xm:f>'C:\Users\jennifer.anderson\Desktop\Recommended reporting\[072015 Template Recommended Reporting_v1.xlsx]Lists'!#REF!</xm:f>
          </x14:formula1>
          <xm:sqref>C143:C159</xm:sqref>
        </x14:dataValidation>
        <x14:dataValidation type="list" xr:uid="{00000000-0002-0000-0200-000013000000}">
          <x14:formula1>
            <xm:f>'W:\Climate Change\REPORTING climate change\Public bodies duty report\[climate-change-duties-report-2017 2018 V3 final.xlsx]ListsRec'!#REF!</xm:f>
          </x14:formula1>
          <xm:sqref>U63:U102</xm:sqref>
        </x14:dataValidation>
        <x14:dataValidation type="list" allowBlank="1" showInputMessage="1" showErrorMessage="1" xr:uid="{00000000-0002-0000-0200-000014000000}">
          <x14:formula1>
            <xm:f>'W:\Climate Change\REPORTING climate change\Public bodies duty report\[climate-change-duties-report-2017 2018 V3 final.xlsx]ListsRec'!#REF!</xm:f>
          </x14:formula1>
          <xm:sqref>C63:C102 C31:C49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303</v>
      </c>
    </row>
    <row r="3" spans="2:16" ht="26.25" x14ac:dyDescent="0.25">
      <c r="B3" s="74" t="s">
        <v>171</v>
      </c>
      <c r="C3" s="74" t="s">
        <v>173</v>
      </c>
      <c r="D3" s="32"/>
      <c r="E3" s="32"/>
      <c r="F3" s="32"/>
      <c r="G3" s="32"/>
      <c r="H3" s="32"/>
      <c r="I3" s="74" t="s">
        <v>227</v>
      </c>
      <c r="J3" s="33" t="s">
        <v>63</v>
      </c>
      <c r="K3" s="33" t="s">
        <v>68</v>
      </c>
      <c r="L3" s="33" t="s">
        <v>71</v>
      </c>
      <c r="M3" s="33" t="s">
        <v>75</v>
      </c>
      <c r="P3" s="34" t="s">
        <v>300</v>
      </c>
    </row>
    <row r="4" spans="2:16" ht="26.25" x14ac:dyDescent="0.25">
      <c r="B4" s="74" t="s">
        <v>172</v>
      </c>
      <c r="C4" s="74" t="s">
        <v>174</v>
      </c>
      <c r="D4" s="32"/>
      <c r="E4" s="32"/>
      <c r="F4" s="32"/>
      <c r="G4" s="32"/>
      <c r="H4" s="32"/>
      <c r="I4" s="74" t="s">
        <v>228</v>
      </c>
      <c r="J4" s="33" t="s">
        <v>64</v>
      </c>
      <c r="K4" s="33" t="s">
        <v>69</v>
      </c>
      <c r="L4" s="33" t="s">
        <v>72</v>
      </c>
      <c r="M4" s="33" t="s">
        <v>76</v>
      </c>
      <c r="P4" s="34" t="s">
        <v>301</v>
      </c>
    </row>
    <row r="5" spans="2:16" ht="26.25" x14ac:dyDescent="0.25">
      <c r="B5" s="74" t="s">
        <v>58</v>
      </c>
      <c r="C5" s="74" t="s">
        <v>175</v>
      </c>
      <c r="D5" s="32"/>
      <c r="E5" s="32"/>
      <c r="F5" s="32"/>
      <c r="G5" s="32"/>
      <c r="H5" s="32"/>
      <c r="I5" s="74" t="s">
        <v>229</v>
      </c>
      <c r="J5" s="33" t="s">
        <v>65</v>
      </c>
      <c r="K5" s="33" t="s">
        <v>13</v>
      </c>
      <c r="L5" s="33" t="s">
        <v>73</v>
      </c>
      <c r="M5" s="33" t="s">
        <v>77</v>
      </c>
      <c r="P5" s="34" t="s">
        <v>4</v>
      </c>
    </row>
    <row r="6" spans="2:16" ht="39" x14ac:dyDescent="0.25">
      <c r="B6" s="74" t="s">
        <v>59</v>
      </c>
      <c r="C6" s="74" t="s">
        <v>61</v>
      </c>
      <c r="D6" s="32"/>
      <c r="E6" s="32"/>
      <c r="F6" s="32"/>
      <c r="H6" s="32"/>
      <c r="I6" s="74" t="s">
        <v>222</v>
      </c>
      <c r="M6" s="34" t="s">
        <v>78</v>
      </c>
      <c r="P6" s="34" t="s">
        <v>302</v>
      </c>
    </row>
    <row r="7" spans="2:16" ht="64.5" x14ac:dyDescent="0.25">
      <c r="D7" s="32"/>
      <c r="E7" s="32"/>
      <c r="F7" s="32"/>
      <c r="H7" s="32"/>
      <c r="I7" s="74" t="s">
        <v>223</v>
      </c>
      <c r="M7" s="34" t="s">
        <v>79</v>
      </c>
      <c r="P7" s="34" t="s">
        <v>7</v>
      </c>
    </row>
    <row r="8" spans="2:16" ht="64.5" x14ac:dyDescent="0.25">
      <c r="D8" s="32"/>
      <c r="E8" s="32"/>
      <c r="F8" s="32"/>
      <c r="H8" s="32"/>
      <c r="I8" s="93" t="s">
        <v>224</v>
      </c>
      <c r="M8" s="34" t="s">
        <v>80</v>
      </c>
      <c r="P8" s="34" t="s">
        <v>5</v>
      </c>
    </row>
    <row r="9" spans="2:16" ht="90" x14ac:dyDescent="0.25">
      <c r="D9" s="32"/>
      <c r="E9" s="32"/>
      <c r="H9" s="32"/>
      <c r="I9" s="74" t="s">
        <v>225</v>
      </c>
      <c r="M9" s="34" t="s">
        <v>81</v>
      </c>
    </row>
    <row r="10" spans="2:16" x14ac:dyDescent="0.25">
      <c r="D10" s="32"/>
      <c r="E10" s="32"/>
      <c r="I10" s="74" t="s">
        <v>169</v>
      </c>
    </row>
    <row r="11" spans="2:16" x14ac:dyDescent="0.25">
      <c r="D11" s="32"/>
      <c r="E11" s="32"/>
      <c r="I11" s="74" t="s">
        <v>170</v>
      </c>
    </row>
    <row r="12" spans="2:16" x14ac:dyDescent="0.25">
      <c r="D12" s="32"/>
      <c r="E12" s="32"/>
      <c r="I12" s="74" t="s">
        <v>226</v>
      </c>
    </row>
    <row r="13" spans="2:16" x14ac:dyDescent="0.25">
      <c r="D13" s="32"/>
      <c r="I13" s="74" t="s">
        <v>230</v>
      </c>
    </row>
    <row r="14" spans="2:16" x14ac:dyDescent="0.25">
      <c r="D14" s="32"/>
      <c r="I14" s="74" t="s">
        <v>5</v>
      </c>
    </row>
    <row r="16" spans="2:16" ht="15.75" thickBot="1" x14ac:dyDescent="0.3"/>
    <row r="17" spans="2:16" ht="18" x14ac:dyDescent="0.35">
      <c r="B17" s="53" t="s">
        <v>152</v>
      </c>
      <c r="C17" s="42" t="s">
        <v>307</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220</v>
      </c>
      <c r="K18" s="45" t="s">
        <v>221</v>
      </c>
      <c r="L18" s="45" t="s">
        <v>67</v>
      </c>
      <c r="M18" s="45" t="s">
        <v>168</v>
      </c>
      <c r="N18" s="45" t="s">
        <v>167</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155</v>
      </c>
      <c r="D20" s="45"/>
      <c r="E20" s="45" t="s">
        <v>91</v>
      </c>
      <c r="F20" s="45"/>
      <c r="G20" s="45"/>
      <c r="H20" s="45"/>
      <c r="I20" s="45" t="s">
        <v>184</v>
      </c>
      <c r="J20" s="45" t="s">
        <v>60</v>
      </c>
      <c r="K20" s="45" t="s">
        <v>60</v>
      </c>
      <c r="L20" s="45" t="s">
        <v>194</v>
      </c>
      <c r="M20" s="45" t="s">
        <v>208</v>
      </c>
      <c r="N20" s="45" t="s">
        <v>198</v>
      </c>
      <c r="O20" s="46" t="s">
        <v>136</v>
      </c>
      <c r="P20" s="16"/>
    </row>
    <row r="21" spans="2:16" x14ac:dyDescent="0.25">
      <c r="B21" s="44"/>
      <c r="C21" s="47" t="s">
        <v>96</v>
      </c>
      <c r="D21" s="45"/>
      <c r="E21" s="45" t="s">
        <v>125</v>
      </c>
      <c r="F21" s="45"/>
      <c r="G21" s="45"/>
      <c r="H21" s="45"/>
      <c r="I21" s="45" t="s">
        <v>141</v>
      </c>
      <c r="J21" s="45" t="s">
        <v>188</v>
      </c>
      <c r="K21" s="45" t="s">
        <v>188</v>
      </c>
      <c r="L21" s="45" t="s">
        <v>195</v>
      </c>
      <c r="M21" s="45" t="s">
        <v>209</v>
      </c>
      <c r="N21" s="45" t="s">
        <v>199</v>
      </c>
      <c r="O21" s="46" t="s">
        <v>142</v>
      </c>
    </row>
    <row r="22" spans="2:16" x14ac:dyDescent="0.25">
      <c r="B22" s="44"/>
      <c r="C22" s="47" t="s">
        <v>98</v>
      </c>
      <c r="D22" s="45"/>
      <c r="E22" s="45"/>
      <c r="F22" s="45"/>
      <c r="G22" s="45"/>
      <c r="H22" s="45"/>
      <c r="I22" s="45" t="s">
        <v>186</v>
      </c>
      <c r="J22" s="45" t="s">
        <v>189</v>
      </c>
      <c r="K22" s="45" t="s">
        <v>189</v>
      </c>
      <c r="L22" s="45" t="s">
        <v>196</v>
      </c>
      <c r="M22" s="45" t="s">
        <v>210</v>
      </c>
      <c r="N22" s="45" t="s">
        <v>200</v>
      </c>
      <c r="O22" s="46" t="s">
        <v>153</v>
      </c>
    </row>
    <row r="23" spans="2:16" x14ac:dyDescent="0.25">
      <c r="B23" s="44"/>
      <c r="C23" s="47" t="s">
        <v>100</v>
      </c>
      <c r="D23" s="45"/>
      <c r="E23" s="45" t="s">
        <v>127</v>
      </c>
      <c r="F23" s="45" t="s">
        <v>295</v>
      </c>
      <c r="G23" s="45"/>
      <c r="H23" s="45"/>
      <c r="I23" s="45" t="s">
        <v>187</v>
      </c>
      <c r="J23" s="45" t="s">
        <v>190</v>
      </c>
      <c r="K23" s="45" t="s">
        <v>308</v>
      </c>
      <c r="L23" s="45" t="s">
        <v>193</v>
      </c>
      <c r="M23" s="45" t="s">
        <v>231</v>
      </c>
      <c r="N23" s="45" t="s">
        <v>201</v>
      </c>
      <c r="O23" s="46" t="s">
        <v>5</v>
      </c>
    </row>
    <row r="24" spans="2:16" x14ac:dyDescent="0.25">
      <c r="B24" s="44"/>
      <c r="C24" s="47" t="s">
        <v>101</v>
      </c>
      <c r="D24" s="45"/>
      <c r="E24" s="45" t="s">
        <v>128</v>
      </c>
      <c r="F24" s="45" t="s">
        <v>296</v>
      </c>
      <c r="G24" s="45"/>
      <c r="H24" s="45"/>
      <c r="I24" s="45" t="s">
        <v>217</v>
      </c>
      <c r="J24" s="45" t="s">
        <v>219</v>
      </c>
      <c r="K24" s="45" t="s">
        <v>219</v>
      </c>
      <c r="L24" s="45" t="s">
        <v>143</v>
      </c>
      <c r="M24" s="45" t="s">
        <v>211</v>
      </c>
      <c r="N24" s="45" t="s">
        <v>202</v>
      </c>
      <c r="O24" s="46"/>
    </row>
    <row r="25" spans="2:16" x14ac:dyDescent="0.25">
      <c r="B25" s="44"/>
      <c r="C25" s="47" t="s">
        <v>258</v>
      </c>
      <c r="D25" s="45"/>
      <c r="E25" s="45" t="s">
        <v>5</v>
      </c>
      <c r="F25" s="45"/>
      <c r="G25" s="45"/>
      <c r="H25" s="45"/>
      <c r="I25" s="45" t="s">
        <v>218</v>
      </c>
      <c r="J25" s="45" t="s">
        <v>191</v>
      </c>
      <c r="K25" s="45" t="s">
        <v>191</v>
      </c>
      <c r="L25" s="45" t="s">
        <v>197</v>
      </c>
      <c r="M25" s="45" t="s">
        <v>212</v>
      </c>
      <c r="N25" s="45" t="s">
        <v>203</v>
      </c>
      <c r="O25" s="46"/>
    </row>
    <row r="26" spans="2:16" x14ac:dyDescent="0.25">
      <c r="B26" s="44"/>
      <c r="C26" s="47" t="s">
        <v>103</v>
      </c>
      <c r="D26" s="45"/>
      <c r="E26" s="45"/>
      <c r="F26" s="45"/>
      <c r="G26" s="45"/>
      <c r="H26" s="45"/>
      <c r="I26" s="45" t="s">
        <v>185</v>
      </c>
      <c r="J26" s="45" t="s">
        <v>214</v>
      </c>
      <c r="K26" s="45" t="s">
        <v>192</v>
      </c>
      <c r="L26" s="45" t="s">
        <v>153</v>
      </c>
      <c r="M26" s="45" t="s">
        <v>213</v>
      </c>
      <c r="N26" s="45" t="s">
        <v>204</v>
      </c>
      <c r="O26" s="46"/>
    </row>
    <row r="27" spans="2:16" x14ac:dyDescent="0.25">
      <c r="B27" s="44"/>
      <c r="C27" s="47" t="s">
        <v>102</v>
      </c>
      <c r="D27" s="45"/>
      <c r="E27" s="45" t="s">
        <v>132</v>
      </c>
      <c r="F27" s="45"/>
      <c r="G27" s="45"/>
      <c r="H27" s="45"/>
      <c r="I27" s="45" t="s">
        <v>5</v>
      </c>
      <c r="J27" s="45" t="s">
        <v>215</v>
      </c>
      <c r="K27" s="45" t="s">
        <v>214</v>
      </c>
      <c r="L27" s="45" t="s">
        <v>5</v>
      </c>
      <c r="M27" s="45" t="s">
        <v>5</v>
      </c>
      <c r="N27" s="45" t="s">
        <v>205</v>
      </c>
      <c r="O27" s="46"/>
    </row>
    <row r="28" spans="2:16" x14ac:dyDescent="0.25">
      <c r="B28" s="44"/>
      <c r="C28" s="47" t="s">
        <v>121</v>
      </c>
      <c r="D28" s="45"/>
      <c r="E28" s="45" t="s">
        <v>137</v>
      </c>
      <c r="F28" s="45"/>
      <c r="G28" s="45"/>
      <c r="H28" s="45"/>
      <c r="I28" s="45"/>
      <c r="J28" s="45" t="s">
        <v>216</v>
      </c>
      <c r="K28" s="45" t="s">
        <v>215</v>
      </c>
      <c r="L28" s="45"/>
      <c r="M28" s="45"/>
      <c r="N28" s="45" t="s">
        <v>206</v>
      </c>
      <c r="O28" s="46"/>
    </row>
    <row r="29" spans="2:16" x14ac:dyDescent="0.25">
      <c r="B29" s="44"/>
      <c r="C29" s="95" t="s">
        <v>268</v>
      </c>
      <c r="D29" s="45"/>
      <c r="E29" s="45" t="s">
        <v>133</v>
      </c>
      <c r="F29" s="45"/>
      <c r="G29" s="45"/>
      <c r="H29" s="45"/>
      <c r="I29" s="45"/>
      <c r="J29" s="45" t="s">
        <v>153</v>
      </c>
      <c r="K29" s="45" t="s">
        <v>216</v>
      </c>
      <c r="L29" s="45"/>
      <c r="M29" s="45"/>
      <c r="N29" s="45" t="s">
        <v>207</v>
      </c>
      <c r="O29" s="46"/>
    </row>
    <row r="30" spans="2:16" x14ac:dyDescent="0.25">
      <c r="B30" s="44"/>
      <c r="C30" s="47" t="s">
        <v>107</v>
      </c>
      <c r="D30" s="45"/>
      <c r="E30" s="45" t="s">
        <v>134</v>
      </c>
      <c r="F30" s="45"/>
      <c r="G30" s="45"/>
      <c r="H30" s="45"/>
      <c r="I30" s="45"/>
      <c r="J30" s="45" t="s">
        <v>5</v>
      </c>
      <c r="K30" s="45" t="s">
        <v>153</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278</v>
      </c>
      <c r="D35" s="45"/>
      <c r="E35" s="45"/>
      <c r="F35" s="45"/>
      <c r="G35" s="45"/>
      <c r="H35" s="45"/>
      <c r="I35" s="45" t="s">
        <v>70</v>
      </c>
      <c r="J35" s="45"/>
      <c r="K35" s="45"/>
      <c r="L35" s="45"/>
      <c r="M35" s="45"/>
      <c r="N35" s="45"/>
      <c r="O35" s="46"/>
    </row>
    <row r="36" spans="2:15" x14ac:dyDescent="0.25">
      <c r="B36" s="44"/>
      <c r="C36" s="47" t="s">
        <v>283</v>
      </c>
      <c r="D36" s="45"/>
      <c r="E36" s="45"/>
      <c r="F36" s="45"/>
      <c r="G36" s="45"/>
      <c r="H36" s="45"/>
      <c r="I36" s="45" t="s">
        <v>90</v>
      </c>
      <c r="J36" s="45"/>
      <c r="K36" s="45"/>
      <c r="L36" s="45"/>
      <c r="M36" s="45"/>
      <c r="N36" s="45"/>
      <c r="O36" s="46"/>
    </row>
    <row r="37" spans="2:15" x14ac:dyDescent="0.25">
      <c r="B37" s="44"/>
      <c r="C37" s="47" t="s">
        <v>117</v>
      </c>
      <c r="D37" s="45"/>
      <c r="E37" s="76" t="s">
        <v>155</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7" priority="19">
      <formula>#REF!=2005</formula>
    </cfRule>
  </conditionalFormatting>
  <conditionalFormatting sqref="C21">
    <cfRule type="expression" dxfId="6" priority="26">
      <formula>$F21=2005</formula>
    </cfRule>
  </conditionalFormatting>
  <conditionalFormatting sqref="C61:C88">
    <cfRule type="expression" dxfId="5" priority="28">
      <formula>#REF!=2005</formula>
    </cfRule>
  </conditionalFormatting>
  <conditionalFormatting sqref="C36:C60">
    <cfRule type="expression" dxfId="4" priority="29">
      <formula>$F64=2005</formula>
    </cfRule>
  </conditionalFormatting>
  <conditionalFormatting sqref="C22">
    <cfRule type="expression" dxfId="3" priority="30">
      <formula>$F29=2005</formula>
    </cfRule>
  </conditionalFormatting>
  <conditionalFormatting sqref="C25:C34">
    <cfRule type="expression" dxfId="2" priority="31">
      <formula>$E79=2005</formula>
    </cfRule>
  </conditionalFormatting>
  <conditionalFormatting sqref="C24">
    <cfRule type="expression" dxfId="1" priority="32">
      <formula>$E71=2005</formula>
    </cfRule>
  </conditionalFormatting>
  <conditionalFormatting sqref="C23">
    <cfRule type="expression" dxfId="0" priority="33">
      <formula>$E63=2005</formula>
    </cfRule>
  </conditionalFormatting>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290</v>
      </c>
      <c r="B1" s="107" t="s">
        <v>293</v>
      </c>
      <c r="C1" s="101" t="s">
        <v>232</v>
      </c>
      <c r="D1" s="101" t="s">
        <v>233</v>
      </c>
      <c r="E1" s="102" t="s">
        <v>234</v>
      </c>
      <c r="F1" s="101" t="s">
        <v>235</v>
      </c>
      <c r="G1" s="103" t="s">
        <v>0</v>
      </c>
      <c r="H1" s="104" t="s">
        <v>236</v>
      </c>
      <c r="I1" s="104" t="s">
        <v>237</v>
      </c>
      <c r="J1" s="104" t="s">
        <v>238</v>
      </c>
      <c r="K1" s="104" t="s">
        <v>239</v>
      </c>
      <c r="L1" s="104" t="s">
        <v>240</v>
      </c>
      <c r="M1" s="106" t="s">
        <v>15</v>
      </c>
      <c r="N1" s="104" t="s">
        <v>241</v>
      </c>
      <c r="O1" s="104" t="s">
        <v>242</v>
      </c>
      <c r="P1" s="104" t="s">
        <v>243</v>
      </c>
      <c r="Q1" s="106" t="s">
        <v>16</v>
      </c>
      <c r="R1" s="104" t="s">
        <v>244</v>
      </c>
      <c r="S1" s="104" t="s">
        <v>245</v>
      </c>
      <c r="T1" s="104" t="s">
        <v>246</v>
      </c>
      <c r="U1" s="104" t="s">
        <v>247</v>
      </c>
      <c r="V1" s="104" t="s">
        <v>248</v>
      </c>
      <c r="W1" s="106" t="s">
        <v>17</v>
      </c>
      <c r="X1" s="104" t="s">
        <v>249</v>
      </c>
      <c r="Y1" s="104" t="s">
        <v>294</v>
      </c>
      <c r="Z1" s="105" t="s">
        <v>250</v>
      </c>
      <c r="AA1" s="106" t="s">
        <v>18</v>
      </c>
      <c r="AB1" s="106" t="s">
        <v>318</v>
      </c>
    </row>
    <row r="2" spans="1:28" hidden="1" x14ac:dyDescent="0.25">
      <c r="A2" s="95" t="s">
        <v>292</v>
      </c>
      <c r="B2" s="107" t="str">
        <f t="shared" ref="B2:B65" si="0">E2&amp;G2</f>
        <v>Aberdeen City2005</v>
      </c>
      <c r="C2" s="96" t="s">
        <v>251</v>
      </c>
      <c r="D2" s="96" t="s">
        <v>251</v>
      </c>
      <c r="E2" s="97" t="s">
        <v>96</v>
      </c>
      <c r="F2" s="96" t="s">
        <v>252</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292</v>
      </c>
      <c r="B3" s="107" t="str">
        <f t="shared" si="0"/>
        <v>Aberdeen City2006</v>
      </c>
      <c r="C3" s="96" t="s">
        <v>251</v>
      </c>
      <c r="D3" s="96" t="s">
        <v>251</v>
      </c>
      <c r="E3" s="97" t="s">
        <v>96</v>
      </c>
      <c r="F3" s="96" t="s">
        <v>252</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292</v>
      </c>
      <c r="B4" s="107" t="str">
        <f t="shared" si="0"/>
        <v>Aberdeen City2007</v>
      </c>
      <c r="C4" s="96" t="s">
        <v>251</v>
      </c>
      <c r="D4" s="96" t="s">
        <v>251</v>
      </c>
      <c r="E4" s="97" t="s">
        <v>96</v>
      </c>
      <c r="F4" s="96" t="s">
        <v>252</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292</v>
      </c>
      <c r="B5" s="107" t="str">
        <f t="shared" si="0"/>
        <v>Aberdeen City2008</v>
      </c>
      <c r="C5" s="96" t="s">
        <v>251</v>
      </c>
      <c r="D5" s="96" t="s">
        <v>251</v>
      </c>
      <c r="E5" s="97" t="s">
        <v>96</v>
      </c>
      <c r="F5" s="96" t="s">
        <v>252</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292</v>
      </c>
      <c r="B6" s="107" t="str">
        <f t="shared" si="0"/>
        <v>Aberdeen City2009</v>
      </c>
      <c r="C6" s="96" t="s">
        <v>251</v>
      </c>
      <c r="D6" s="96" t="s">
        <v>251</v>
      </c>
      <c r="E6" s="97" t="s">
        <v>96</v>
      </c>
      <c r="F6" s="96" t="s">
        <v>252</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292</v>
      </c>
      <c r="B7" s="107" t="str">
        <f t="shared" si="0"/>
        <v>Aberdeen City2010</v>
      </c>
      <c r="C7" s="96" t="s">
        <v>251</v>
      </c>
      <c r="D7" s="96" t="s">
        <v>251</v>
      </c>
      <c r="E7" s="97" t="s">
        <v>96</v>
      </c>
      <c r="F7" s="96" t="s">
        <v>252</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292</v>
      </c>
      <c r="B8" s="107" t="str">
        <f t="shared" si="0"/>
        <v>Aberdeen City2011</v>
      </c>
      <c r="C8" s="96" t="s">
        <v>251</v>
      </c>
      <c r="D8" s="96" t="s">
        <v>251</v>
      </c>
      <c r="E8" s="97" t="s">
        <v>96</v>
      </c>
      <c r="F8" s="96" t="s">
        <v>252</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292</v>
      </c>
      <c r="B9" s="107" t="str">
        <f t="shared" si="0"/>
        <v>Aberdeen City2012</v>
      </c>
      <c r="C9" s="96" t="s">
        <v>251</v>
      </c>
      <c r="D9" s="96" t="s">
        <v>251</v>
      </c>
      <c r="E9" s="97" t="s">
        <v>96</v>
      </c>
      <c r="F9" s="96" t="s">
        <v>252</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292</v>
      </c>
      <c r="B10" s="107" t="str">
        <f t="shared" si="0"/>
        <v>Aberdeen City2013</v>
      </c>
      <c r="C10" s="96" t="s">
        <v>251</v>
      </c>
      <c r="D10" s="96" t="s">
        <v>251</v>
      </c>
      <c r="E10" s="97" t="s">
        <v>96</v>
      </c>
      <c r="F10" s="96" t="s">
        <v>252</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292</v>
      </c>
      <c r="B11" s="107" t="str">
        <f t="shared" si="0"/>
        <v>Aberdeenshire2005</v>
      </c>
      <c r="C11" s="96" t="s">
        <v>251</v>
      </c>
      <c r="D11" s="96" t="s">
        <v>251</v>
      </c>
      <c r="E11" s="97" t="s">
        <v>97</v>
      </c>
      <c r="F11" s="96" t="s">
        <v>253</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292</v>
      </c>
      <c r="B12" s="107" t="str">
        <f t="shared" si="0"/>
        <v>Aberdeenshire2006</v>
      </c>
      <c r="C12" s="96" t="s">
        <v>251</v>
      </c>
      <c r="D12" s="96" t="s">
        <v>251</v>
      </c>
      <c r="E12" s="97" t="s">
        <v>97</v>
      </c>
      <c r="F12" s="96" t="s">
        <v>253</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292</v>
      </c>
      <c r="B13" s="107" t="str">
        <f t="shared" si="0"/>
        <v>Aberdeenshire2007</v>
      </c>
      <c r="C13" s="96" t="s">
        <v>251</v>
      </c>
      <c r="D13" s="96" t="s">
        <v>251</v>
      </c>
      <c r="E13" s="97" t="s">
        <v>97</v>
      </c>
      <c r="F13" s="96" t="s">
        <v>253</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292</v>
      </c>
      <c r="B14" s="107" t="str">
        <f t="shared" si="0"/>
        <v>Aberdeenshire2008</v>
      </c>
      <c r="C14" s="96" t="s">
        <v>251</v>
      </c>
      <c r="D14" s="96" t="s">
        <v>251</v>
      </c>
      <c r="E14" s="97" t="s">
        <v>97</v>
      </c>
      <c r="F14" s="96" t="s">
        <v>253</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292</v>
      </c>
      <c r="B15" s="107" t="str">
        <f t="shared" si="0"/>
        <v>Aberdeenshire2009</v>
      </c>
      <c r="C15" s="96" t="s">
        <v>251</v>
      </c>
      <c r="D15" s="96" t="s">
        <v>251</v>
      </c>
      <c r="E15" s="97" t="s">
        <v>97</v>
      </c>
      <c r="F15" s="96" t="s">
        <v>253</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292</v>
      </c>
      <c r="B16" s="107" t="str">
        <f t="shared" si="0"/>
        <v>Aberdeenshire2010</v>
      </c>
      <c r="C16" s="96" t="s">
        <v>251</v>
      </c>
      <c r="D16" s="96" t="s">
        <v>251</v>
      </c>
      <c r="E16" s="97" t="s">
        <v>97</v>
      </c>
      <c r="F16" s="96" t="s">
        <v>253</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292</v>
      </c>
      <c r="B17" s="107" t="str">
        <f t="shared" si="0"/>
        <v>Aberdeenshire2011</v>
      </c>
      <c r="C17" s="96" t="s">
        <v>251</v>
      </c>
      <c r="D17" s="96" t="s">
        <v>251</v>
      </c>
      <c r="E17" s="97" t="s">
        <v>97</v>
      </c>
      <c r="F17" s="96" t="s">
        <v>253</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292</v>
      </c>
      <c r="B18" s="107" t="str">
        <f t="shared" si="0"/>
        <v>Aberdeenshire2012</v>
      </c>
      <c r="C18" s="96" t="s">
        <v>251</v>
      </c>
      <c r="D18" s="96" t="s">
        <v>251</v>
      </c>
      <c r="E18" s="97" t="s">
        <v>97</v>
      </c>
      <c r="F18" s="96" t="s">
        <v>253</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292</v>
      </c>
      <c r="B19" s="107" t="str">
        <f t="shared" si="0"/>
        <v>Aberdeenshire2013</v>
      </c>
      <c r="C19" s="96" t="s">
        <v>251</v>
      </c>
      <c r="D19" s="96" t="s">
        <v>251</v>
      </c>
      <c r="E19" s="97" t="s">
        <v>97</v>
      </c>
      <c r="F19" s="96" t="s">
        <v>253</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292</v>
      </c>
      <c r="B20" s="107" t="str">
        <f t="shared" si="0"/>
        <v>Angus2005</v>
      </c>
      <c r="C20" s="96" t="s">
        <v>251</v>
      </c>
      <c r="D20" s="96" t="s">
        <v>251</v>
      </c>
      <c r="E20" s="97" t="s">
        <v>98</v>
      </c>
      <c r="F20" s="96" t="s">
        <v>254</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292</v>
      </c>
      <c r="B21" s="107" t="str">
        <f t="shared" si="0"/>
        <v>Angus2006</v>
      </c>
      <c r="C21" s="96" t="s">
        <v>251</v>
      </c>
      <c r="D21" s="96" t="s">
        <v>251</v>
      </c>
      <c r="E21" s="97" t="s">
        <v>98</v>
      </c>
      <c r="F21" s="96" t="s">
        <v>254</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292</v>
      </c>
      <c r="B22" s="107" t="str">
        <f t="shared" si="0"/>
        <v>Angus2007</v>
      </c>
      <c r="C22" s="96" t="s">
        <v>251</v>
      </c>
      <c r="D22" s="96" t="s">
        <v>251</v>
      </c>
      <c r="E22" s="97" t="s">
        <v>98</v>
      </c>
      <c r="F22" s="96" t="s">
        <v>254</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292</v>
      </c>
      <c r="B23" s="107" t="str">
        <f t="shared" si="0"/>
        <v>Angus2008</v>
      </c>
      <c r="C23" s="96" t="s">
        <v>251</v>
      </c>
      <c r="D23" s="96" t="s">
        <v>251</v>
      </c>
      <c r="E23" s="97" t="s">
        <v>98</v>
      </c>
      <c r="F23" s="96" t="s">
        <v>254</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292</v>
      </c>
      <c r="B24" s="107" t="str">
        <f t="shared" si="0"/>
        <v>Angus2009</v>
      </c>
      <c r="C24" s="96" t="s">
        <v>251</v>
      </c>
      <c r="D24" s="96" t="s">
        <v>251</v>
      </c>
      <c r="E24" s="97" t="s">
        <v>98</v>
      </c>
      <c r="F24" s="96" t="s">
        <v>254</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292</v>
      </c>
      <c r="B25" s="107" t="str">
        <f t="shared" si="0"/>
        <v>Angus2010</v>
      </c>
      <c r="C25" s="96" t="s">
        <v>251</v>
      </c>
      <c r="D25" s="96" t="s">
        <v>251</v>
      </c>
      <c r="E25" s="97" t="s">
        <v>98</v>
      </c>
      <c r="F25" s="96" t="s">
        <v>254</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292</v>
      </c>
      <c r="B26" s="107" t="str">
        <f t="shared" si="0"/>
        <v>Angus2011</v>
      </c>
      <c r="C26" s="96" t="s">
        <v>251</v>
      </c>
      <c r="D26" s="96" t="s">
        <v>251</v>
      </c>
      <c r="E26" s="97" t="s">
        <v>98</v>
      </c>
      <c r="F26" s="96" t="s">
        <v>254</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292</v>
      </c>
      <c r="B27" s="107" t="str">
        <f t="shared" si="0"/>
        <v>Angus2012</v>
      </c>
      <c r="C27" s="96" t="s">
        <v>251</v>
      </c>
      <c r="D27" s="96" t="s">
        <v>251</v>
      </c>
      <c r="E27" s="97" t="s">
        <v>98</v>
      </c>
      <c r="F27" s="96" t="s">
        <v>254</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292</v>
      </c>
      <c r="B28" s="107" t="str">
        <f t="shared" si="0"/>
        <v>Angus2013</v>
      </c>
      <c r="C28" s="96" t="s">
        <v>251</v>
      </c>
      <c r="D28" s="96" t="s">
        <v>251</v>
      </c>
      <c r="E28" s="97" t="s">
        <v>98</v>
      </c>
      <c r="F28" s="96" t="s">
        <v>254</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292</v>
      </c>
      <c r="B29" s="107" t="str">
        <f t="shared" si="0"/>
        <v>Argyll and Bute2005</v>
      </c>
      <c r="C29" s="96" t="s">
        <v>251</v>
      </c>
      <c r="D29" s="96" t="s">
        <v>251</v>
      </c>
      <c r="E29" s="97" t="s">
        <v>99</v>
      </c>
      <c r="F29" s="96" t="s">
        <v>255</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292</v>
      </c>
      <c r="B30" s="107" t="str">
        <f t="shared" si="0"/>
        <v>Argyll and Bute2006</v>
      </c>
      <c r="C30" s="96" t="s">
        <v>251</v>
      </c>
      <c r="D30" s="96" t="s">
        <v>251</v>
      </c>
      <c r="E30" s="97" t="s">
        <v>99</v>
      </c>
      <c r="F30" s="96" t="s">
        <v>255</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292</v>
      </c>
      <c r="B31" s="107" t="str">
        <f t="shared" si="0"/>
        <v>Argyll and Bute2007</v>
      </c>
      <c r="C31" s="96" t="s">
        <v>251</v>
      </c>
      <c r="D31" s="96" t="s">
        <v>251</v>
      </c>
      <c r="E31" s="97" t="s">
        <v>99</v>
      </c>
      <c r="F31" s="96" t="s">
        <v>255</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292</v>
      </c>
      <c r="B32" s="107" t="str">
        <f t="shared" si="0"/>
        <v>Argyll and Bute2008</v>
      </c>
      <c r="C32" s="96" t="s">
        <v>251</v>
      </c>
      <c r="D32" s="96" t="s">
        <v>251</v>
      </c>
      <c r="E32" s="97" t="s">
        <v>99</v>
      </c>
      <c r="F32" s="96" t="s">
        <v>255</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292</v>
      </c>
      <c r="B33" s="107" t="str">
        <f t="shared" si="0"/>
        <v>Argyll and Bute2009</v>
      </c>
      <c r="C33" s="96" t="s">
        <v>251</v>
      </c>
      <c r="D33" s="96" t="s">
        <v>251</v>
      </c>
      <c r="E33" s="97" t="s">
        <v>99</v>
      </c>
      <c r="F33" s="96" t="s">
        <v>255</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292</v>
      </c>
      <c r="B34" s="107" t="str">
        <f t="shared" si="0"/>
        <v>Argyll and Bute2010</v>
      </c>
      <c r="C34" s="96" t="s">
        <v>251</v>
      </c>
      <c r="D34" s="96" t="s">
        <v>251</v>
      </c>
      <c r="E34" s="97" t="s">
        <v>99</v>
      </c>
      <c r="F34" s="96" t="s">
        <v>255</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292</v>
      </c>
      <c r="B35" s="107" t="str">
        <f t="shared" si="0"/>
        <v>Argyll and Bute2011</v>
      </c>
      <c r="C35" s="96" t="s">
        <v>251</v>
      </c>
      <c r="D35" s="96" t="s">
        <v>251</v>
      </c>
      <c r="E35" s="97" t="s">
        <v>99</v>
      </c>
      <c r="F35" s="96" t="s">
        <v>255</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292</v>
      </c>
      <c r="B36" s="107" t="str">
        <f t="shared" si="0"/>
        <v>Argyll and Bute2012</v>
      </c>
      <c r="C36" s="96" t="s">
        <v>251</v>
      </c>
      <c r="D36" s="96" t="s">
        <v>251</v>
      </c>
      <c r="E36" s="97" t="s">
        <v>99</v>
      </c>
      <c r="F36" s="96" t="s">
        <v>255</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292</v>
      </c>
      <c r="B37" s="107" t="str">
        <f t="shared" si="0"/>
        <v>Argyll and Bute2013</v>
      </c>
      <c r="C37" s="96" t="s">
        <v>251</v>
      </c>
      <c r="D37" s="96" t="s">
        <v>251</v>
      </c>
      <c r="E37" s="97" t="s">
        <v>99</v>
      </c>
      <c r="F37" s="96" t="s">
        <v>255</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292</v>
      </c>
      <c r="B38" s="107" t="str">
        <f t="shared" si="0"/>
        <v>Clackmannanshire2005</v>
      </c>
      <c r="C38" s="96" t="s">
        <v>251</v>
      </c>
      <c r="D38" s="96" t="s">
        <v>251</v>
      </c>
      <c r="E38" s="97" t="s">
        <v>100</v>
      </c>
      <c r="F38" s="96" t="s">
        <v>256</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292</v>
      </c>
      <c r="B39" s="107" t="str">
        <f t="shared" si="0"/>
        <v>Clackmannanshire2006</v>
      </c>
      <c r="C39" s="96" t="s">
        <v>251</v>
      </c>
      <c r="D39" s="96" t="s">
        <v>251</v>
      </c>
      <c r="E39" s="97" t="s">
        <v>100</v>
      </c>
      <c r="F39" s="96" t="s">
        <v>256</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292</v>
      </c>
      <c r="B40" s="107" t="str">
        <f t="shared" si="0"/>
        <v>Clackmannanshire2007</v>
      </c>
      <c r="C40" s="96" t="s">
        <v>251</v>
      </c>
      <c r="D40" s="96" t="s">
        <v>251</v>
      </c>
      <c r="E40" s="97" t="s">
        <v>100</v>
      </c>
      <c r="F40" s="96" t="s">
        <v>256</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292</v>
      </c>
      <c r="B41" s="107" t="str">
        <f t="shared" si="0"/>
        <v>Clackmannanshire2008</v>
      </c>
      <c r="C41" s="96" t="s">
        <v>251</v>
      </c>
      <c r="D41" s="96" t="s">
        <v>251</v>
      </c>
      <c r="E41" s="97" t="s">
        <v>100</v>
      </c>
      <c r="F41" s="96" t="s">
        <v>256</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292</v>
      </c>
      <c r="B42" s="107" t="str">
        <f t="shared" si="0"/>
        <v>Clackmannanshire2009</v>
      </c>
      <c r="C42" s="96" t="s">
        <v>251</v>
      </c>
      <c r="D42" s="96" t="s">
        <v>251</v>
      </c>
      <c r="E42" s="97" t="s">
        <v>100</v>
      </c>
      <c r="F42" s="96" t="s">
        <v>256</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292</v>
      </c>
      <c r="B43" s="107" t="str">
        <f t="shared" si="0"/>
        <v>Clackmannanshire2010</v>
      </c>
      <c r="C43" s="96" t="s">
        <v>251</v>
      </c>
      <c r="D43" s="96" t="s">
        <v>251</v>
      </c>
      <c r="E43" s="97" t="s">
        <v>100</v>
      </c>
      <c r="F43" s="96" t="s">
        <v>256</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292</v>
      </c>
      <c r="B44" s="107" t="str">
        <f t="shared" si="0"/>
        <v>Clackmannanshire2011</v>
      </c>
      <c r="C44" s="96" t="s">
        <v>251</v>
      </c>
      <c r="D44" s="96" t="s">
        <v>251</v>
      </c>
      <c r="E44" s="97" t="s">
        <v>100</v>
      </c>
      <c r="F44" s="96" t="s">
        <v>256</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292</v>
      </c>
      <c r="B45" s="107" t="str">
        <f t="shared" si="0"/>
        <v>Clackmannanshire2012</v>
      </c>
      <c r="C45" s="96" t="s">
        <v>251</v>
      </c>
      <c r="D45" s="96" t="s">
        <v>251</v>
      </c>
      <c r="E45" s="97" t="s">
        <v>100</v>
      </c>
      <c r="F45" s="96" t="s">
        <v>256</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292</v>
      </c>
      <c r="B46" s="107" t="str">
        <f t="shared" si="0"/>
        <v>Clackmannanshire2013</v>
      </c>
      <c r="C46" s="96" t="s">
        <v>251</v>
      </c>
      <c r="D46" s="96" t="s">
        <v>251</v>
      </c>
      <c r="E46" s="97" t="s">
        <v>100</v>
      </c>
      <c r="F46" s="96" t="s">
        <v>256</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292</v>
      </c>
      <c r="B47" s="107" t="str">
        <f t="shared" si="0"/>
        <v>Dumfries and Galloway2005</v>
      </c>
      <c r="C47" s="96" t="s">
        <v>251</v>
      </c>
      <c r="D47" s="96" t="s">
        <v>251</v>
      </c>
      <c r="E47" s="97" t="s">
        <v>101</v>
      </c>
      <c r="F47" s="96" t="s">
        <v>257</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292</v>
      </c>
      <c r="B48" s="107" t="str">
        <f t="shared" si="0"/>
        <v>Dumfries and Galloway2006</v>
      </c>
      <c r="C48" s="96" t="s">
        <v>251</v>
      </c>
      <c r="D48" s="96" t="s">
        <v>251</v>
      </c>
      <c r="E48" s="97" t="s">
        <v>101</v>
      </c>
      <c r="F48" s="96" t="s">
        <v>257</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292</v>
      </c>
      <c r="B49" s="107" t="str">
        <f t="shared" si="0"/>
        <v>Dumfries and Galloway2007</v>
      </c>
      <c r="C49" s="96" t="s">
        <v>251</v>
      </c>
      <c r="D49" s="96" t="s">
        <v>251</v>
      </c>
      <c r="E49" s="97" t="s">
        <v>101</v>
      </c>
      <c r="F49" s="96" t="s">
        <v>257</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292</v>
      </c>
      <c r="B50" s="107" t="str">
        <f t="shared" si="0"/>
        <v>Dumfries and Galloway2008</v>
      </c>
      <c r="C50" s="96" t="s">
        <v>251</v>
      </c>
      <c r="D50" s="96" t="s">
        <v>251</v>
      </c>
      <c r="E50" s="97" t="s">
        <v>101</v>
      </c>
      <c r="F50" s="96" t="s">
        <v>257</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292</v>
      </c>
      <c r="B51" s="107" t="str">
        <f t="shared" si="0"/>
        <v>Dumfries and Galloway2009</v>
      </c>
      <c r="C51" s="96" t="s">
        <v>251</v>
      </c>
      <c r="D51" s="96" t="s">
        <v>251</v>
      </c>
      <c r="E51" s="97" t="s">
        <v>101</v>
      </c>
      <c r="F51" s="96" t="s">
        <v>257</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292</v>
      </c>
      <c r="B52" s="107" t="str">
        <f t="shared" si="0"/>
        <v>Dumfries and Galloway2010</v>
      </c>
      <c r="C52" s="96" t="s">
        <v>251</v>
      </c>
      <c r="D52" s="96" t="s">
        <v>251</v>
      </c>
      <c r="E52" s="97" t="s">
        <v>101</v>
      </c>
      <c r="F52" s="96" t="s">
        <v>257</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292</v>
      </c>
      <c r="B53" s="107" t="str">
        <f t="shared" si="0"/>
        <v>Dumfries and Galloway2011</v>
      </c>
      <c r="C53" s="96" t="s">
        <v>251</v>
      </c>
      <c r="D53" s="96" t="s">
        <v>251</v>
      </c>
      <c r="E53" s="97" t="s">
        <v>101</v>
      </c>
      <c r="F53" s="96" t="s">
        <v>257</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292</v>
      </c>
      <c r="B54" s="107" t="str">
        <f t="shared" si="0"/>
        <v>Dumfries and Galloway2012</v>
      </c>
      <c r="C54" s="96" t="s">
        <v>251</v>
      </c>
      <c r="D54" s="96" t="s">
        <v>251</v>
      </c>
      <c r="E54" s="97" t="s">
        <v>101</v>
      </c>
      <c r="F54" s="96" t="s">
        <v>257</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292</v>
      </c>
      <c r="B55" s="107" t="str">
        <f t="shared" si="0"/>
        <v>Dumfries and Galloway2013</v>
      </c>
      <c r="C55" s="96" t="s">
        <v>251</v>
      </c>
      <c r="D55" s="96" t="s">
        <v>251</v>
      </c>
      <c r="E55" s="97" t="s">
        <v>101</v>
      </c>
      <c r="F55" s="96" t="s">
        <v>257</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292</v>
      </c>
      <c r="B56" s="107" t="str">
        <f t="shared" si="0"/>
        <v>Dundee City2005</v>
      </c>
      <c r="C56" s="96" t="s">
        <v>251</v>
      </c>
      <c r="D56" s="96" t="s">
        <v>251</v>
      </c>
      <c r="E56" s="97" t="s">
        <v>258</v>
      </c>
      <c r="F56" s="96" t="s">
        <v>259</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292</v>
      </c>
      <c r="B57" s="107" t="str">
        <f t="shared" si="0"/>
        <v>Dundee City2006</v>
      </c>
      <c r="C57" s="96" t="s">
        <v>251</v>
      </c>
      <c r="D57" s="96" t="s">
        <v>251</v>
      </c>
      <c r="E57" s="97" t="s">
        <v>258</v>
      </c>
      <c r="F57" s="96" t="s">
        <v>259</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292</v>
      </c>
      <c r="B58" s="107" t="str">
        <f t="shared" si="0"/>
        <v>Dundee City2007</v>
      </c>
      <c r="C58" s="96" t="s">
        <v>251</v>
      </c>
      <c r="D58" s="96" t="s">
        <v>251</v>
      </c>
      <c r="E58" s="97" t="s">
        <v>258</v>
      </c>
      <c r="F58" s="96" t="s">
        <v>259</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292</v>
      </c>
      <c r="B59" s="107" t="str">
        <f t="shared" si="0"/>
        <v>Dundee City2008</v>
      </c>
      <c r="C59" s="96" t="s">
        <v>251</v>
      </c>
      <c r="D59" s="96" t="s">
        <v>251</v>
      </c>
      <c r="E59" s="97" t="s">
        <v>258</v>
      </c>
      <c r="F59" s="96" t="s">
        <v>259</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292</v>
      </c>
      <c r="B60" s="107" t="str">
        <f t="shared" si="0"/>
        <v>Dundee City2009</v>
      </c>
      <c r="C60" s="96" t="s">
        <v>251</v>
      </c>
      <c r="D60" s="96" t="s">
        <v>251</v>
      </c>
      <c r="E60" s="97" t="s">
        <v>258</v>
      </c>
      <c r="F60" s="96" t="s">
        <v>259</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292</v>
      </c>
      <c r="B61" s="107" t="str">
        <f t="shared" si="0"/>
        <v>Dundee City2010</v>
      </c>
      <c r="C61" s="96" t="s">
        <v>251</v>
      </c>
      <c r="D61" s="96" t="s">
        <v>251</v>
      </c>
      <c r="E61" s="97" t="s">
        <v>258</v>
      </c>
      <c r="F61" s="96" t="s">
        <v>259</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292</v>
      </c>
      <c r="B62" s="107" t="str">
        <f t="shared" si="0"/>
        <v>Dundee City2011</v>
      </c>
      <c r="C62" s="96" t="s">
        <v>251</v>
      </c>
      <c r="D62" s="96" t="s">
        <v>251</v>
      </c>
      <c r="E62" s="97" t="s">
        <v>258</v>
      </c>
      <c r="F62" s="96" t="s">
        <v>259</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292</v>
      </c>
      <c r="B63" s="107" t="str">
        <f t="shared" si="0"/>
        <v>Dundee City2012</v>
      </c>
      <c r="C63" s="96" t="s">
        <v>251</v>
      </c>
      <c r="D63" s="96" t="s">
        <v>251</v>
      </c>
      <c r="E63" s="97" t="s">
        <v>258</v>
      </c>
      <c r="F63" s="96" t="s">
        <v>259</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292</v>
      </c>
      <c r="B64" s="107" t="str">
        <f t="shared" si="0"/>
        <v>Dundee City2013</v>
      </c>
      <c r="C64" s="96" t="s">
        <v>251</v>
      </c>
      <c r="D64" s="96" t="s">
        <v>251</v>
      </c>
      <c r="E64" s="97" t="s">
        <v>258</v>
      </c>
      <c r="F64" s="96" t="s">
        <v>259</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292</v>
      </c>
      <c r="B65" s="107" t="str">
        <f t="shared" si="0"/>
        <v>East Ayrshire2005</v>
      </c>
      <c r="C65" s="96" t="s">
        <v>251</v>
      </c>
      <c r="D65" s="96" t="s">
        <v>251</v>
      </c>
      <c r="E65" s="97" t="s">
        <v>102</v>
      </c>
      <c r="F65" s="96" t="s">
        <v>260</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292</v>
      </c>
      <c r="B66" s="107" t="str">
        <f t="shared" ref="B66:B129" si="2">E66&amp;G66</f>
        <v>East Ayrshire2006</v>
      </c>
      <c r="C66" s="96" t="s">
        <v>251</v>
      </c>
      <c r="D66" s="96" t="s">
        <v>251</v>
      </c>
      <c r="E66" s="97" t="s">
        <v>102</v>
      </c>
      <c r="F66" s="96" t="s">
        <v>260</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292</v>
      </c>
      <c r="B67" s="107" t="str">
        <f t="shared" si="2"/>
        <v>East Ayrshire2007</v>
      </c>
      <c r="C67" s="96" t="s">
        <v>251</v>
      </c>
      <c r="D67" s="96" t="s">
        <v>251</v>
      </c>
      <c r="E67" s="97" t="s">
        <v>102</v>
      </c>
      <c r="F67" s="96" t="s">
        <v>260</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292</v>
      </c>
      <c r="B68" s="107" t="str">
        <f t="shared" si="2"/>
        <v>East Ayrshire2008</v>
      </c>
      <c r="C68" s="96" t="s">
        <v>251</v>
      </c>
      <c r="D68" s="96" t="s">
        <v>251</v>
      </c>
      <c r="E68" s="97" t="s">
        <v>102</v>
      </c>
      <c r="F68" s="96" t="s">
        <v>260</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292</v>
      </c>
      <c r="B69" s="107" t="str">
        <f t="shared" si="2"/>
        <v>East Ayrshire2009</v>
      </c>
      <c r="C69" s="96" t="s">
        <v>251</v>
      </c>
      <c r="D69" s="96" t="s">
        <v>251</v>
      </c>
      <c r="E69" s="97" t="s">
        <v>102</v>
      </c>
      <c r="F69" s="96" t="s">
        <v>260</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292</v>
      </c>
      <c r="B70" s="107" t="str">
        <f t="shared" si="2"/>
        <v>East Ayrshire2010</v>
      </c>
      <c r="C70" s="96" t="s">
        <v>251</v>
      </c>
      <c r="D70" s="96" t="s">
        <v>251</v>
      </c>
      <c r="E70" s="97" t="s">
        <v>102</v>
      </c>
      <c r="F70" s="96" t="s">
        <v>260</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292</v>
      </c>
      <c r="B71" s="107" t="str">
        <f t="shared" si="2"/>
        <v>East Ayrshire2011</v>
      </c>
      <c r="C71" s="96" t="s">
        <v>251</v>
      </c>
      <c r="D71" s="96" t="s">
        <v>251</v>
      </c>
      <c r="E71" s="97" t="s">
        <v>102</v>
      </c>
      <c r="F71" s="96" t="s">
        <v>260</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292</v>
      </c>
      <c r="B72" s="107" t="str">
        <f t="shared" si="2"/>
        <v>East Ayrshire2012</v>
      </c>
      <c r="C72" s="96" t="s">
        <v>251</v>
      </c>
      <c r="D72" s="96" t="s">
        <v>251</v>
      </c>
      <c r="E72" s="97" t="s">
        <v>102</v>
      </c>
      <c r="F72" s="96" t="s">
        <v>260</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292</v>
      </c>
      <c r="B73" s="107" t="str">
        <f t="shared" si="2"/>
        <v>East Ayrshire2013</v>
      </c>
      <c r="C73" s="96" t="s">
        <v>251</v>
      </c>
      <c r="D73" s="96" t="s">
        <v>251</v>
      </c>
      <c r="E73" s="97" t="s">
        <v>102</v>
      </c>
      <c r="F73" s="96" t="s">
        <v>260</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292</v>
      </c>
      <c r="B74" s="107" t="str">
        <f t="shared" si="2"/>
        <v>East Dunbartonshire2005</v>
      </c>
      <c r="C74" s="96" t="s">
        <v>251</v>
      </c>
      <c r="D74" s="96" t="s">
        <v>251</v>
      </c>
      <c r="E74" s="97" t="s">
        <v>103</v>
      </c>
      <c r="F74" s="96" t="s">
        <v>261</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292</v>
      </c>
      <c r="B75" s="107" t="str">
        <f t="shared" si="2"/>
        <v>East Dunbartonshire2006</v>
      </c>
      <c r="C75" s="96" t="s">
        <v>251</v>
      </c>
      <c r="D75" s="96" t="s">
        <v>251</v>
      </c>
      <c r="E75" s="97" t="s">
        <v>103</v>
      </c>
      <c r="F75" s="96" t="s">
        <v>261</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292</v>
      </c>
      <c r="B76" s="107" t="str">
        <f t="shared" si="2"/>
        <v>East Dunbartonshire2007</v>
      </c>
      <c r="C76" s="96" t="s">
        <v>251</v>
      </c>
      <c r="D76" s="96" t="s">
        <v>251</v>
      </c>
      <c r="E76" s="97" t="s">
        <v>103</v>
      </c>
      <c r="F76" s="96" t="s">
        <v>261</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292</v>
      </c>
      <c r="B77" s="107" t="str">
        <f t="shared" si="2"/>
        <v>East Dunbartonshire2008</v>
      </c>
      <c r="C77" s="96" t="s">
        <v>251</v>
      </c>
      <c r="D77" s="96" t="s">
        <v>251</v>
      </c>
      <c r="E77" s="97" t="s">
        <v>103</v>
      </c>
      <c r="F77" s="96" t="s">
        <v>261</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292</v>
      </c>
      <c r="B78" s="107" t="str">
        <f t="shared" si="2"/>
        <v>East Dunbartonshire2009</v>
      </c>
      <c r="C78" s="96" t="s">
        <v>251</v>
      </c>
      <c r="D78" s="96" t="s">
        <v>251</v>
      </c>
      <c r="E78" s="97" t="s">
        <v>103</v>
      </c>
      <c r="F78" s="96" t="s">
        <v>261</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292</v>
      </c>
      <c r="B79" s="107" t="str">
        <f t="shared" si="2"/>
        <v>East Dunbartonshire2010</v>
      </c>
      <c r="C79" s="96" t="s">
        <v>251</v>
      </c>
      <c r="D79" s="96" t="s">
        <v>251</v>
      </c>
      <c r="E79" s="97" t="s">
        <v>103</v>
      </c>
      <c r="F79" s="96" t="s">
        <v>261</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292</v>
      </c>
      <c r="B80" s="107" t="str">
        <f t="shared" si="2"/>
        <v>East Dunbartonshire2011</v>
      </c>
      <c r="C80" s="96" t="s">
        <v>251</v>
      </c>
      <c r="D80" s="96" t="s">
        <v>251</v>
      </c>
      <c r="E80" s="97" t="s">
        <v>103</v>
      </c>
      <c r="F80" s="96" t="s">
        <v>261</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292</v>
      </c>
      <c r="B81" s="107" t="str">
        <f t="shared" si="2"/>
        <v>East Dunbartonshire2012</v>
      </c>
      <c r="C81" s="96" t="s">
        <v>251</v>
      </c>
      <c r="D81" s="96" t="s">
        <v>251</v>
      </c>
      <c r="E81" s="97" t="s">
        <v>103</v>
      </c>
      <c r="F81" s="96" t="s">
        <v>261</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292</v>
      </c>
      <c r="B82" s="107" t="str">
        <f t="shared" si="2"/>
        <v>East Dunbartonshire2013</v>
      </c>
      <c r="C82" s="96" t="s">
        <v>251</v>
      </c>
      <c r="D82" s="96" t="s">
        <v>251</v>
      </c>
      <c r="E82" s="97" t="s">
        <v>103</v>
      </c>
      <c r="F82" s="96" t="s">
        <v>261</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292</v>
      </c>
      <c r="B83" s="107" t="str">
        <f t="shared" si="2"/>
        <v>East Lothian2005</v>
      </c>
      <c r="C83" s="96" t="s">
        <v>251</v>
      </c>
      <c r="D83" s="96" t="s">
        <v>251</v>
      </c>
      <c r="E83" s="97" t="s">
        <v>104</v>
      </c>
      <c r="F83" s="96" t="s">
        <v>262</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292</v>
      </c>
      <c r="B84" s="107" t="str">
        <f t="shared" si="2"/>
        <v>East Lothian2006</v>
      </c>
      <c r="C84" s="96" t="s">
        <v>251</v>
      </c>
      <c r="D84" s="96" t="s">
        <v>251</v>
      </c>
      <c r="E84" s="97" t="s">
        <v>104</v>
      </c>
      <c r="F84" s="96" t="s">
        <v>262</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292</v>
      </c>
      <c r="B85" s="107" t="str">
        <f t="shared" si="2"/>
        <v>East Lothian2007</v>
      </c>
      <c r="C85" s="96" t="s">
        <v>251</v>
      </c>
      <c r="D85" s="96" t="s">
        <v>251</v>
      </c>
      <c r="E85" s="97" t="s">
        <v>104</v>
      </c>
      <c r="F85" s="96" t="s">
        <v>262</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292</v>
      </c>
      <c r="B86" s="107" t="str">
        <f t="shared" si="2"/>
        <v>East Lothian2008</v>
      </c>
      <c r="C86" s="96" t="s">
        <v>251</v>
      </c>
      <c r="D86" s="96" t="s">
        <v>251</v>
      </c>
      <c r="E86" s="97" t="s">
        <v>104</v>
      </c>
      <c r="F86" s="96" t="s">
        <v>262</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292</v>
      </c>
      <c r="B87" s="107" t="str">
        <f t="shared" si="2"/>
        <v>East Lothian2009</v>
      </c>
      <c r="C87" s="96" t="s">
        <v>251</v>
      </c>
      <c r="D87" s="96" t="s">
        <v>251</v>
      </c>
      <c r="E87" s="97" t="s">
        <v>104</v>
      </c>
      <c r="F87" s="96" t="s">
        <v>262</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292</v>
      </c>
      <c r="B88" s="107" t="str">
        <f t="shared" si="2"/>
        <v>East Lothian2010</v>
      </c>
      <c r="C88" s="96" t="s">
        <v>251</v>
      </c>
      <c r="D88" s="96" t="s">
        <v>251</v>
      </c>
      <c r="E88" s="97" t="s">
        <v>104</v>
      </c>
      <c r="F88" s="96" t="s">
        <v>262</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292</v>
      </c>
      <c r="B89" s="107" t="str">
        <f t="shared" si="2"/>
        <v>East Lothian2011</v>
      </c>
      <c r="C89" s="96" t="s">
        <v>251</v>
      </c>
      <c r="D89" s="96" t="s">
        <v>251</v>
      </c>
      <c r="E89" s="97" t="s">
        <v>104</v>
      </c>
      <c r="F89" s="96" t="s">
        <v>262</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292</v>
      </c>
      <c r="B90" s="107" t="str">
        <f t="shared" si="2"/>
        <v>East Lothian2012</v>
      </c>
      <c r="C90" s="96" t="s">
        <v>251</v>
      </c>
      <c r="D90" s="96" t="s">
        <v>251</v>
      </c>
      <c r="E90" s="97" t="s">
        <v>104</v>
      </c>
      <c r="F90" s="96" t="s">
        <v>262</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292</v>
      </c>
      <c r="B91" s="107" t="str">
        <f t="shared" si="2"/>
        <v>East Lothian2013</v>
      </c>
      <c r="C91" s="96" t="s">
        <v>251</v>
      </c>
      <c r="D91" s="96" t="s">
        <v>251</v>
      </c>
      <c r="E91" s="97" t="s">
        <v>104</v>
      </c>
      <c r="F91" s="96" t="s">
        <v>262</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292</v>
      </c>
      <c r="B92" s="107" t="str">
        <f t="shared" si="2"/>
        <v>East Renfrewshire2005</v>
      </c>
      <c r="C92" s="96" t="s">
        <v>251</v>
      </c>
      <c r="D92" s="96" t="s">
        <v>251</v>
      </c>
      <c r="E92" s="97" t="s">
        <v>105</v>
      </c>
      <c r="F92" s="96" t="s">
        <v>263</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292</v>
      </c>
      <c r="B93" s="107" t="str">
        <f t="shared" si="2"/>
        <v>East Renfrewshire2006</v>
      </c>
      <c r="C93" s="96" t="s">
        <v>251</v>
      </c>
      <c r="D93" s="96" t="s">
        <v>251</v>
      </c>
      <c r="E93" s="97" t="s">
        <v>105</v>
      </c>
      <c r="F93" s="96" t="s">
        <v>263</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292</v>
      </c>
      <c r="B94" s="107" t="str">
        <f t="shared" si="2"/>
        <v>East Renfrewshire2007</v>
      </c>
      <c r="C94" s="96" t="s">
        <v>251</v>
      </c>
      <c r="D94" s="96" t="s">
        <v>251</v>
      </c>
      <c r="E94" s="97" t="s">
        <v>105</v>
      </c>
      <c r="F94" s="96" t="s">
        <v>263</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292</v>
      </c>
      <c r="B95" s="107" t="str">
        <f t="shared" si="2"/>
        <v>East Renfrewshire2008</v>
      </c>
      <c r="C95" s="96" t="s">
        <v>251</v>
      </c>
      <c r="D95" s="96" t="s">
        <v>251</v>
      </c>
      <c r="E95" s="97" t="s">
        <v>105</v>
      </c>
      <c r="F95" s="96" t="s">
        <v>263</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292</v>
      </c>
      <c r="B96" s="107" t="str">
        <f t="shared" si="2"/>
        <v>East Renfrewshire2009</v>
      </c>
      <c r="C96" s="96" t="s">
        <v>251</v>
      </c>
      <c r="D96" s="96" t="s">
        <v>251</v>
      </c>
      <c r="E96" s="97" t="s">
        <v>105</v>
      </c>
      <c r="F96" s="96" t="s">
        <v>263</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292</v>
      </c>
      <c r="B97" s="107" t="str">
        <f t="shared" si="2"/>
        <v>East Renfrewshire2010</v>
      </c>
      <c r="C97" s="96" t="s">
        <v>251</v>
      </c>
      <c r="D97" s="96" t="s">
        <v>251</v>
      </c>
      <c r="E97" s="97" t="s">
        <v>105</v>
      </c>
      <c r="F97" s="96" t="s">
        <v>263</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292</v>
      </c>
      <c r="B98" s="107" t="str">
        <f t="shared" si="2"/>
        <v>East Renfrewshire2011</v>
      </c>
      <c r="C98" s="96" t="s">
        <v>251</v>
      </c>
      <c r="D98" s="96" t="s">
        <v>251</v>
      </c>
      <c r="E98" s="97" t="s">
        <v>105</v>
      </c>
      <c r="F98" s="96" t="s">
        <v>263</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292</v>
      </c>
      <c r="B99" s="107" t="str">
        <f t="shared" si="2"/>
        <v>East Renfrewshire2012</v>
      </c>
      <c r="C99" s="96" t="s">
        <v>251</v>
      </c>
      <c r="D99" s="96" t="s">
        <v>251</v>
      </c>
      <c r="E99" s="97" t="s">
        <v>105</v>
      </c>
      <c r="F99" s="96" t="s">
        <v>263</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292</v>
      </c>
      <c r="B100" s="107" t="str">
        <f t="shared" si="2"/>
        <v>East Renfrewshire2013</v>
      </c>
      <c r="C100" s="96" t="s">
        <v>251</v>
      </c>
      <c r="D100" s="96" t="s">
        <v>251</v>
      </c>
      <c r="E100" s="97" t="s">
        <v>105</v>
      </c>
      <c r="F100" s="96" t="s">
        <v>263</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292</v>
      </c>
      <c r="B101" s="107" t="str">
        <f t="shared" si="2"/>
        <v>City of Edinburgh2005</v>
      </c>
      <c r="C101" s="96" t="s">
        <v>251</v>
      </c>
      <c r="D101" s="96" t="s">
        <v>251</v>
      </c>
      <c r="E101" s="97" t="s">
        <v>121</v>
      </c>
      <c r="F101" s="96" t="s">
        <v>264</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292</v>
      </c>
      <c r="B102" s="107" t="str">
        <f t="shared" si="2"/>
        <v>City of Edinburgh2006</v>
      </c>
      <c r="C102" s="96" t="s">
        <v>251</v>
      </c>
      <c r="D102" s="96" t="s">
        <v>251</v>
      </c>
      <c r="E102" s="97" t="s">
        <v>121</v>
      </c>
      <c r="F102" s="96" t="s">
        <v>264</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292</v>
      </c>
      <c r="B103" s="107" t="str">
        <f t="shared" si="2"/>
        <v>City of Edinburgh2007</v>
      </c>
      <c r="C103" s="96" t="s">
        <v>251</v>
      </c>
      <c r="D103" s="96" t="s">
        <v>251</v>
      </c>
      <c r="E103" s="97" t="s">
        <v>121</v>
      </c>
      <c r="F103" s="96" t="s">
        <v>264</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292</v>
      </c>
      <c r="B104" s="107" t="str">
        <f t="shared" si="2"/>
        <v>City of Edinburgh2008</v>
      </c>
      <c r="C104" s="96" t="s">
        <v>251</v>
      </c>
      <c r="D104" s="96" t="s">
        <v>251</v>
      </c>
      <c r="E104" s="97" t="s">
        <v>121</v>
      </c>
      <c r="F104" s="96" t="s">
        <v>264</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292</v>
      </c>
      <c r="B105" s="107" t="str">
        <f t="shared" si="2"/>
        <v>City of Edinburgh2009</v>
      </c>
      <c r="C105" s="96" t="s">
        <v>251</v>
      </c>
      <c r="D105" s="96" t="s">
        <v>251</v>
      </c>
      <c r="E105" s="97" t="s">
        <v>121</v>
      </c>
      <c r="F105" s="96" t="s">
        <v>264</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292</v>
      </c>
      <c r="B106" s="107" t="str">
        <f t="shared" si="2"/>
        <v>City of Edinburgh2010</v>
      </c>
      <c r="C106" s="96" t="s">
        <v>251</v>
      </c>
      <c r="D106" s="96" t="s">
        <v>251</v>
      </c>
      <c r="E106" s="97" t="s">
        <v>121</v>
      </c>
      <c r="F106" s="96" t="s">
        <v>264</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292</v>
      </c>
      <c r="B107" s="107" t="str">
        <f t="shared" si="2"/>
        <v>City of Edinburgh2011</v>
      </c>
      <c r="C107" s="96" t="s">
        <v>251</v>
      </c>
      <c r="D107" s="96" t="s">
        <v>251</v>
      </c>
      <c r="E107" s="97" t="s">
        <v>121</v>
      </c>
      <c r="F107" s="96" t="s">
        <v>264</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292</v>
      </c>
      <c r="B108" s="107" t="str">
        <f t="shared" si="2"/>
        <v>City of Edinburgh2012</v>
      </c>
      <c r="C108" s="96" t="s">
        <v>251</v>
      </c>
      <c r="D108" s="96" t="s">
        <v>251</v>
      </c>
      <c r="E108" s="97" t="s">
        <v>121</v>
      </c>
      <c r="F108" s="96" t="s">
        <v>264</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292</v>
      </c>
      <c r="B109" s="107" t="str">
        <f t="shared" si="2"/>
        <v>City of Edinburgh2013</v>
      </c>
      <c r="C109" s="96" t="s">
        <v>251</v>
      </c>
      <c r="D109" s="96" t="s">
        <v>251</v>
      </c>
      <c r="E109" s="97" t="s">
        <v>121</v>
      </c>
      <c r="F109" s="96" t="s">
        <v>264</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292</v>
      </c>
      <c r="B110" s="107" t="str">
        <f t="shared" si="2"/>
        <v>Eilean Siar2005</v>
      </c>
      <c r="C110" s="96" t="s">
        <v>251</v>
      </c>
      <c r="D110" s="96" t="s">
        <v>251</v>
      </c>
      <c r="E110" s="97" t="s">
        <v>106</v>
      </c>
      <c r="F110" s="96" t="s">
        <v>265</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292</v>
      </c>
      <c r="B111" s="107" t="str">
        <f t="shared" si="2"/>
        <v>Eilean Siar2006</v>
      </c>
      <c r="C111" s="96" t="s">
        <v>251</v>
      </c>
      <c r="D111" s="96" t="s">
        <v>251</v>
      </c>
      <c r="E111" s="97" t="s">
        <v>106</v>
      </c>
      <c r="F111" s="96" t="s">
        <v>265</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292</v>
      </c>
      <c r="B112" s="107" t="str">
        <f t="shared" si="2"/>
        <v>Eilean Siar2007</v>
      </c>
      <c r="C112" s="96" t="s">
        <v>251</v>
      </c>
      <c r="D112" s="96" t="s">
        <v>251</v>
      </c>
      <c r="E112" s="97" t="s">
        <v>106</v>
      </c>
      <c r="F112" s="96" t="s">
        <v>265</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292</v>
      </c>
      <c r="B113" s="107" t="str">
        <f t="shared" si="2"/>
        <v>Eilean Siar2008</v>
      </c>
      <c r="C113" s="96" t="s">
        <v>251</v>
      </c>
      <c r="D113" s="96" t="s">
        <v>251</v>
      </c>
      <c r="E113" s="97" t="s">
        <v>106</v>
      </c>
      <c r="F113" s="96" t="s">
        <v>265</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292</v>
      </c>
      <c r="B114" s="107" t="str">
        <f t="shared" si="2"/>
        <v>Eilean Siar2009</v>
      </c>
      <c r="C114" s="96" t="s">
        <v>251</v>
      </c>
      <c r="D114" s="96" t="s">
        <v>251</v>
      </c>
      <c r="E114" s="97" t="s">
        <v>106</v>
      </c>
      <c r="F114" s="96" t="s">
        <v>265</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292</v>
      </c>
      <c r="B115" s="107" t="str">
        <f t="shared" si="2"/>
        <v>Eilean Siar2010</v>
      </c>
      <c r="C115" s="96" t="s">
        <v>251</v>
      </c>
      <c r="D115" s="96" t="s">
        <v>251</v>
      </c>
      <c r="E115" s="97" t="s">
        <v>106</v>
      </c>
      <c r="F115" s="96" t="s">
        <v>265</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292</v>
      </c>
      <c r="B116" s="107" t="str">
        <f t="shared" si="2"/>
        <v>Eilean Siar2011</v>
      </c>
      <c r="C116" s="96" t="s">
        <v>251</v>
      </c>
      <c r="D116" s="96" t="s">
        <v>251</v>
      </c>
      <c r="E116" s="97" t="s">
        <v>106</v>
      </c>
      <c r="F116" s="96" t="s">
        <v>265</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292</v>
      </c>
      <c r="B117" s="107" t="str">
        <f t="shared" si="2"/>
        <v>Eilean Siar2012</v>
      </c>
      <c r="C117" s="96" t="s">
        <v>251</v>
      </c>
      <c r="D117" s="96" t="s">
        <v>251</v>
      </c>
      <c r="E117" s="97" t="s">
        <v>106</v>
      </c>
      <c r="F117" s="96" t="s">
        <v>265</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292</v>
      </c>
      <c r="B118" s="107" t="str">
        <f t="shared" si="2"/>
        <v>Eilean Siar2013</v>
      </c>
      <c r="C118" s="96" t="s">
        <v>251</v>
      </c>
      <c r="D118" s="96" t="s">
        <v>251</v>
      </c>
      <c r="E118" s="97" t="s">
        <v>106</v>
      </c>
      <c r="F118" s="96" t="s">
        <v>265</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292</v>
      </c>
      <c r="B119" s="107" t="str">
        <f t="shared" si="2"/>
        <v>Falkirk2005</v>
      </c>
      <c r="C119" s="96" t="s">
        <v>251</v>
      </c>
      <c r="D119" s="96" t="s">
        <v>251</v>
      </c>
      <c r="E119" s="97" t="s">
        <v>266</v>
      </c>
      <c r="F119" s="96" t="s">
        <v>267</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292</v>
      </c>
      <c r="B120" s="107" t="str">
        <f t="shared" si="2"/>
        <v>Falkirk2006</v>
      </c>
      <c r="C120" s="96" t="s">
        <v>251</v>
      </c>
      <c r="D120" s="96" t="s">
        <v>251</v>
      </c>
      <c r="E120" s="97" t="s">
        <v>266</v>
      </c>
      <c r="F120" s="96" t="s">
        <v>267</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292</v>
      </c>
      <c r="B121" s="107" t="str">
        <f t="shared" si="2"/>
        <v>Falkirk2007</v>
      </c>
      <c r="C121" s="96" t="s">
        <v>251</v>
      </c>
      <c r="D121" s="96" t="s">
        <v>251</v>
      </c>
      <c r="E121" s="97" t="s">
        <v>266</v>
      </c>
      <c r="F121" s="96" t="s">
        <v>267</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292</v>
      </c>
      <c r="B122" s="107" t="str">
        <f t="shared" si="2"/>
        <v>Falkirk2008</v>
      </c>
      <c r="C122" s="96" t="s">
        <v>251</v>
      </c>
      <c r="D122" s="96" t="s">
        <v>251</v>
      </c>
      <c r="E122" s="97" t="s">
        <v>266</v>
      </c>
      <c r="F122" s="96" t="s">
        <v>267</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292</v>
      </c>
      <c r="B123" s="107" t="str">
        <f t="shared" si="2"/>
        <v>Falkirk2009</v>
      </c>
      <c r="C123" s="96" t="s">
        <v>251</v>
      </c>
      <c r="D123" s="96" t="s">
        <v>251</v>
      </c>
      <c r="E123" s="97" t="s">
        <v>266</v>
      </c>
      <c r="F123" s="96" t="s">
        <v>267</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292</v>
      </c>
      <c r="B124" s="107" t="str">
        <f t="shared" si="2"/>
        <v>Falkirk2010</v>
      </c>
      <c r="C124" s="96" t="s">
        <v>251</v>
      </c>
      <c r="D124" s="96" t="s">
        <v>251</v>
      </c>
      <c r="E124" s="97" t="s">
        <v>266</v>
      </c>
      <c r="F124" s="96" t="s">
        <v>267</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292</v>
      </c>
      <c r="B125" s="107" t="str">
        <f t="shared" si="2"/>
        <v>Falkirk2011</v>
      </c>
      <c r="C125" s="96" t="s">
        <v>251</v>
      </c>
      <c r="D125" s="96" t="s">
        <v>251</v>
      </c>
      <c r="E125" s="97" t="s">
        <v>266</v>
      </c>
      <c r="F125" s="96" t="s">
        <v>267</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292</v>
      </c>
      <c r="B126" s="107" t="str">
        <f t="shared" si="2"/>
        <v>Falkirk2012</v>
      </c>
      <c r="C126" s="96" t="s">
        <v>251</v>
      </c>
      <c r="D126" s="96" t="s">
        <v>251</v>
      </c>
      <c r="E126" s="97" t="s">
        <v>266</v>
      </c>
      <c r="F126" s="96" t="s">
        <v>267</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292</v>
      </c>
      <c r="B127" s="107" t="str">
        <f t="shared" si="2"/>
        <v>Falkirk2013</v>
      </c>
      <c r="C127" s="96" t="s">
        <v>251</v>
      </c>
      <c r="D127" s="96" t="s">
        <v>251</v>
      </c>
      <c r="E127" s="97" t="s">
        <v>266</v>
      </c>
      <c r="F127" s="96" t="s">
        <v>267</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292</v>
      </c>
      <c r="B128" s="107" t="str">
        <f t="shared" si="2"/>
        <v>Fife2005</v>
      </c>
      <c r="C128" s="96" t="s">
        <v>251</v>
      </c>
      <c r="D128" s="96" t="s">
        <v>251</v>
      </c>
      <c r="E128" s="97" t="s">
        <v>268</v>
      </c>
      <c r="F128" s="96" t="s">
        <v>269</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292</v>
      </c>
      <c r="B129" s="107" t="str">
        <f t="shared" si="2"/>
        <v>Fife2006</v>
      </c>
      <c r="C129" s="96" t="s">
        <v>251</v>
      </c>
      <c r="D129" s="96" t="s">
        <v>251</v>
      </c>
      <c r="E129" s="97" t="s">
        <v>268</v>
      </c>
      <c r="F129" s="96" t="s">
        <v>269</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292</v>
      </c>
      <c r="B130" s="107" t="str">
        <f t="shared" ref="B130:B193" si="4">E130&amp;G130</f>
        <v>Fife2007</v>
      </c>
      <c r="C130" s="96" t="s">
        <v>251</v>
      </c>
      <c r="D130" s="96" t="s">
        <v>251</v>
      </c>
      <c r="E130" s="97" t="s">
        <v>268</v>
      </c>
      <c r="F130" s="96" t="s">
        <v>269</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292</v>
      </c>
      <c r="B131" s="107" t="str">
        <f t="shared" si="4"/>
        <v>Fife2008</v>
      </c>
      <c r="C131" s="96" t="s">
        <v>251</v>
      </c>
      <c r="D131" s="96" t="s">
        <v>251</v>
      </c>
      <c r="E131" s="97" t="s">
        <v>268</v>
      </c>
      <c r="F131" s="96" t="s">
        <v>269</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292</v>
      </c>
      <c r="B132" s="107" t="str">
        <f t="shared" si="4"/>
        <v>Fife2009</v>
      </c>
      <c r="C132" s="96" t="s">
        <v>251</v>
      </c>
      <c r="D132" s="96" t="s">
        <v>251</v>
      </c>
      <c r="E132" s="97" t="s">
        <v>268</v>
      </c>
      <c r="F132" s="96" t="s">
        <v>269</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292</v>
      </c>
      <c r="B133" s="107" t="str">
        <f t="shared" si="4"/>
        <v>Fife2010</v>
      </c>
      <c r="C133" s="96" t="s">
        <v>251</v>
      </c>
      <c r="D133" s="96" t="s">
        <v>251</v>
      </c>
      <c r="E133" s="97" t="s">
        <v>268</v>
      </c>
      <c r="F133" s="96" t="s">
        <v>269</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292</v>
      </c>
      <c r="B134" s="107" t="str">
        <f t="shared" si="4"/>
        <v>Fife2011</v>
      </c>
      <c r="C134" s="96" t="s">
        <v>251</v>
      </c>
      <c r="D134" s="96" t="s">
        <v>251</v>
      </c>
      <c r="E134" s="97" t="s">
        <v>268</v>
      </c>
      <c r="F134" s="96" t="s">
        <v>269</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292</v>
      </c>
      <c r="B135" s="107" t="str">
        <f t="shared" si="4"/>
        <v>Fife2012</v>
      </c>
      <c r="C135" s="96" t="s">
        <v>251</v>
      </c>
      <c r="D135" s="96" t="s">
        <v>251</v>
      </c>
      <c r="E135" s="97" t="s">
        <v>268</v>
      </c>
      <c r="F135" s="96" t="s">
        <v>269</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292</v>
      </c>
      <c r="B136" s="107" t="str">
        <f t="shared" si="4"/>
        <v>Fife2013</v>
      </c>
      <c r="C136" s="96" t="s">
        <v>251</v>
      </c>
      <c r="D136" s="96" t="s">
        <v>251</v>
      </c>
      <c r="E136" s="97" t="s">
        <v>268</v>
      </c>
      <c r="F136" s="96" t="s">
        <v>269</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292</v>
      </c>
      <c r="B137" s="107" t="str">
        <f t="shared" si="4"/>
        <v>Glasgow City2005</v>
      </c>
      <c r="C137" s="96" t="s">
        <v>251</v>
      </c>
      <c r="D137" s="96" t="s">
        <v>251</v>
      </c>
      <c r="E137" s="97" t="s">
        <v>107</v>
      </c>
      <c r="F137" s="96" t="s">
        <v>270</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292</v>
      </c>
      <c r="B138" s="107" t="str">
        <f t="shared" si="4"/>
        <v>Glasgow City2006</v>
      </c>
      <c r="C138" s="96" t="s">
        <v>251</v>
      </c>
      <c r="D138" s="96" t="s">
        <v>251</v>
      </c>
      <c r="E138" s="97" t="s">
        <v>107</v>
      </c>
      <c r="F138" s="96" t="s">
        <v>270</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292</v>
      </c>
      <c r="B139" s="107" t="str">
        <f t="shared" si="4"/>
        <v>Glasgow City2007</v>
      </c>
      <c r="C139" s="96" t="s">
        <v>251</v>
      </c>
      <c r="D139" s="96" t="s">
        <v>251</v>
      </c>
      <c r="E139" s="97" t="s">
        <v>107</v>
      </c>
      <c r="F139" s="96" t="s">
        <v>270</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292</v>
      </c>
      <c r="B140" s="107" t="str">
        <f t="shared" si="4"/>
        <v>Glasgow City2008</v>
      </c>
      <c r="C140" s="96" t="s">
        <v>251</v>
      </c>
      <c r="D140" s="96" t="s">
        <v>251</v>
      </c>
      <c r="E140" s="97" t="s">
        <v>107</v>
      </c>
      <c r="F140" s="96" t="s">
        <v>270</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292</v>
      </c>
      <c r="B141" s="107" t="str">
        <f t="shared" si="4"/>
        <v>Glasgow City2009</v>
      </c>
      <c r="C141" s="96" t="s">
        <v>251</v>
      </c>
      <c r="D141" s="96" t="s">
        <v>251</v>
      </c>
      <c r="E141" s="97" t="s">
        <v>107</v>
      </c>
      <c r="F141" s="96" t="s">
        <v>270</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292</v>
      </c>
      <c r="B142" s="107" t="str">
        <f t="shared" si="4"/>
        <v>Glasgow City2010</v>
      </c>
      <c r="C142" s="96" t="s">
        <v>251</v>
      </c>
      <c r="D142" s="96" t="s">
        <v>251</v>
      </c>
      <c r="E142" s="97" t="s">
        <v>107</v>
      </c>
      <c r="F142" s="96" t="s">
        <v>270</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292</v>
      </c>
      <c r="B143" s="107" t="str">
        <f t="shared" si="4"/>
        <v>Glasgow City2011</v>
      </c>
      <c r="C143" s="96" t="s">
        <v>251</v>
      </c>
      <c r="D143" s="96" t="s">
        <v>251</v>
      </c>
      <c r="E143" s="97" t="s">
        <v>107</v>
      </c>
      <c r="F143" s="96" t="s">
        <v>270</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292</v>
      </c>
      <c r="B144" s="107" t="str">
        <f t="shared" si="4"/>
        <v>Glasgow City2012</v>
      </c>
      <c r="C144" s="96" t="s">
        <v>251</v>
      </c>
      <c r="D144" s="96" t="s">
        <v>251</v>
      </c>
      <c r="E144" s="97" t="s">
        <v>107</v>
      </c>
      <c r="F144" s="96" t="s">
        <v>270</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292</v>
      </c>
      <c r="B145" s="107" t="str">
        <f t="shared" si="4"/>
        <v>Glasgow City2013</v>
      </c>
      <c r="C145" s="96" t="s">
        <v>251</v>
      </c>
      <c r="D145" s="96" t="s">
        <v>251</v>
      </c>
      <c r="E145" s="97" t="s">
        <v>107</v>
      </c>
      <c r="F145" s="96" t="s">
        <v>270</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292</v>
      </c>
      <c r="B146" s="107" t="str">
        <f t="shared" si="4"/>
        <v>Highland2005</v>
      </c>
      <c r="C146" s="96" t="s">
        <v>251</v>
      </c>
      <c r="D146" s="96" t="s">
        <v>251</v>
      </c>
      <c r="E146" s="97" t="s">
        <v>271</v>
      </c>
      <c r="F146" s="96" t="s">
        <v>272</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292</v>
      </c>
      <c r="B147" s="107" t="str">
        <f t="shared" si="4"/>
        <v>Highland2006</v>
      </c>
      <c r="C147" s="96" t="s">
        <v>251</v>
      </c>
      <c r="D147" s="96" t="s">
        <v>251</v>
      </c>
      <c r="E147" s="97" t="s">
        <v>271</v>
      </c>
      <c r="F147" s="96" t="s">
        <v>272</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292</v>
      </c>
      <c r="B148" s="107" t="str">
        <f t="shared" si="4"/>
        <v>Highland2007</v>
      </c>
      <c r="C148" s="96" t="s">
        <v>251</v>
      </c>
      <c r="D148" s="96" t="s">
        <v>251</v>
      </c>
      <c r="E148" s="97" t="s">
        <v>271</v>
      </c>
      <c r="F148" s="96" t="s">
        <v>272</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292</v>
      </c>
      <c r="B149" s="107" t="str">
        <f t="shared" si="4"/>
        <v>Highland2008</v>
      </c>
      <c r="C149" s="96" t="s">
        <v>251</v>
      </c>
      <c r="D149" s="96" t="s">
        <v>251</v>
      </c>
      <c r="E149" s="97" t="s">
        <v>271</v>
      </c>
      <c r="F149" s="96" t="s">
        <v>272</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292</v>
      </c>
      <c r="B150" s="107" t="str">
        <f t="shared" si="4"/>
        <v>Highland2009</v>
      </c>
      <c r="C150" s="96" t="s">
        <v>251</v>
      </c>
      <c r="D150" s="96" t="s">
        <v>251</v>
      </c>
      <c r="E150" s="97" t="s">
        <v>271</v>
      </c>
      <c r="F150" s="96" t="s">
        <v>272</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292</v>
      </c>
      <c r="B151" s="107" t="str">
        <f t="shared" si="4"/>
        <v>Highland2010</v>
      </c>
      <c r="C151" s="96" t="s">
        <v>251</v>
      </c>
      <c r="D151" s="96" t="s">
        <v>251</v>
      </c>
      <c r="E151" s="97" t="s">
        <v>271</v>
      </c>
      <c r="F151" s="96" t="s">
        <v>272</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292</v>
      </c>
      <c r="B152" s="107" t="str">
        <f t="shared" si="4"/>
        <v>Highland2011</v>
      </c>
      <c r="C152" s="96" t="s">
        <v>251</v>
      </c>
      <c r="D152" s="96" t="s">
        <v>251</v>
      </c>
      <c r="E152" s="97" t="s">
        <v>271</v>
      </c>
      <c r="F152" s="96" t="s">
        <v>272</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292</v>
      </c>
      <c r="B153" s="107" t="str">
        <f t="shared" si="4"/>
        <v>Highland2012</v>
      </c>
      <c r="C153" s="96" t="s">
        <v>251</v>
      </c>
      <c r="D153" s="96" t="s">
        <v>251</v>
      </c>
      <c r="E153" s="97" t="s">
        <v>271</v>
      </c>
      <c r="F153" s="96" t="s">
        <v>272</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292</v>
      </c>
      <c r="B154" s="107" t="str">
        <f t="shared" si="4"/>
        <v>Highland2013</v>
      </c>
      <c r="C154" s="96" t="s">
        <v>251</v>
      </c>
      <c r="D154" s="96" t="s">
        <v>251</v>
      </c>
      <c r="E154" s="97" t="s">
        <v>271</v>
      </c>
      <c r="F154" s="96" t="s">
        <v>272</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292</v>
      </c>
      <c r="B155" s="107" t="str">
        <f t="shared" si="4"/>
        <v>Inverclyde2005</v>
      </c>
      <c r="C155" s="96" t="s">
        <v>251</v>
      </c>
      <c r="D155" s="96" t="s">
        <v>251</v>
      </c>
      <c r="E155" s="97" t="s">
        <v>108</v>
      </c>
      <c r="F155" s="96" t="s">
        <v>273</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292</v>
      </c>
      <c r="B156" s="107" t="str">
        <f t="shared" si="4"/>
        <v>Inverclyde2006</v>
      </c>
      <c r="C156" s="96" t="s">
        <v>251</v>
      </c>
      <c r="D156" s="96" t="s">
        <v>251</v>
      </c>
      <c r="E156" s="97" t="s">
        <v>108</v>
      </c>
      <c r="F156" s="96" t="s">
        <v>273</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292</v>
      </c>
      <c r="B157" s="107" t="str">
        <f t="shared" si="4"/>
        <v>Inverclyde2007</v>
      </c>
      <c r="C157" s="96" t="s">
        <v>251</v>
      </c>
      <c r="D157" s="96" t="s">
        <v>251</v>
      </c>
      <c r="E157" s="97" t="s">
        <v>108</v>
      </c>
      <c r="F157" s="96" t="s">
        <v>273</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292</v>
      </c>
      <c r="B158" s="107" t="str">
        <f t="shared" si="4"/>
        <v>Inverclyde2008</v>
      </c>
      <c r="C158" s="96" t="s">
        <v>251</v>
      </c>
      <c r="D158" s="96" t="s">
        <v>251</v>
      </c>
      <c r="E158" s="97" t="s">
        <v>108</v>
      </c>
      <c r="F158" s="96" t="s">
        <v>273</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292</v>
      </c>
      <c r="B159" s="107" t="str">
        <f t="shared" si="4"/>
        <v>Inverclyde2009</v>
      </c>
      <c r="C159" s="96" t="s">
        <v>251</v>
      </c>
      <c r="D159" s="96" t="s">
        <v>251</v>
      </c>
      <c r="E159" s="97" t="s">
        <v>108</v>
      </c>
      <c r="F159" s="96" t="s">
        <v>273</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292</v>
      </c>
      <c r="B160" s="107" t="str">
        <f t="shared" si="4"/>
        <v>Inverclyde2010</v>
      </c>
      <c r="C160" s="96" t="s">
        <v>251</v>
      </c>
      <c r="D160" s="96" t="s">
        <v>251</v>
      </c>
      <c r="E160" s="97" t="s">
        <v>108</v>
      </c>
      <c r="F160" s="96" t="s">
        <v>273</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292</v>
      </c>
      <c r="B161" s="107" t="str">
        <f t="shared" si="4"/>
        <v>Inverclyde2011</v>
      </c>
      <c r="C161" s="96" t="s">
        <v>251</v>
      </c>
      <c r="D161" s="96" t="s">
        <v>251</v>
      </c>
      <c r="E161" s="97" t="s">
        <v>108</v>
      </c>
      <c r="F161" s="96" t="s">
        <v>273</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292</v>
      </c>
      <c r="B162" s="107" t="str">
        <f t="shared" si="4"/>
        <v>Inverclyde2012</v>
      </c>
      <c r="C162" s="96" t="s">
        <v>251</v>
      </c>
      <c r="D162" s="96" t="s">
        <v>251</v>
      </c>
      <c r="E162" s="97" t="s">
        <v>108</v>
      </c>
      <c r="F162" s="96" t="s">
        <v>273</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292</v>
      </c>
      <c r="B163" s="107" t="str">
        <f t="shared" si="4"/>
        <v>Inverclyde2013</v>
      </c>
      <c r="C163" s="96" t="s">
        <v>251</v>
      </c>
      <c r="D163" s="96" t="s">
        <v>251</v>
      </c>
      <c r="E163" s="97" t="s">
        <v>108</v>
      </c>
      <c r="F163" s="96" t="s">
        <v>273</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292</v>
      </c>
      <c r="B164" s="107" t="str">
        <f t="shared" si="4"/>
        <v>Midlothian2005</v>
      </c>
      <c r="C164" s="96" t="s">
        <v>251</v>
      </c>
      <c r="D164" s="96" t="s">
        <v>251</v>
      </c>
      <c r="E164" s="97" t="s">
        <v>109</v>
      </c>
      <c r="F164" s="96" t="s">
        <v>274</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292</v>
      </c>
      <c r="B165" s="107" t="str">
        <f t="shared" si="4"/>
        <v>Midlothian2006</v>
      </c>
      <c r="C165" s="96" t="s">
        <v>251</v>
      </c>
      <c r="D165" s="96" t="s">
        <v>251</v>
      </c>
      <c r="E165" s="97" t="s">
        <v>109</v>
      </c>
      <c r="F165" s="96" t="s">
        <v>274</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292</v>
      </c>
      <c r="B166" s="107" t="str">
        <f t="shared" si="4"/>
        <v>Midlothian2007</v>
      </c>
      <c r="C166" s="96" t="s">
        <v>251</v>
      </c>
      <c r="D166" s="96" t="s">
        <v>251</v>
      </c>
      <c r="E166" s="97" t="s">
        <v>109</v>
      </c>
      <c r="F166" s="96" t="s">
        <v>274</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292</v>
      </c>
      <c r="B167" s="107" t="str">
        <f t="shared" si="4"/>
        <v>Midlothian2008</v>
      </c>
      <c r="C167" s="96" t="s">
        <v>251</v>
      </c>
      <c r="D167" s="96" t="s">
        <v>251</v>
      </c>
      <c r="E167" s="97" t="s">
        <v>109</v>
      </c>
      <c r="F167" s="96" t="s">
        <v>274</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292</v>
      </c>
      <c r="B168" s="107" t="str">
        <f t="shared" si="4"/>
        <v>Midlothian2009</v>
      </c>
      <c r="C168" s="96" t="s">
        <v>251</v>
      </c>
      <c r="D168" s="96" t="s">
        <v>251</v>
      </c>
      <c r="E168" s="97" t="s">
        <v>109</v>
      </c>
      <c r="F168" s="96" t="s">
        <v>274</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292</v>
      </c>
      <c r="B169" s="107" t="str">
        <f t="shared" si="4"/>
        <v>Midlothian2010</v>
      </c>
      <c r="C169" s="96" t="s">
        <v>251</v>
      </c>
      <c r="D169" s="96" t="s">
        <v>251</v>
      </c>
      <c r="E169" s="97" t="s">
        <v>109</v>
      </c>
      <c r="F169" s="96" t="s">
        <v>274</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292</v>
      </c>
      <c r="B170" s="107" t="str">
        <f t="shared" si="4"/>
        <v>Midlothian2011</v>
      </c>
      <c r="C170" s="96" t="s">
        <v>251</v>
      </c>
      <c r="D170" s="96" t="s">
        <v>251</v>
      </c>
      <c r="E170" s="97" t="s">
        <v>109</v>
      </c>
      <c r="F170" s="96" t="s">
        <v>274</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292</v>
      </c>
      <c r="B171" s="107" t="str">
        <f t="shared" si="4"/>
        <v>Midlothian2012</v>
      </c>
      <c r="C171" s="96" t="s">
        <v>251</v>
      </c>
      <c r="D171" s="96" t="s">
        <v>251</v>
      </c>
      <c r="E171" s="97" t="s">
        <v>109</v>
      </c>
      <c r="F171" s="96" t="s">
        <v>274</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292</v>
      </c>
      <c r="B172" s="107" t="str">
        <f t="shared" si="4"/>
        <v>Midlothian2013</v>
      </c>
      <c r="C172" s="96" t="s">
        <v>251</v>
      </c>
      <c r="D172" s="96" t="s">
        <v>251</v>
      </c>
      <c r="E172" s="97" t="s">
        <v>109</v>
      </c>
      <c r="F172" s="96" t="s">
        <v>274</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292</v>
      </c>
      <c r="B173" s="107" t="str">
        <f t="shared" si="4"/>
        <v>Moray2005</v>
      </c>
      <c r="C173" s="96" t="s">
        <v>251</v>
      </c>
      <c r="D173" s="96" t="s">
        <v>251</v>
      </c>
      <c r="E173" s="97" t="s">
        <v>110</v>
      </c>
      <c r="F173" s="96" t="s">
        <v>275</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292</v>
      </c>
      <c r="B174" s="107" t="str">
        <f t="shared" si="4"/>
        <v>Moray2006</v>
      </c>
      <c r="C174" s="96" t="s">
        <v>251</v>
      </c>
      <c r="D174" s="96" t="s">
        <v>251</v>
      </c>
      <c r="E174" s="97" t="s">
        <v>110</v>
      </c>
      <c r="F174" s="96" t="s">
        <v>275</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292</v>
      </c>
      <c r="B175" s="107" t="str">
        <f t="shared" si="4"/>
        <v>Moray2007</v>
      </c>
      <c r="C175" s="96" t="s">
        <v>251</v>
      </c>
      <c r="D175" s="96" t="s">
        <v>251</v>
      </c>
      <c r="E175" s="97" t="s">
        <v>110</v>
      </c>
      <c r="F175" s="96" t="s">
        <v>275</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292</v>
      </c>
      <c r="B176" s="107" t="str">
        <f t="shared" si="4"/>
        <v>Moray2008</v>
      </c>
      <c r="C176" s="96" t="s">
        <v>251</v>
      </c>
      <c r="D176" s="96" t="s">
        <v>251</v>
      </c>
      <c r="E176" s="97" t="s">
        <v>110</v>
      </c>
      <c r="F176" s="96" t="s">
        <v>275</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292</v>
      </c>
      <c r="B177" s="107" t="str">
        <f t="shared" si="4"/>
        <v>Moray2009</v>
      </c>
      <c r="C177" s="96" t="s">
        <v>251</v>
      </c>
      <c r="D177" s="96" t="s">
        <v>251</v>
      </c>
      <c r="E177" s="97" t="s">
        <v>110</v>
      </c>
      <c r="F177" s="96" t="s">
        <v>275</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292</v>
      </c>
      <c r="B178" s="107" t="str">
        <f t="shared" si="4"/>
        <v>Moray2010</v>
      </c>
      <c r="C178" s="96" t="s">
        <v>251</v>
      </c>
      <c r="D178" s="96" t="s">
        <v>251</v>
      </c>
      <c r="E178" s="97" t="s">
        <v>110</v>
      </c>
      <c r="F178" s="96" t="s">
        <v>275</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292</v>
      </c>
      <c r="B179" s="107" t="str">
        <f t="shared" si="4"/>
        <v>Moray2011</v>
      </c>
      <c r="C179" s="96" t="s">
        <v>251</v>
      </c>
      <c r="D179" s="96" t="s">
        <v>251</v>
      </c>
      <c r="E179" s="97" t="s">
        <v>110</v>
      </c>
      <c r="F179" s="96" t="s">
        <v>275</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292</v>
      </c>
      <c r="B180" s="107" t="str">
        <f t="shared" si="4"/>
        <v>Moray2012</v>
      </c>
      <c r="C180" s="96" t="s">
        <v>251</v>
      </c>
      <c r="D180" s="96" t="s">
        <v>251</v>
      </c>
      <c r="E180" s="97" t="s">
        <v>110</v>
      </c>
      <c r="F180" s="96" t="s">
        <v>275</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292</v>
      </c>
      <c r="B181" s="107" t="str">
        <f t="shared" si="4"/>
        <v>Moray2013</v>
      </c>
      <c r="C181" s="96" t="s">
        <v>251</v>
      </c>
      <c r="D181" s="96" t="s">
        <v>251</v>
      </c>
      <c r="E181" s="97" t="s">
        <v>110</v>
      </c>
      <c r="F181" s="96" t="s">
        <v>275</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292</v>
      </c>
      <c r="B182" s="107" t="str">
        <f t="shared" si="4"/>
        <v>North Ayrshire2005</v>
      </c>
      <c r="C182" s="96" t="s">
        <v>251</v>
      </c>
      <c r="D182" s="96" t="s">
        <v>251</v>
      </c>
      <c r="E182" s="97" t="s">
        <v>111</v>
      </c>
      <c r="F182" s="96" t="s">
        <v>276</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292</v>
      </c>
      <c r="B183" s="107" t="str">
        <f t="shared" si="4"/>
        <v>North Ayrshire2006</v>
      </c>
      <c r="C183" s="96" t="s">
        <v>251</v>
      </c>
      <c r="D183" s="96" t="s">
        <v>251</v>
      </c>
      <c r="E183" s="97" t="s">
        <v>111</v>
      </c>
      <c r="F183" s="96" t="s">
        <v>276</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292</v>
      </c>
      <c r="B184" s="107" t="str">
        <f t="shared" si="4"/>
        <v>North Ayrshire2007</v>
      </c>
      <c r="C184" s="96" t="s">
        <v>251</v>
      </c>
      <c r="D184" s="96" t="s">
        <v>251</v>
      </c>
      <c r="E184" s="97" t="s">
        <v>111</v>
      </c>
      <c r="F184" s="96" t="s">
        <v>276</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292</v>
      </c>
      <c r="B185" s="107" t="str">
        <f t="shared" si="4"/>
        <v>North Ayrshire2008</v>
      </c>
      <c r="C185" s="96" t="s">
        <v>251</v>
      </c>
      <c r="D185" s="96" t="s">
        <v>251</v>
      </c>
      <c r="E185" s="97" t="s">
        <v>111</v>
      </c>
      <c r="F185" s="96" t="s">
        <v>276</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292</v>
      </c>
      <c r="B186" s="107" t="str">
        <f t="shared" si="4"/>
        <v>North Ayrshire2009</v>
      </c>
      <c r="C186" s="96" t="s">
        <v>251</v>
      </c>
      <c r="D186" s="96" t="s">
        <v>251</v>
      </c>
      <c r="E186" s="97" t="s">
        <v>111</v>
      </c>
      <c r="F186" s="96" t="s">
        <v>276</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292</v>
      </c>
      <c r="B187" s="107" t="str">
        <f t="shared" si="4"/>
        <v>North Ayrshire2010</v>
      </c>
      <c r="C187" s="96" t="s">
        <v>251</v>
      </c>
      <c r="D187" s="96" t="s">
        <v>251</v>
      </c>
      <c r="E187" s="97" t="s">
        <v>111</v>
      </c>
      <c r="F187" s="96" t="s">
        <v>276</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292</v>
      </c>
      <c r="B188" s="107" t="str">
        <f t="shared" si="4"/>
        <v>North Ayrshire2011</v>
      </c>
      <c r="C188" s="96" t="s">
        <v>251</v>
      </c>
      <c r="D188" s="96" t="s">
        <v>251</v>
      </c>
      <c r="E188" s="97" t="s">
        <v>111</v>
      </c>
      <c r="F188" s="96" t="s">
        <v>276</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292</v>
      </c>
      <c r="B189" s="107" t="str">
        <f t="shared" si="4"/>
        <v>North Ayrshire2012</v>
      </c>
      <c r="C189" s="96" t="s">
        <v>251</v>
      </c>
      <c r="D189" s="96" t="s">
        <v>251</v>
      </c>
      <c r="E189" s="97" t="s">
        <v>111</v>
      </c>
      <c r="F189" s="96" t="s">
        <v>276</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292</v>
      </c>
      <c r="B190" s="107" t="str">
        <f t="shared" si="4"/>
        <v>North Ayrshire2013</v>
      </c>
      <c r="C190" s="96" t="s">
        <v>251</v>
      </c>
      <c r="D190" s="96" t="s">
        <v>251</v>
      </c>
      <c r="E190" s="97" t="s">
        <v>111</v>
      </c>
      <c r="F190" s="96" t="s">
        <v>276</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292</v>
      </c>
      <c r="B191" s="107" t="str">
        <f t="shared" si="4"/>
        <v>North Lanarkshire2005</v>
      </c>
      <c r="C191" s="96" t="s">
        <v>251</v>
      </c>
      <c r="D191" s="96" t="s">
        <v>251</v>
      </c>
      <c r="E191" s="97" t="s">
        <v>112</v>
      </c>
      <c r="F191" s="96" t="s">
        <v>277</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292</v>
      </c>
      <c r="B192" s="107" t="str">
        <f t="shared" si="4"/>
        <v>North Lanarkshire2006</v>
      </c>
      <c r="C192" s="96" t="s">
        <v>251</v>
      </c>
      <c r="D192" s="96" t="s">
        <v>251</v>
      </c>
      <c r="E192" s="97" t="s">
        <v>112</v>
      </c>
      <c r="F192" s="96" t="s">
        <v>277</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292</v>
      </c>
      <c r="B193" s="107" t="str">
        <f t="shared" si="4"/>
        <v>North Lanarkshire2007</v>
      </c>
      <c r="C193" s="96" t="s">
        <v>251</v>
      </c>
      <c r="D193" s="96" t="s">
        <v>251</v>
      </c>
      <c r="E193" s="97" t="s">
        <v>112</v>
      </c>
      <c r="F193" s="96" t="s">
        <v>277</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292</v>
      </c>
      <c r="B194" s="107" t="str">
        <f t="shared" ref="B194:B257" si="6">E194&amp;G194</f>
        <v>North Lanarkshire2008</v>
      </c>
      <c r="C194" s="96" t="s">
        <v>251</v>
      </c>
      <c r="D194" s="96" t="s">
        <v>251</v>
      </c>
      <c r="E194" s="97" t="s">
        <v>112</v>
      </c>
      <c r="F194" s="96" t="s">
        <v>277</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292</v>
      </c>
      <c r="B195" s="107" t="str">
        <f t="shared" si="6"/>
        <v>North Lanarkshire2009</v>
      </c>
      <c r="C195" s="96" t="s">
        <v>251</v>
      </c>
      <c r="D195" s="96" t="s">
        <v>251</v>
      </c>
      <c r="E195" s="97" t="s">
        <v>112</v>
      </c>
      <c r="F195" s="96" t="s">
        <v>277</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292</v>
      </c>
      <c r="B196" s="107" t="str">
        <f t="shared" si="6"/>
        <v>North Lanarkshire2010</v>
      </c>
      <c r="C196" s="96" t="s">
        <v>251</v>
      </c>
      <c r="D196" s="96" t="s">
        <v>251</v>
      </c>
      <c r="E196" s="97" t="s">
        <v>112</v>
      </c>
      <c r="F196" s="96" t="s">
        <v>277</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292</v>
      </c>
      <c r="B197" s="107" t="str">
        <f t="shared" si="6"/>
        <v>North Lanarkshire2011</v>
      </c>
      <c r="C197" s="96" t="s">
        <v>251</v>
      </c>
      <c r="D197" s="96" t="s">
        <v>251</v>
      </c>
      <c r="E197" s="97" t="s">
        <v>112</v>
      </c>
      <c r="F197" s="96" t="s">
        <v>277</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292</v>
      </c>
      <c r="B198" s="107" t="str">
        <f t="shared" si="6"/>
        <v>North Lanarkshire2012</v>
      </c>
      <c r="C198" s="96" t="s">
        <v>251</v>
      </c>
      <c r="D198" s="96" t="s">
        <v>251</v>
      </c>
      <c r="E198" s="97" t="s">
        <v>112</v>
      </c>
      <c r="F198" s="96" t="s">
        <v>277</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292</v>
      </c>
      <c r="B199" s="107" t="str">
        <f t="shared" si="6"/>
        <v>North Lanarkshire2013</v>
      </c>
      <c r="C199" s="96" t="s">
        <v>251</v>
      </c>
      <c r="D199" s="96" t="s">
        <v>251</v>
      </c>
      <c r="E199" s="97" t="s">
        <v>112</v>
      </c>
      <c r="F199" s="96" t="s">
        <v>277</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292</v>
      </c>
      <c r="B200" s="107" t="str">
        <f t="shared" si="6"/>
        <v>Orkney Islands2005</v>
      </c>
      <c r="C200" s="96" t="s">
        <v>251</v>
      </c>
      <c r="D200" s="96" t="s">
        <v>251</v>
      </c>
      <c r="E200" s="97" t="s">
        <v>278</v>
      </c>
      <c r="F200" s="96" t="s">
        <v>279</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292</v>
      </c>
      <c r="B201" s="107" t="str">
        <f t="shared" si="6"/>
        <v>Orkney Islands2006</v>
      </c>
      <c r="C201" s="96" t="s">
        <v>251</v>
      </c>
      <c r="D201" s="96" t="s">
        <v>251</v>
      </c>
      <c r="E201" s="97" t="s">
        <v>278</v>
      </c>
      <c r="F201" s="96" t="s">
        <v>279</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292</v>
      </c>
      <c r="B202" s="107" t="str">
        <f t="shared" si="6"/>
        <v>Orkney Islands2007</v>
      </c>
      <c r="C202" s="96" t="s">
        <v>251</v>
      </c>
      <c r="D202" s="96" t="s">
        <v>251</v>
      </c>
      <c r="E202" s="97" t="s">
        <v>278</v>
      </c>
      <c r="F202" s="96" t="s">
        <v>279</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292</v>
      </c>
      <c r="B203" s="107" t="str">
        <f t="shared" si="6"/>
        <v>Orkney Islands2008</v>
      </c>
      <c r="C203" s="96" t="s">
        <v>251</v>
      </c>
      <c r="D203" s="96" t="s">
        <v>251</v>
      </c>
      <c r="E203" s="97" t="s">
        <v>278</v>
      </c>
      <c r="F203" s="96" t="s">
        <v>279</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292</v>
      </c>
      <c r="B204" s="107" t="str">
        <f t="shared" si="6"/>
        <v>Orkney Islands2009</v>
      </c>
      <c r="C204" s="96" t="s">
        <v>251</v>
      </c>
      <c r="D204" s="96" t="s">
        <v>251</v>
      </c>
      <c r="E204" s="97" t="s">
        <v>278</v>
      </c>
      <c r="F204" s="96" t="s">
        <v>279</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292</v>
      </c>
      <c r="B205" s="107" t="str">
        <f t="shared" si="6"/>
        <v>Orkney Islands2010</v>
      </c>
      <c r="C205" s="96" t="s">
        <v>251</v>
      </c>
      <c r="D205" s="96" t="s">
        <v>251</v>
      </c>
      <c r="E205" s="97" t="s">
        <v>278</v>
      </c>
      <c r="F205" s="96" t="s">
        <v>279</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292</v>
      </c>
      <c r="B206" s="107" t="str">
        <f t="shared" si="6"/>
        <v>Orkney Islands2011</v>
      </c>
      <c r="C206" s="96" t="s">
        <v>251</v>
      </c>
      <c r="D206" s="96" t="s">
        <v>251</v>
      </c>
      <c r="E206" s="97" t="s">
        <v>278</v>
      </c>
      <c r="F206" s="96" t="s">
        <v>279</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292</v>
      </c>
      <c r="B207" s="107" t="str">
        <f t="shared" si="6"/>
        <v>Orkney Islands2012</v>
      </c>
      <c r="C207" s="96" t="s">
        <v>251</v>
      </c>
      <c r="D207" s="96" t="s">
        <v>251</v>
      </c>
      <c r="E207" s="97" t="s">
        <v>278</v>
      </c>
      <c r="F207" s="96" t="s">
        <v>279</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292</v>
      </c>
      <c r="B208" s="107" t="str">
        <f t="shared" si="6"/>
        <v>Orkney Islands2013</v>
      </c>
      <c r="C208" s="96" t="s">
        <v>251</v>
      </c>
      <c r="D208" s="96" t="s">
        <v>251</v>
      </c>
      <c r="E208" s="97" t="s">
        <v>278</v>
      </c>
      <c r="F208" s="96" t="s">
        <v>279</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292</v>
      </c>
      <c r="B209" s="107" t="str">
        <f t="shared" si="6"/>
        <v>Perth and Kinross2005</v>
      </c>
      <c r="C209" s="96" t="s">
        <v>251</v>
      </c>
      <c r="D209" s="96" t="s">
        <v>251</v>
      </c>
      <c r="E209" s="97" t="s">
        <v>113</v>
      </c>
      <c r="F209" s="96" t="s">
        <v>280</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292</v>
      </c>
      <c r="B210" s="107" t="str">
        <f t="shared" si="6"/>
        <v>Perth and Kinross2006</v>
      </c>
      <c r="C210" s="96" t="s">
        <v>251</v>
      </c>
      <c r="D210" s="96" t="s">
        <v>251</v>
      </c>
      <c r="E210" s="97" t="s">
        <v>113</v>
      </c>
      <c r="F210" s="96" t="s">
        <v>280</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292</v>
      </c>
      <c r="B211" s="107" t="str">
        <f t="shared" si="6"/>
        <v>Perth and Kinross2007</v>
      </c>
      <c r="C211" s="96" t="s">
        <v>251</v>
      </c>
      <c r="D211" s="96" t="s">
        <v>251</v>
      </c>
      <c r="E211" s="97" t="s">
        <v>113</v>
      </c>
      <c r="F211" s="96" t="s">
        <v>280</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292</v>
      </c>
      <c r="B212" s="107" t="str">
        <f t="shared" si="6"/>
        <v>Perth and Kinross2008</v>
      </c>
      <c r="C212" s="96" t="s">
        <v>251</v>
      </c>
      <c r="D212" s="96" t="s">
        <v>251</v>
      </c>
      <c r="E212" s="97" t="s">
        <v>113</v>
      </c>
      <c r="F212" s="96" t="s">
        <v>280</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292</v>
      </c>
      <c r="B213" s="107" t="str">
        <f t="shared" si="6"/>
        <v>Perth and Kinross2009</v>
      </c>
      <c r="C213" s="96" t="s">
        <v>251</v>
      </c>
      <c r="D213" s="96" t="s">
        <v>251</v>
      </c>
      <c r="E213" s="97" t="s">
        <v>113</v>
      </c>
      <c r="F213" s="96" t="s">
        <v>280</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292</v>
      </c>
      <c r="B214" s="107" t="str">
        <f t="shared" si="6"/>
        <v>Perth and Kinross2010</v>
      </c>
      <c r="C214" s="96" t="s">
        <v>251</v>
      </c>
      <c r="D214" s="96" t="s">
        <v>251</v>
      </c>
      <c r="E214" s="97" t="s">
        <v>113</v>
      </c>
      <c r="F214" s="96" t="s">
        <v>280</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292</v>
      </c>
      <c r="B215" s="107" t="str">
        <f t="shared" si="6"/>
        <v>Perth and Kinross2011</v>
      </c>
      <c r="C215" s="96" t="s">
        <v>251</v>
      </c>
      <c r="D215" s="96" t="s">
        <v>251</v>
      </c>
      <c r="E215" s="97" t="s">
        <v>113</v>
      </c>
      <c r="F215" s="96" t="s">
        <v>280</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292</v>
      </c>
      <c r="B216" s="107" t="str">
        <f t="shared" si="6"/>
        <v>Perth and Kinross2012</v>
      </c>
      <c r="C216" s="96" t="s">
        <v>251</v>
      </c>
      <c r="D216" s="96" t="s">
        <v>251</v>
      </c>
      <c r="E216" s="97" t="s">
        <v>113</v>
      </c>
      <c r="F216" s="96" t="s">
        <v>280</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292</v>
      </c>
      <c r="B217" s="107" t="str">
        <f t="shared" si="6"/>
        <v>Perth and Kinross2013</v>
      </c>
      <c r="C217" s="96" t="s">
        <v>251</v>
      </c>
      <c r="D217" s="96" t="s">
        <v>251</v>
      </c>
      <c r="E217" s="97" t="s">
        <v>113</v>
      </c>
      <c r="F217" s="96" t="s">
        <v>280</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292</v>
      </c>
      <c r="B218" s="107" t="str">
        <f t="shared" si="6"/>
        <v>Renfrewshire2005</v>
      </c>
      <c r="C218" s="96" t="s">
        <v>251</v>
      </c>
      <c r="D218" s="96" t="s">
        <v>251</v>
      </c>
      <c r="E218" s="97" t="s">
        <v>114</v>
      </c>
      <c r="F218" s="96" t="s">
        <v>281</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292</v>
      </c>
      <c r="B219" s="107" t="str">
        <f t="shared" si="6"/>
        <v>Renfrewshire2006</v>
      </c>
      <c r="C219" s="96" t="s">
        <v>251</v>
      </c>
      <c r="D219" s="96" t="s">
        <v>251</v>
      </c>
      <c r="E219" s="97" t="s">
        <v>114</v>
      </c>
      <c r="F219" s="96" t="s">
        <v>281</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292</v>
      </c>
      <c r="B220" s="107" t="str">
        <f t="shared" si="6"/>
        <v>Renfrewshire2007</v>
      </c>
      <c r="C220" s="96" t="s">
        <v>251</v>
      </c>
      <c r="D220" s="96" t="s">
        <v>251</v>
      </c>
      <c r="E220" s="97" t="s">
        <v>114</v>
      </c>
      <c r="F220" s="96" t="s">
        <v>281</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292</v>
      </c>
      <c r="B221" s="107" t="str">
        <f t="shared" si="6"/>
        <v>Renfrewshire2008</v>
      </c>
      <c r="C221" s="96" t="s">
        <v>251</v>
      </c>
      <c r="D221" s="96" t="s">
        <v>251</v>
      </c>
      <c r="E221" s="97" t="s">
        <v>114</v>
      </c>
      <c r="F221" s="96" t="s">
        <v>281</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292</v>
      </c>
      <c r="B222" s="107" t="str">
        <f t="shared" si="6"/>
        <v>Renfrewshire2009</v>
      </c>
      <c r="C222" s="96" t="s">
        <v>251</v>
      </c>
      <c r="D222" s="96" t="s">
        <v>251</v>
      </c>
      <c r="E222" s="97" t="s">
        <v>114</v>
      </c>
      <c r="F222" s="96" t="s">
        <v>281</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292</v>
      </c>
      <c r="B223" s="107" t="str">
        <f t="shared" si="6"/>
        <v>Renfrewshire2010</v>
      </c>
      <c r="C223" s="96" t="s">
        <v>251</v>
      </c>
      <c r="D223" s="96" t="s">
        <v>251</v>
      </c>
      <c r="E223" s="97" t="s">
        <v>114</v>
      </c>
      <c r="F223" s="96" t="s">
        <v>281</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292</v>
      </c>
      <c r="B224" s="107" t="str">
        <f t="shared" si="6"/>
        <v>Renfrewshire2011</v>
      </c>
      <c r="C224" s="96" t="s">
        <v>251</v>
      </c>
      <c r="D224" s="96" t="s">
        <v>251</v>
      </c>
      <c r="E224" s="97" t="s">
        <v>114</v>
      </c>
      <c r="F224" s="96" t="s">
        <v>281</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292</v>
      </c>
      <c r="B225" s="107" t="str">
        <f t="shared" si="6"/>
        <v>Renfrewshire2012</v>
      </c>
      <c r="C225" s="96" t="s">
        <v>251</v>
      </c>
      <c r="D225" s="96" t="s">
        <v>251</v>
      </c>
      <c r="E225" s="97" t="s">
        <v>114</v>
      </c>
      <c r="F225" s="96" t="s">
        <v>281</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292</v>
      </c>
      <c r="B226" s="107" t="str">
        <f t="shared" si="6"/>
        <v>Renfrewshire2013</v>
      </c>
      <c r="C226" s="96" t="s">
        <v>251</v>
      </c>
      <c r="D226" s="96" t="s">
        <v>251</v>
      </c>
      <c r="E226" s="97" t="s">
        <v>114</v>
      </c>
      <c r="F226" s="96" t="s">
        <v>281</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292</v>
      </c>
      <c r="B227" s="107" t="str">
        <f t="shared" si="6"/>
        <v>Scottish Borders2005</v>
      </c>
      <c r="C227" s="96" t="s">
        <v>251</v>
      </c>
      <c r="D227" s="96" t="s">
        <v>251</v>
      </c>
      <c r="E227" s="97" t="s">
        <v>115</v>
      </c>
      <c r="F227" s="96" t="s">
        <v>282</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292</v>
      </c>
      <c r="B228" s="107" t="str">
        <f t="shared" si="6"/>
        <v>Scottish Borders2006</v>
      </c>
      <c r="C228" s="96" t="s">
        <v>251</v>
      </c>
      <c r="D228" s="96" t="s">
        <v>251</v>
      </c>
      <c r="E228" s="97" t="s">
        <v>115</v>
      </c>
      <c r="F228" s="96" t="s">
        <v>282</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292</v>
      </c>
      <c r="B229" s="107" t="str">
        <f t="shared" si="6"/>
        <v>Scottish Borders2007</v>
      </c>
      <c r="C229" s="96" t="s">
        <v>251</v>
      </c>
      <c r="D229" s="96" t="s">
        <v>251</v>
      </c>
      <c r="E229" s="97" t="s">
        <v>115</v>
      </c>
      <c r="F229" s="96" t="s">
        <v>282</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292</v>
      </c>
      <c r="B230" s="107" t="str">
        <f t="shared" si="6"/>
        <v>Scottish Borders2008</v>
      </c>
      <c r="C230" s="96" t="s">
        <v>251</v>
      </c>
      <c r="D230" s="96" t="s">
        <v>251</v>
      </c>
      <c r="E230" s="97" t="s">
        <v>115</v>
      </c>
      <c r="F230" s="96" t="s">
        <v>282</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292</v>
      </c>
      <c r="B231" s="107" t="str">
        <f t="shared" si="6"/>
        <v>Scottish Borders2009</v>
      </c>
      <c r="C231" s="96" t="s">
        <v>251</v>
      </c>
      <c r="D231" s="96" t="s">
        <v>251</v>
      </c>
      <c r="E231" s="97" t="s">
        <v>115</v>
      </c>
      <c r="F231" s="96" t="s">
        <v>282</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292</v>
      </c>
      <c r="B232" s="107" t="str">
        <f t="shared" si="6"/>
        <v>Scottish Borders2010</v>
      </c>
      <c r="C232" s="96" t="s">
        <v>251</v>
      </c>
      <c r="D232" s="96" t="s">
        <v>251</v>
      </c>
      <c r="E232" s="97" t="s">
        <v>115</v>
      </c>
      <c r="F232" s="96" t="s">
        <v>282</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292</v>
      </c>
      <c r="B233" s="107" t="str">
        <f t="shared" si="6"/>
        <v>Scottish Borders2011</v>
      </c>
      <c r="C233" s="96" t="s">
        <v>251</v>
      </c>
      <c r="D233" s="96" t="s">
        <v>251</v>
      </c>
      <c r="E233" s="97" t="s">
        <v>115</v>
      </c>
      <c r="F233" s="96" t="s">
        <v>282</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292</v>
      </c>
      <c r="B234" s="107" t="str">
        <f t="shared" si="6"/>
        <v>Scottish Borders2012</v>
      </c>
      <c r="C234" s="96" t="s">
        <v>251</v>
      </c>
      <c r="D234" s="96" t="s">
        <v>251</v>
      </c>
      <c r="E234" s="97" t="s">
        <v>115</v>
      </c>
      <c r="F234" s="96" t="s">
        <v>282</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292</v>
      </c>
      <c r="B235" s="107" t="str">
        <f t="shared" si="6"/>
        <v>Scottish Borders2013</v>
      </c>
      <c r="C235" s="96" t="s">
        <v>251</v>
      </c>
      <c r="D235" s="96" t="s">
        <v>251</v>
      </c>
      <c r="E235" s="97" t="s">
        <v>115</v>
      </c>
      <c r="F235" s="96" t="s">
        <v>282</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292</v>
      </c>
      <c r="B236" s="107" t="str">
        <f t="shared" si="6"/>
        <v>Shetland Islands2005</v>
      </c>
      <c r="C236" s="96" t="s">
        <v>251</v>
      </c>
      <c r="D236" s="96" t="s">
        <v>251</v>
      </c>
      <c r="E236" s="97" t="s">
        <v>283</v>
      </c>
      <c r="F236" s="96" t="s">
        <v>284</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292</v>
      </c>
      <c r="B237" s="107" t="str">
        <f t="shared" si="6"/>
        <v>Shetland Islands2006</v>
      </c>
      <c r="C237" s="96" t="s">
        <v>251</v>
      </c>
      <c r="D237" s="96" t="s">
        <v>251</v>
      </c>
      <c r="E237" s="97" t="s">
        <v>283</v>
      </c>
      <c r="F237" s="96" t="s">
        <v>284</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292</v>
      </c>
      <c r="B238" s="107" t="str">
        <f t="shared" si="6"/>
        <v>Shetland Islands2007</v>
      </c>
      <c r="C238" s="96" t="s">
        <v>251</v>
      </c>
      <c r="D238" s="96" t="s">
        <v>251</v>
      </c>
      <c r="E238" s="97" t="s">
        <v>283</v>
      </c>
      <c r="F238" s="96" t="s">
        <v>284</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292</v>
      </c>
      <c r="B239" s="107" t="str">
        <f t="shared" si="6"/>
        <v>Shetland Islands2008</v>
      </c>
      <c r="C239" s="96" t="s">
        <v>251</v>
      </c>
      <c r="D239" s="96" t="s">
        <v>251</v>
      </c>
      <c r="E239" s="97" t="s">
        <v>283</v>
      </c>
      <c r="F239" s="96" t="s">
        <v>284</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292</v>
      </c>
      <c r="B240" s="107" t="str">
        <f t="shared" si="6"/>
        <v>Shetland Islands2009</v>
      </c>
      <c r="C240" s="96" t="s">
        <v>251</v>
      </c>
      <c r="D240" s="96" t="s">
        <v>251</v>
      </c>
      <c r="E240" s="97" t="s">
        <v>283</v>
      </c>
      <c r="F240" s="96" t="s">
        <v>284</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292</v>
      </c>
      <c r="B241" s="107" t="str">
        <f t="shared" si="6"/>
        <v>Shetland Islands2010</v>
      </c>
      <c r="C241" s="96" t="s">
        <v>251</v>
      </c>
      <c r="D241" s="96" t="s">
        <v>251</v>
      </c>
      <c r="E241" s="97" t="s">
        <v>283</v>
      </c>
      <c r="F241" s="96" t="s">
        <v>284</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292</v>
      </c>
      <c r="B242" s="107" t="str">
        <f t="shared" si="6"/>
        <v>Shetland Islands2011</v>
      </c>
      <c r="C242" s="96" t="s">
        <v>251</v>
      </c>
      <c r="D242" s="96" t="s">
        <v>251</v>
      </c>
      <c r="E242" s="97" t="s">
        <v>283</v>
      </c>
      <c r="F242" s="96" t="s">
        <v>284</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292</v>
      </c>
      <c r="B243" s="107" t="str">
        <f t="shared" si="6"/>
        <v>Shetland Islands2012</v>
      </c>
      <c r="C243" s="96" t="s">
        <v>251</v>
      </c>
      <c r="D243" s="96" t="s">
        <v>251</v>
      </c>
      <c r="E243" s="97" t="s">
        <v>283</v>
      </c>
      <c r="F243" s="96" t="s">
        <v>284</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292</v>
      </c>
      <c r="B244" s="107" t="str">
        <f t="shared" si="6"/>
        <v>Shetland Islands2013</v>
      </c>
      <c r="C244" s="96" t="s">
        <v>251</v>
      </c>
      <c r="D244" s="96" t="s">
        <v>251</v>
      </c>
      <c r="E244" s="97" t="s">
        <v>283</v>
      </c>
      <c r="F244" s="96" t="s">
        <v>284</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292</v>
      </c>
      <c r="B245" s="107" t="str">
        <f t="shared" si="6"/>
        <v>South Ayrshire2005</v>
      </c>
      <c r="C245" s="96" t="s">
        <v>251</v>
      </c>
      <c r="D245" s="96" t="s">
        <v>251</v>
      </c>
      <c r="E245" s="97" t="s">
        <v>116</v>
      </c>
      <c r="F245" s="96" t="s">
        <v>285</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292</v>
      </c>
      <c r="B246" s="107" t="str">
        <f t="shared" si="6"/>
        <v>South Ayrshire2006</v>
      </c>
      <c r="C246" s="96" t="s">
        <v>251</v>
      </c>
      <c r="D246" s="96" t="s">
        <v>251</v>
      </c>
      <c r="E246" s="97" t="s">
        <v>116</v>
      </c>
      <c r="F246" s="96" t="s">
        <v>285</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292</v>
      </c>
      <c r="B247" s="107" t="str">
        <f t="shared" si="6"/>
        <v>South Ayrshire2007</v>
      </c>
      <c r="C247" s="96" t="s">
        <v>251</v>
      </c>
      <c r="D247" s="96" t="s">
        <v>251</v>
      </c>
      <c r="E247" s="97" t="s">
        <v>116</v>
      </c>
      <c r="F247" s="96" t="s">
        <v>285</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292</v>
      </c>
      <c r="B248" s="107" t="str">
        <f t="shared" si="6"/>
        <v>South Ayrshire2008</v>
      </c>
      <c r="C248" s="96" t="s">
        <v>251</v>
      </c>
      <c r="D248" s="96" t="s">
        <v>251</v>
      </c>
      <c r="E248" s="97" t="s">
        <v>116</v>
      </c>
      <c r="F248" s="96" t="s">
        <v>285</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292</v>
      </c>
      <c r="B249" s="107" t="str">
        <f t="shared" si="6"/>
        <v>South Ayrshire2009</v>
      </c>
      <c r="C249" s="96" t="s">
        <v>251</v>
      </c>
      <c r="D249" s="96" t="s">
        <v>251</v>
      </c>
      <c r="E249" s="97" t="s">
        <v>116</v>
      </c>
      <c r="F249" s="96" t="s">
        <v>285</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292</v>
      </c>
      <c r="B250" s="107" t="str">
        <f t="shared" si="6"/>
        <v>South Ayrshire2010</v>
      </c>
      <c r="C250" s="96" t="s">
        <v>251</v>
      </c>
      <c r="D250" s="96" t="s">
        <v>251</v>
      </c>
      <c r="E250" s="97" t="s">
        <v>116</v>
      </c>
      <c r="F250" s="96" t="s">
        <v>285</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292</v>
      </c>
      <c r="B251" s="107" t="str">
        <f t="shared" si="6"/>
        <v>South Ayrshire2011</v>
      </c>
      <c r="C251" s="96" t="s">
        <v>251</v>
      </c>
      <c r="D251" s="96" t="s">
        <v>251</v>
      </c>
      <c r="E251" s="97" t="s">
        <v>116</v>
      </c>
      <c r="F251" s="96" t="s">
        <v>285</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292</v>
      </c>
      <c r="B252" s="107" t="str">
        <f t="shared" si="6"/>
        <v>South Ayrshire2012</v>
      </c>
      <c r="C252" s="96" t="s">
        <v>251</v>
      </c>
      <c r="D252" s="96" t="s">
        <v>251</v>
      </c>
      <c r="E252" s="97" t="s">
        <v>116</v>
      </c>
      <c r="F252" s="96" t="s">
        <v>285</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292</v>
      </c>
      <c r="B253" s="107" t="str">
        <f t="shared" si="6"/>
        <v>South Ayrshire2013</v>
      </c>
      <c r="C253" s="96" t="s">
        <v>251</v>
      </c>
      <c r="D253" s="96" t="s">
        <v>251</v>
      </c>
      <c r="E253" s="97" t="s">
        <v>116</v>
      </c>
      <c r="F253" s="96" t="s">
        <v>285</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292</v>
      </c>
      <c r="B254" s="107" t="str">
        <f t="shared" si="6"/>
        <v>South Lanarkshire2005</v>
      </c>
      <c r="C254" s="96" t="s">
        <v>251</v>
      </c>
      <c r="D254" s="96" t="s">
        <v>251</v>
      </c>
      <c r="E254" s="97" t="s">
        <v>117</v>
      </c>
      <c r="F254" s="96" t="s">
        <v>286</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292</v>
      </c>
      <c r="B255" s="107" t="str">
        <f t="shared" si="6"/>
        <v>South Lanarkshire2006</v>
      </c>
      <c r="C255" s="96" t="s">
        <v>251</v>
      </c>
      <c r="D255" s="96" t="s">
        <v>251</v>
      </c>
      <c r="E255" s="97" t="s">
        <v>117</v>
      </c>
      <c r="F255" s="96" t="s">
        <v>286</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292</v>
      </c>
      <c r="B256" s="107" t="str">
        <f t="shared" si="6"/>
        <v>South Lanarkshire2007</v>
      </c>
      <c r="C256" s="96" t="s">
        <v>251</v>
      </c>
      <c r="D256" s="96" t="s">
        <v>251</v>
      </c>
      <c r="E256" s="97" t="s">
        <v>117</v>
      </c>
      <c r="F256" s="96" t="s">
        <v>286</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292</v>
      </c>
      <c r="B257" s="107" t="str">
        <f t="shared" si="6"/>
        <v>South Lanarkshire2008</v>
      </c>
      <c r="C257" s="96" t="s">
        <v>251</v>
      </c>
      <c r="D257" s="96" t="s">
        <v>251</v>
      </c>
      <c r="E257" s="97" t="s">
        <v>117</v>
      </c>
      <c r="F257" s="96" t="s">
        <v>286</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292</v>
      </c>
      <c r="B258" s="107" t="str">
        <f t="shared" ref="B258:B289" si="8">E258&amp;G258</f>
        <v>South Lanarkshire2009</v>
      </c>
      <c r="C258" s="96" t="s">
        <v>251</v>
      </c>
      <c r="D258" s="96" t="s">
        <v>251</v>
      </c>
      <c r="E258" s="97" t="s">
        <v>117</v>
      </c>
      <c r="F258" s="96" t="s">
        <v>286</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292</v>
      </c>
      <c r="B259" s="107" t="str">
        <f t="shared" si="8"/>
        <v>South Lanarkshire2010</v>
      </c>
      <c r="C259" s="96" t="s">
        <v>251</v>
      </c>
      <c r="D259" s="96" t="s">
        <v>251</v>
      </c>
      <c r="E259" s="97" t="s">
        <v>117</v>
      </c>
      <c r="F259" s="96" t="s">
        <v>286</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292</v>
      </c>
      <c r="B260" s="107" t="str">
        <f t="shared" si="8"/>
        <v>South Lanarkshire2011</v>
      </c>
      <c r="C260" s="96" t="s">
        <v>251</v>
      </c>
      <c r="D260" s="96" t="s">
        <v>251</v>
      </c>
      <c r="E260" s="97" t="s">
        <v>117</v>
      </c>
      <c r="F260" s="96" t="s">
        <v>286</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292</v>
      </c>
      <c r="B261" s="107" t="str">
        <f t="shared" si="8"/>
        <v>South Lanarkshire2012</v>
      </c>
      <c r="C261" s="96" t="s">
        <v>251</v>
      </c>
      <c r="D261" s="96" t="s">
        <v>251</v>
      </c>
      <c r="E261" s="97" t="s">
        <v>117</v>
      </c>
      <c r="F261" s="96" t="s">
        <v>286</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292</v>
      </c>
      <c r="B262" s="107" t="str">
        <f t="shared" si="8"/>
        <v>South Lanarkshire2013</v>
      </c>
      <c r="C262" s="96" t="s">
        <v>251</v>
      </c>
      <c r="D262" s="96" t="s">
        <v>251</v>
      </c>
      <c r="E262" s="97" t="s">
        <v>117</v>
      </c>
      <c r="F262" s="96" t="s">
        <v>286</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292</v>
      </c>
      <c r="B263" s="107" t="str">
        <f t="shared" si="8"/>
        <v>Stirling2005</v>
      </c>
      <c r="C263" s="96" t="s">
        <v>251</v>
      </c>
      <c r="D263" s="96" t="s">
        <v>251</v>
      </c>
      <c r="E263" s="97" t="s">
        <v>118</v>
      </c>
      <c r="F263" s="96" t="s">
        <v>287</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292</v>
      </c>
      <c r="B264" s="107" t="str">
        <f t="shared" si="8"/>
        <v>Stirling2006</v>
      </c>
      <c r="C264" s="96" t="s">
        <v>251</v>
      </c>
      <c r="D264" s="96" t="s">
        <v>251</v>
      </c>
      <c r="E264" s="97" t="s">
        <v>118</v>
      </c>
      <c r="F264" s="96" t="s">
        <v>287</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292</v>
      </c>
      <c r="B265" s="107" t="str">
        <f t="shared" si="8"/>
        <v>Stirling2007</v>
      </c>
      <c r="C265" s="96" t="s">
        <v>251</v>
      </c>
      <c r="D265" s="96" t="s">
        <v>251</v>
      </c>
      <c r="E265" s="97" t="s">
        <v>118</v>
      </c>
      <c r="F265" s="96" t="s">
        <v>287</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292</v>
      </c>
      <c r="B266" s="107" t="str">
        <f t="shared" si="8"/>
        <v>Stirling2008</v>
      </c>
      <c r="C266" s="96" t="s">
        <v>251</v>
      </c>
      <c r="D266" s="96" t="s">
        <v>251</v>
      </c>
      <c r="E266" s="97" t="s">
        <v>118</v>
      </c>
      <c r="F266" s="96" t="s">
        <v>287</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292</v>
      </c>
      <c r="B267" s="107" t="str">
        <f t="shared" si="8"/>
        <v>Stirling2009</v>
      </c>
      <c r="C267" s="96" t="s">
        <v>251</v>
      </c>
      <c r="D267" s="96" t="s">
        <v>251</v>
      </c>
      <c r="E267" s="97" t="s">
        <v>118</v>
      </c>
      <c r="F267" s="96" t="s">
        <v>287</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292</v>
      </c>
      <c r="B268" s="107" t="str">
        <f t="shared" si="8"/>
        <v>Stirling2010</v>
      </c>
      <c r="C268" s="96" t="s">
        <v>251</v>
      </c>
      <c r="D268" s="96" t="s">
        <v>251</v>
      </c>
      <c r="E268" s="97" t="s">
        <v>118</v>
      </c>
      <c r="F268" s="96" t="s">
        <v>287</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292</v>
      </c>
      <c r="B269" s="107" t="str">
        <f t="shared" si="8"/>
        <v>Stirling2011</v>
      </c>
      <c r="C269" s="96" t="s">
        <v>251</v>
      </c>
      <c r="D269" s="96" t="s">
        <v>251</v>
      </c>
      <c r="E269" s="97" t="s">
        <v>118</v>
      </c>
      <c r="F269" s="96" t="s">
        <v>287</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292</v>
      </c>
      <c r="B270" s="107" t="str">
        <f t="shared" si="8"/>
        <v>Stirling2012</v>
      </c>
      <c r="C270" s="96" t="s">
        <v>251</v>
      </c>
      <c r="D270" s="96" t="s">
        <v>251</v>
      </c>
      <c r="E270" s="97" t="s">
        <v>118</v>
      </c>
      <c r="F270" s="96" t="s">
        <v>287</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292</v>
      </c>
      <c r="B271" s="107" t="str">
        <f t="shared" si="8"/>
        <v>Stirling2013</v>
      </c>
      <c r="C271" s="96" t="s">
        <v>251</v>
      </c>
      <c r="D271" s="96" t="s">
        <v>251</v>
      </c>
      <c r="E271" s="97" t="s">
        <v>118</v>
      </c>
      <c r="F271" s="96" t="s">
        <v>287</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292</v>
      </c>
      <c r="B272" s="107" t="str">
        <f t="shared" si="8"/>
        <v>West Dunbartonshire2005</v>
      </c>
      <c r="C272" s="96" t="s">
        <v>251</v>
      </c>
      <c r="D272" s="96" t="s">
        <v>251</v>
      </c>
      <c r="E272" s="97" t="s">
        <v>119</v>
      </c>
      <c r="F272" s="96" t="s">
        <v>288</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292</v>
      </c>
      <c r="B273" s="107" t="str">
        <f t="shared" si="8"/>
        <v>West Dunbartonshire2006</v>
      </c>
      <c r="C273" s="96" t="s">
        <v>251</v>
      </c>
      <c r="D273" s="96" t="s">
        <v>251</v>
      </c>
      <c r="E273" s="97" t="s">
        <v>119</v>
      </c>
      <c r="F273" s="96" t="s">
        <v>288</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292</v>
      </c>
      <c r="B274" s="107" t="str">
        <f t="shared" si="8"/>
        <v>West Dunbartonshire2007</v>
      </c>
      <c r="C274" s="96" t="s">
        <v>251</v>
      </c>
      <c r="D274" s="96" t="s">
        <v>251</v>
      </c>
      <c r="E274" s="97" t="s">
        <v>119</v>
      </c>
      <c r="F274" s="96" t="s">
        <v>288</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292</v>
      </c>
      <c r="B275" s="107" t="str">
        <f t="shared" si="8"/>
        <v>West Dunbartonshire2008</v>
      </c>
      <c r="C275" s="96" t="s">
        <v>251</v>
      </c>
      <c r="D275" s="96" t="s">
        <v>251</v>
      </c>
      <c r="E275" s="97" t="s">
        <v>119</v>
      </c>
      <c r="F275" s="96" t="s">
        <v>288</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292</v>
      </c>
      <c r="B276" s="107" t="str">
        <f t="shared" si="8"/>
        <v>West Dunbartonshire2009</v>
      </c>
      <c r="C276" s="96" t="s">
        <v>251</v>
      </c>
      <c r="D276" s="96" t="s">
        <v>251</v>
      </c>
      <c r="E276" s="97" t="s">
        <v>119</v>
      </c>
      <c r="F276" s="96" t="s">
        <v>288</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292</v>
      </c>
      <c r="B277" s="107" t="str">
        <f t="shared" si="8"/>
        <v>West Dunbartonshire2010</v>
      </c>
      <c r="C277" s="96" t="s">
        <v>251</v>
      </c>
      <c r="D277" s="96" t="s">
        <v>251</v>
      </c>
      <c r="E277" s="97" t="s">
        <v>119</v>
      </c>
      <c r="F277" s="96" t="s">
        <v>288</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292</v>
      </c>
      <c r="B278" s="107" t="str">
        <f t="shared" si="8"/>
        <v>West Dunbartonshire2011</v>
      </c>
      <c r="C278" s="96" t="s">
        <v>251</v>
      </c>
      <c r="D278" s="96" t="s">
        <v>251</v>
      </c>
      <c r="E278" s="97" t="s">
        <v>119</v>
      </c>
      <c r="F278" s="96" t="s">
        <v>288</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292</v>
      </c>
      <c r="B279" s="107" t="str">
        <f t="shared" si="8"/>
        <v>West Dunbartonshire2012</v>
      </c>
      <c r="C279" s="96" t="s">
        <v>251</v>
      </c>
      <c r="D279" s="96" t="s">
        <v>251</v>
      </c>
      <c r="E279" s="97" t="s">
        <v>119</v>
      </c>
      <c r="F279" s="96" t="s">
        <v>288</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292</v>
      </c>
      <c r="B280" s="107" t="str">
        <f t="shared" si="8"/>
        <v>West Dunbartonshire2013</v>
      </c>
      <c r="C280" s="96" t="s">
        <v>251</v>
      </c>
      <c r="D280" s="96" t="s">
        <v>251</v>
      </c>
      <c r="E280" s="97" t="s">
        <v>119</v>
      </c>
      <c r="F280" s="96" t="s">
        <v>288</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292</v>
      </c>
      <c r="B281" s="107" t="str">
        <f t="shared" si="8"/>
        <v>West Lothian2005</v>
      </c>
      <c r="C281" s="96" t="s">
        <v>251</v>
      </c>
      <c r="D281" s="96" t="s">
        <v>251</v>
      </c>
      <c r="E281" s="97" t="s">
        <v>120</v>
      </c>
      <c r="F281" s="96" t="s">
        <v>289</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292</v>
      </c>
      <c r="B282" s="107" t="str">
        <f t="shared" si="8"/>
        <v>West Lothian2006</v>
      </c>
      <c r="C282" s="96" t="s">
        <v>251</v>
      </c>
      <c r="D282" s="96" t="s">
        <v>251</v>
      </c>
      <c r="E282" s="97" t="s">
        <v>120</v>
      </c>
      <c r="F282" s="96" t="s">
        <v>289</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292</v>
      </c>
      <c r="B283" s="107" t="str">
        <f t="shared" si="8"/>
        <v>West Lothian2007</v>
      </c>
      <c r="C283" s="96" t="s">
        <v>251</v>
      </c>
      <c r="D283" s="96" t="s">
        <v>251</v>
      </c>
      <c r="E283" s="97" t="s">
        <v>120</v>
      </c>
      <c r="F283" s="96" t="s">
        <v>289</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292</v>
      </c>
      <c r="B284" s="107" t="str">
        <f t="shared" si="8"/>
        <v>West Lothian2008</v>
      </c>
      <c r="C284" s="96" t="s">
        <v>251</v>
      </c>
      <c r="D284" s="96" t="s">
        <v>251</v>
      </c>
      <c r="E284" s="97" t="s">
        <v>120</v>
      </c>
      <c r="F284" s="96" t="s">
        <v>289</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292</v>
      </c>
      <c r="B285" s="107" t="str">
        <f t="shared" si="8"/>
        <v>West Lothian2009</v>
      </c>
      <c r="C285" s="96" t="s">
        <v>251</v>
      </c>
      <c r="D285" s="96" t="s">
        <v>251</v>
      </c>
      <c r="E285" s="97" t="s">
        <v>120</v>
      </c>
      <c r="F285" s="96" t="s">
        <v>289</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292</v>
      </c>
      <c r="B286" s="107" t="str">
        <f t="shared" si="8"/>
        <v>West Lothian2010</v>
      </c>
      <c r="C286" s="96" t="s">
        <v>251</v>
      </c>
      <c r="D286" s="96" t="s">
        <v>251</v>
      </c>
      <c r="E286" s="97" t="s">
        <v>120</v>
      </c>
      <c r="F286" s="96" t="s">
        <v>289</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292</v>
      </c>
      <c r="B287" s="107" t="str">
        <f t="shared" si="8"/>
        <v>West Lothian2011</v>
      </c>
      <c r="C287" s="96" t="s">
        <v>251</v>
      </c>
      <c r="D287" s="96" t="s">
        <v>251</v>
      </c>
      <c r="E287" s="97" t="s">
        <v>120</v>
      </c>
      <c r="F287" s="96" t="s">
        <v>289</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292</v>
      </c>
      <c r="B288" s="107" t="str">
        <f t="shared" si="8"/>
        <v>West Lothian2012</v>
      </c>
      <c r="C288" s="96" t="s">
        <v>251</v>
      </c>
      <c r="D288" s="96" t="s">
        <v>251</v>
      </c>
      <c r="E288" s="97" t="s">
        <v>120</v>
      </c>
      <c r="F288" s="96" t="s">
        <v>289</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292</v>
      </c>
      <c r="B289" s="107" t="str">
        <f t="shared" si="8"/>
        <v>West Lothian2013</v>
      </c>
      <c r="C289" s="96" t="s">
        <v>251</v>
      </c>
      <c r="D289" s="96" t="s">
        <v>251</v>
      </c>
      <c r="E289" s="97" t="s">
        <v>120</v>
      </c>
      <c r="F289" s="96" t="s">
        <v>289</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291</v>
      </c>
      <c r="B290" s="107" t="str">
        <f>E290&amp;G290</f>
        <v>Aberdeen City2005</v>
      </c>
      <c r="C290" s="95" t="s">
        <v>251</v>
      </c>
      <c r="D290" s="95" t="s">
        <v>251</v>
      </c>
      <c r="E290" s="95" t="s">
        <v>96</v>
      </c>
      <c r="F290" s="95" t="s">
        <v>252</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291</v>
      </c>
      <c r="B291" s="107" t="str">
        <f t="shared" ref="B291:B354" si="10">E291&amp;G291</f>
        <v>Aberdeen City2006</v>
      </c>
      <c r="C291" s="95" t="s">
        <v>251</v>
      </c>
      <c r="D291" s="95" t="s">
        <v>251</v>
      </c>
      <c r="E291" s="95" t="s">
        <v>96</v>
      </c>
      <c r="F291" s="95" t="s">
        <v>252</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291</v>
      </c>
      <c r="B292" s="107" t="str">
        <f t="shared" si="10"/>
        <v>Aberdeen City2007</v>
      </c>
      <c r="C292" s="95" t="s">
        <v>251</v>
      </c>
      <c r="D292" s="95" t="s">
        <v>251</v>
      </c>
      <c r="E292" s="95" t="s">
        <v>96</v>
      </c>
      <c r="F292" s="95" t="s">
        <v>252</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291</v>
      </c>
      <c r="B293" s="107" t="str">
        <f t="shared" si="10"/>
        <v>Aberdeen City2008</v>
      </c>
      <c r="C293" s="95" t="s">
        <v>251</v>
      </c>
      <c r="D293" s="95" t="s">
        <v>251</v>
      </c>
      <c r="E293" s="95" t="s">
        <v>96</v>
      </c>
      <c r="F293" s="95" t="s">
        <v>252</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291</v>
      </c>
      <c r="B294" s="107" t="str">
        <f t="shared" si="10"/>
        <v>Aberdeen City2009</v>
      </c>
      <c r="C294" s="95" t="s">
        <v>251</v>
      </c>
      <c r="D294" s="95" t="s">
        <v>251</v>
      </c>
      <c r="E294" s="95" t="s">
        <v>96</v>
      </c>
      <c r="F294" s="95" t="s">
        <v>252</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291</v>
      </c>
      <c r="B295" s="107" t="str">
        <f t="shared" si="10"/>
        <v>Aberdeen City2010</v>
      </c>
      <c r="C295" s="95" t="s">
        <v>251</v>
      </c>
      <c r="D295" s="95" t="s">
        <v>251</v>
      </c>
      <c r="E295" s="95" t="s">
        <v>96</v>
      </c>
      <c r="F295" s="95" t="s">
        <v>252</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291</v>
      </c>
      <c r="B296" s="107" t="str">
        <f t="shared" si="10"/>
        <v>Aberdeen City2011</v>
      </c>
      <c r="C296" s="95" t="s">
        <v>251</v>
      </c>
      <c r="D296" s="95" t="s">
        <v>251</v>
      </c>
      <c r="E296" s="95" t="s">
        <v>96</v>
      </c>
      <c r="F296" s="95" t="s">
        <v>252</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291</v>
      </c>
      <c r="B297" s="107" t="str">
        <f t="shared" si="10"/>
        <v>Aberdeen City2012</v>
      </c>
      <c r="C297" s="95" t="s">
        <v>251</v>
      </c>
      <c r="D297" s="95" t="s">
        <v>251</v>
      </c>
      <c r="E297" s="95" t="s">
        <v>96</v>
      </c>
      <c r="F297" s="95" t="s">
        <v>252</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291</v>
      </c>
      <c r="B298" s="107" t="str">
        <f t="shared" si="10"/>
        <v>Aberdeen City2013</v>
      </c>
      <c r="C298" s="95" t="s">
        <v>251</v>
      </c>
      <c r="D298" s="95" t="s">
        <v>251</v>
      </c>
      <c r="E298" s="95" t="s">
        <v>96</v>
      </c>
      <c r="F298" s="95" t="s">
        <v>252</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291</v>
      </c>
      <c r="B299" s="107" t="str">
        <f t="shared" si="10"/>
        <v>Aberdeenshire2005</v>
      </c>
      <c r="C299" s="95" t="s">
        <v>251</v>
      </c>
      <c r="D299" s="95" t="s">
        <v>251</v>
      </c>
      <c r="E299" s="95" t="s">
        <v>97</v>
      </c>
      <c r="F299" s="95" t="s">
        <v>253</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291</v>
      </c>
      <c r="B300" s="107" t="str">
        <f t="shared" si="10"/>
        <v>Aberdeenshire2006</v>
      </c>
      <c r="C300" s="95" t="s">
        <v>251</v>
      </c>
      <c r="D300" s="95" t="s">
        <v>251</v>
      </c>
      <c r="E300" s="95" t="s">
        <v>97</v>
      </c>
      <c r="F300" s="95" t="s">
        <v>253</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291</v>
      </c>
      <c r="B301" s="107" t="str">
        <f t="shared" si="10"/>
        <v>Aberdeenshire2007</v>
      </c>
      <c r="C301" s="95" t="s">
        <v>251</v>
      </c>
      <c r="D301" s="95" t="s">
        <v>251</v>
      </c>
      <c r="E301" s="95" t="s">
        <v>97</v>
      </c>
      <c r="F301" s="95" t="s">
        <v>253</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291</v>
      </c>
      <c r="B302" s="107" t="str">
        <f t="shared" si="10"/>
        <v>Aberdeenshire2008</v>
      </c>
      <c r="C302" s="95" t="s">
        <v>251</v>
      </c>
      <c r="D302" s="95" t="s">
        <v>251</v>
      </c>
      <c r="E302" s="95" t="s">
        <v>97</v>
      </c>
      <c r="F302" s="95" t="s">
        <v>253</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291</v>
      </c>
      <c r="B303" s="107" t="str">
        <f t="shared" si="10"/>
        <v>Aberdeenshire2009</v>
      </c>
      <c r="C303" s="95" t="s">
        <v>251</v>
      </c>
      <c r="D303" s="95" t="s">
        <v>251</v>
      </c>
      <c r="E303" s="95" t="s">
        <v>97</v>
      </c>
      <c r="F303" s="95" t="s">
        <v>253</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291</v>
      </c>
      <c r="B304" s="107" t="str">
        <f t="shared" si="10"/>
        <v>Aberdeenshire2010</v>
      </c>
      <c r="C304" s="95" t="s">
        <v>251</v>
      </c>
      <c r="D304" s="95" t="s">
        <v>251</v>
      </c>
      <c r="E304" s="95" t="s">
        <v>97</v>
      </c>
      <c r="F304" s="95" t="s">
        <v>253</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291</v>
      </c>
      <c r="B305" s="107" t="str">
        <f t="shared" si="10"/>
        <v>Aberdeenshire2011</v>
      </c>
      <c r="C305" s="95" t="s">
        <v>251</v>
      </c>
      <c r="D305" s="95" t="s">
        <v>251</v>
      </c>
      <c r="E305" s="95" t="s">
        <v>97</v>
      </c>
      <c r="F305" s="95" t="s">
        <v>253</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291</v>
      </c>
      <c r="B306" s="107" t="str">
        <f t="shared" si="10"/>
        <v>Aberdeenshire2012</v>
      </c>
      <c r="C306" s="95" t="s">
        <v>251</v>
      </c>
      <c r="D306" s="95" t="s">
        <v>251</v>
      </c>
      <c r="E306" s="95" t="s">
        <v>97</v>
      </c>
      <c r="F306" s="95" t="s">
        <v>253</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291</v>
      </c>
      <c r="B307" s="107" t="str">
        <f t="shared" si="10"/>
        <v>Aberdeenshire2013</v>
      </c>
      <c r="C307" s="95" t="s">
        <v>251</v>
      </c>
      <c r="D307" s="95" t="s">
        <v>251</v>
      </c>
      <c r="E307" s="95" t="s">
        <v>97</v>
      </c>
      <c r="F307" s="95" t="s">
        <v>253</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291</v>
      </c>
      <c r="B308" s="107" t="str">
        <f t="shared" si="10"/>
        <v>Angus2005</v>
      </c>
      <c r="C308" s="95" t="s">
        <v>251</v>
      </c>
      <c r="D308" s="95" t="s">
        <v>251</v>
      </c>
      <c r="E308" s="95" t="s">
        <v>98</v>
      </c>
      <c r="F308" s="95" t="s">
        <v>254</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291</v>
      </c>
      <c r="B309" s="107" t="str">
        <f t="shared" si="10"/>
        <v>Angus2006</v>
      </c>
      <c r="C309" s="95" t="s">
        <v>251</v>
      </c>
      <c r="D309" s="95" t="s">
        <v>251</v>
      </c>
      <c r="E309" s="95" t="s">
        <v>98</v>
      </c>
      <c r="F309" s="95" t="s">
        <v>254</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291</v>
      </c>
      <c r="B310" s="107" t="str">
        <f t="shared" si="10"/>
        <v>Angus2007</v>
      </c>
      <c r="C310" s="95" t="s">
        <v>251</v>
      </c>
      <c r="D310" s="95" t="s">
        <v>251</v>
      </c>
      <c r="E310" s="95" t="s">
        <v>98</v>
      </c>
      <c r="F310" s="95" t="s">
        <v>254</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291</v>
      </c>
      <c r="B311" s="107" t="str">
        <f t="shared" si="10"/>
        <v>Angus2008</v>
      </c>
      <c r="C311" s="95" t="s">
        <v>251</v>
      </c>
      <c r="D311" s="95" t="s">
        <v>251</v>
      </c>
      <c r="E311" s="95" t="s">
        <v>98</v>
      </c>
      <c r="F311" s="95" t="s">
        <v>254</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291</v>
      </c>
      <c r="B312" s="107" t="str">
        <f t="shared" si="10"/>
        <v>Angus2009</v>
      </c>
      <c r="C312" s="95" t="s">
        <v>251</v>
      </c>
      <c r="D312" s="95" t="s">
        <v>251</v>
      </c>
      <c r="E312" s="95" t="s">
        <v>98</v>
      </c>
      <c r="F312" s="95" t="s">
        <v>254</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291</v>
      </c>
      <c r="B313" s="107" t="str">
        <f t="shared" si="10"/>
        <v>Angus2010</v>
      </c>
      <c r="C313" s="95" t="s">
        <v>251</v>
      </c>
      <c r="D313" s="95" t="s">
        <v>251</v>
      </c>
      <c r="E313" s="95" t="s">
        <v>98</v>
      </c>
      <c r="F313" s="95" t="s">
        <v>254</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291</v>
      </c>
      <c r="B314" s="107" t="str">
        <f t="shared" si="10"/>
        <v>Angus2011</v>
      </c>
      <c r="C314" s="95" t="s">
        <v>251</v>
      </c>
      <c r="D314" s="95" t="s">
        <v>251</v>
      </c>
      <c r="E314" s="95" t="s">
        <v>98</v>
      </c>
      <c r="F314" s="95" t="s">
        <v>254</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291</v>
      </c>
      <c r="B315" s="107" t="str">
        <f t="shared" si="10"/>
        <v>Angus2012</v>
      </c>
      <c r="C315" s="95" t="s">
        <v>251</v>
      </c>
      <c r="D315" s="95" t="s">
        <v>251</v>
      </c>
      <c r="E315" s="95" t="s">
        <v>98</v>
      </c>
      <c r="F315" s="95" t="s">
        <v>254</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291</v>
      </c>
      <c r="B316" s="107" t="str">
        <f t="shared" si="10"/>
        <v>Angus2013</v>
      </c>
      <c r="C316" s="95" t="s">
        <v>251</v>
      </c>
      <c r="D316" s="95" t="s">
        <v>251</v>
      </c>
      <c r="E316" s="95" t="s">
        <v>98</v>
      </c>
      <c r="F316" s="95" t="s">
        <v>254</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291</v>
      </c>
      <c r="B317" s="107" t="str">
        <f t="shared" si="10"/>
        <v>Argyll and Bute2005</v>
      </c>
      <c r="C317" s="95" t="s">
        <v>251</v>
      </c>
      <c r="D317" s="95" t="s">
        <v>251</v>
      </c>
      <c r="E317" s="95" t="s">
        <v>99</v>
      </c>
      <c r="F317" s="95" t="s">
        <v>255</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291</v>
      </c>
      <c r="B318" s="107" t="str">
        <f t="shared" si="10"/>
        <v>Argyll and Bute2006</v>
      </c>
      <c r="C318" s="95" t="s">
        <v>251</v>
      </c>
      <c r="D318" s="95" t="s">
        <v>251</v>
      </c>
      <c r="E318" s="95" t="s">
        <v>99</v>
      </c>
      <c r="F318" s="95" t="s">
        <v>255</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291</v>
      </c>
      <c r="B319" s="107" t="str">
        <f t="shared" si="10"/>
        <v>Argyll and Bute2007</v>
      </c>
      <c r="C319" s="95" t="s">
        <v>251</v>
      </c>
      <c r="D319" s="95" t="s">
        <v>251</v>
      </c>
      <c r="E319" s="95" t="s">
        <v>99</v>
      </c>
      <c r="F319" s="95" t="s">
        <v>255</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291</v>
      </c>
      <c r="B320" s="107" t="str">
        <f t="shared" si="10"/>
        <v>Argyll and Bute2008</v>
      </c>
      <c r="C320" s="95" t="s">
        <v>251</v>
      </c>
      <c r="D320" s="95" t="s">
        <v>251</v>
      </c>
      <c r="E320" s="95" t="s">
        <v>99</v>
      </c>
      <c r="F320" s="95" t="s">
        <v>255</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291</v>
      </c>
      <c r="B321" s="107" t="str">
        <f t="shared" si="10"/>
        <v>Argyll and Bute2009</v>
      </c>
      <c r="C321" s="95" t="s">
        <v>251</v>
      </c>
      <c r="D321" s="95" t="s">
        <v>251</v>
      </c>
      <c r="E321" s="95" t="s">
        <v>99</v>
      </c>
      <c r="F321" s="95" t="s">
        <v>255</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291</v>
      </c>
      <c r="B322" s="107" t="str">
        <f t="shared" si="10"/>
        <v>Argyll and Bute2010</v>
      </c>
      <c r="C322" s="95" t="s">
        <v>251</v>
      </c>
      <c r="D322" s="95" t="s">
        <v>251</v>
      </c>
      <c r="E322" s="95" t="s">
        <v>99</v>
      </c>
      <c r="F322" s="95" t="s">
        <v>255</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291</v>
      </c>
      <c r="B323" s="107" t="str">
        <f t="shared" si="10"/>
        <v>Argyll and Bute2011</v>
      </c>
      <c r="C323" s="95" t="s">
        <v>251</v>
      </c>
      <c r="D323" s="95" t="s">
        <v>251</v>
      </c>
      <c r="E323" s="95" t="s">
        <v>99</v>
      </c>
      <c r="F323" s="95" t="s">
        <v>255</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291</v>
      </c>
      <c r="B324" s="107" t="str">
        <f t="shared" si="10"/>
        <v>Argyll and Bute2012</v>
      </c>
      <c r="C324" s="95" t="s">
        <v>251</v>
      </c>
      <c r="D324" s="95" t="s">
        <v>251</v>
      </c>
      <c r="E324" s="95" t="s">
        <v>99</v>
      </c>
      <c r="F324" s="95" t="s">
        <v>255</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291</v>
      </c>
      <c r="B325" s="107" t="str">
        <f t="shared" si="10"/>
        <v>Argyll and Bute2013</v>
      </c>
      <c r="C325" s="95" t="s">
        <v>251</v>
      </c>
      <c r="D325" s="95" t="s">
        <v>251</v>
      </c>
      <c r="E325" s="95" t="s">
        <v>99</v>
      </c>
      <c r="F325" s="95" t="s">
        <v>255</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291</v>
      </c>
      <c r="B326" s="107" t="str">
        <f t="shared" si="10"/>
        <v>Clackmannanshire2005</v>
      </c>
      <c r="C326" s="95" t="s">
        <v>251</v>
      </c>
      <c r="D326" s="95" t="s">
        <v>251</v>
      </c>
      <c r="E326" s="95" t="s">
        <v>100</v>
      </c>
      <c r="F326" s="95" t="s">
        <v>256</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291</v>
      </c>
      <c r="B327" s="107" t="str">
        <f t="shared" si="10"/>
        <v>Clackmannanshire2006</v>
      </c>
      <c r="C327" s="95" t="s">
        <v>251</v>
      </c>
      <c r="D327" s="95" t="s">
        <v>251</v>
      </c>
      <c r="E327" s="95" t="s">
        <v>100</v>
      </c>
      <c r="F327" s="95" t="s">
        <v>256</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291</v>
      </c>
      <c r="B328" s="107" t="str">
        <f t="shared" si="10"/>
        <v>Clackmannanshire2007</v>
      </c>
      <c r="C328" s="95" t="s">
        <v>251</v>
      </c>
      <c r="D328" s="95" t="s">
        <v>251</v>
      </c>
      <c r="E328" s="95" t="s">
        <v>100</v>
      </c>
      <c r="F328" s="95" t="s">
        <v>256</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291</v>
      </c>
      <c r="B329" s="107" t="str">
        <f t="shared" si="10"/>
        <v>Clackmannanshire2008</v>
      </c>
      <c r="C329" s="95" t="s">
        <v>251</v>
      </c>
      <c r="D329" s="95" t="s">
        <v>251</v>
      </c>
      <c r="E329" s="95" t="s">
        <v>100</v>
      </c>
      <c r="F329" s="95" t="s">
        <v>256</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291</v>
      </c>
      <c r="B330" s="107" t="str">
        <f t="shared" si="10"/>
        <v>Clackmannanshire2009</v>
      </c>
      <c r="C330" s="95" t="s">
        <v>251</v>
      </c>
      <c r="D330" s="95" t="s">
        <v>251</v>
      </c>
      <c r="E330" s="95" t="s">
        <v>100</v>
      </c>
      <c r="F330" s="95" t="s">
        <v>256</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291</v>
      </c>
      <c r="B331" s="107" t="str">
        <f t="shared" si="10"/>
        <v>Clackmannanshire2010</v>
      </c>
      <c r="C331" s="95" t="s">
        <v>251</v>
      </c>
      <c r="D331" s="95" t="s">
        <v>251</v>
      </c>
      <c r="E331" s="95" t="s">
        <v>100</v>
      </c>
      <c r="F331" s="95" t="s">
        <v>256</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291</v>
      </c>
      <c r="B332" s="107" t="str">
        <f t="shared" si="10"/>
        <v>Clackmannanshire2011</v>
      </c>
      <c r="C332" s="95" t="s">
        <v>251</v>
      </c>
      <c r="D332" s="95" t="s">
        <v>251</v>
      </c>
      <c r="E332" s="95" t="s">
        <v>100</v>
      </c>
      <c r="F332" s="95" t="s">
        <v>256</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291</v>
      </c>
      <c r="B333" s="107" t="str">
        <f t="shared" si="10"/>
        <v>Clackmannanshire2012</v>
      </c>
      <c r="C333" s="95" t="s">
        <v>251</v>
      </c>
      <c r="D333" s="95" t="s">
        <v>251</v>
      </c>
      <c r="E333" s="95" t="s">
        <v>100</v>
      </c>
      <c r="F333" s="95" t="s">
        <v>256</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291</v>
      </c>
      <c r="B334" s="107" t="str">
        <f t="shared" si="10"/>
        <v>Clackmannanshire2013</v>
      </c>
      <c r="C334" s="95" t="s">
        <v>251</v>
      </c>
      <c r="D334" s="95" t="s">
        <v>251</v>
      </c>
      <c r="E334" s="95" t="s">
        <v>100</v>
      </c>
      <c r="F334" s="95" t="s">
        <v>256</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291</v>
      </c>
      <c r="B335" s="107" t="str">
        <f t="shared" si="10"/>
        <v>Dumfries and Galloway2005</v>
      </c>
      <c r="C335" s="95" t="s">
        <v>251</v>
      </c>
      <c r="D335" s="95" t="s">
        <v>251</v>
      </c>
      <c r="E335" s="95" t="s">
        <v>101</v>
      </c>
      <c r="F335" s="95" t="s">
        <v>257</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291</v>
      </c>
      <c r="B336" s="107" t="str">
        <f t="shared" si="10"/>
        <v>Dumfries and Galloway2006</v>
      </c>
      <c r="C336" s="95" t="s">
        <v>251</v>
      </c>
      <c r="D336" s="95" t="s">
        <v>251</v>
      </c>
      <c r="E336" s="95" t="s">
        <v>101</v>
      </c>
      <c r="F336" s="95" t="s">
        <v>257</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291</v>
      </c>
      <c r="B337" s="107" t="str">
        <f t="shared" si="10"/>
        <v>Dumfries and Galloway2007</v>
      </c>
      <c r="C337" s="95" t="s">
        <v>251</v>
      </c>
      <c r="D337" s="95" t="s">
        <v>251</v>
      </c>
      <c r="E337" s="95" t="s">
        <v>101</v>
      </c>
      <c r="F337" s="95" t="s">
        <v>257</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291</v>
      </c>
      <c r="B338" s="107" t="str">
        <f t="shared" si="10"/>
        <v>Dumfries and Galloway2008</v>
      </c>
      <c r="C338" s="95" t="s">
        <v>251</v>
      </c>
      <c r="D338" s="95" t="s">
        <v>251</v>
      </c>
      <c r="E338" s="95" t="s">
        <v>101</v>
      </c>
      <c r="F338" s="95" t="s">
        <v>257</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291</v>
      </c>
      <c r="B339" s="107" t="str">
        <f t="shared" si="10"/>
        <v>Dumfries and Galloway2009</v>
      </c>
      <c r="C339" s="95" t="s">
        <v>251</v>
      </c>
      <c r="D339" s="95" t="s">
        <v>251</v>
      </c>
      <c r="E339" s="95" t="s">
        <v>101</v>
      </c>
      <c r="F339" s="95" t="s">
        <v>257</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291</v>
      </c>
      <c r="B340" s="107" t="str">
        <f t="shared" si="10"/>
        <v>Dumfries and Galloway2010</v>
      </c>
      <c r="C340" s="95" t="s">
        <v>251</v>
      </c>
      <c r="D340" s="95" t="s">
        <v>251</v>
      </c>
      <c r="E340" s="95" t="s">
        <v>101</v>
      </c>
      <c r="F340" s="95" t="s">
        <v>257</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291</v>
      </c>
      <c r="B341" s="107" t="str">
        <f t="shared" si="10"/>
        <v>Dumfries and Galloway2011</v>
      </c>
      <c r="C341" s="95" t="s">
        <v>251</v>
      </c>
      <c r="D341" s="95" t="s">
        <v>251</v>
      </c>
      <c r="E341" s="95" t="s">
        <v>101</v>
      </c>
      <c r="F341" s="95" t="s">
        <v>257</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291</v>
      </c>
      <c r="B342" s="107" t="str">
        <f t="shared" si="10"/>
        <v>Dumfries and Galloway2012</v>
      </c>
      <c r="C342" s="95" t="s">
        <v>251</v>
      </c>
      <c r="D342" s="95" t="s">
        <v>251</v>
      </c>
      <c r="E342" s="95" t="s">
        <v>101</v>
      </c>
      <c r="F342" s="95" t="s">
        <v>257</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291</v>
      </c>
      <c r="B343" s="107" t="str">
        <f t="shared" si="10"/>
        <v>Dumfries and Galloway2013</v>
      </c>
      <c r="C343" s="95" t="s">
        <v>251</v>
      </c>
      <c r="D343" s="95" t="s">
        <v>251</v>
      </c>
      <c r="E343" s="95" t="s">
        <v>101</v>
      </c>
      <c r="F343" s="95" t="s">
        <v>257</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291</v>
      </c>
      <c r="B344" s="107" t="str">
        <f t="shared" si="10"/>
        <v>Dundee City2005</v>
      </c>
      <c r="C344" s="95" t="s">
        <v>251</v>
      </c>
      <c r="D344" s="95" t="s">
        <v>251</v>
      </c>
      <c r="E344" s="95" t="s">
        <v>258</v>
      </c>
      <c r="F344" s="95" t="s">
        <v>259</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291</v>
      </c>
      <c r="B345" s="107" t="str">
        <f t="shared" si="10"/>
        <v>Dundee City2006</v>
      </c>
      <c r="C345" s="95" t="s">
        <v>251</v>
      </c>
      <c r="D345" s="95" t="s">
        <v>251</v>
      </c>
      <c r="E345" s="95" t="s">
        <v>258</v>
      </c>
      <c r="F345" s="95" t="s">
        <v>259</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291</v>
      </c>
      <c r="B346" s="107" t="str">
        <f t="shared" si="10"/>
        <v>Dundee City2007</v>
      </c>
      <c r="C346" s="95" t="s">
        <v>251</v>
      </c>
      <c r="D346" s="95" t="s">
        <v>251</v>
      </c>
      <c r="E346" s="95" t="s">
        <v>258</v>
      </c>
      <c r="F346" s="95" t="s">
        <v>259</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291</v>
      </c>
      <c r="B347" s="107" t="str">
        <f t="shared" si="10"/>
        <v>Dundee City2008</v>
      </c>
      <c r="C347" s="95" t="s">
        <v>251</v>
      </c>
      <c r="D347" s="95" t="s">
        <v>251</v>
      </c>
      <c r="E347" s="95" t="s">
        <v>258</v>
      </c>
      <c r="F347" s="95" t="s">
        <v>259</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291</v>
      </c>
      <c r="B348" s="107" t="str">
        <f t="shared" si="10"/>
        <v>Dundee City2009</v>
      </c>
      <c r="C348" s="95" t="s">
        <v>251</v>
      </c>
      <c r="D348" s="95" t="s">
        <v>251</v>
      </c>
      <c r="E348" s="95" t="s">
        <v>258</v>
      </c>
      <c r="F348" s="95" t="s">
        <v>259</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291</v>
      </c>
      <c r="B349" s="107" t="str">
        <f t="shared" si="10"/>
        <v>Dundee City2010</v>
      </c>
      <c r="C349" s="95" t="s">
        <v>251</v>
      </c>
      <c r="D349" s="95" t="s">
        <v>251</v>
      </c>
      <c r="E349" s="95" t="s">
        <v>258</v>
      </c>
      <c r="F349" s="95" t="s">
        <v>259</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291</v>
      </c>
      <c r="B350" s="107" t="str">
        <f t="shared" si="10"/>
        <v>Dundee City2011</v>
      </c>
      <c r="C350" s="95" t="s">
        <v>251</v>
      </c>
      <c r="D350" s="95" t="s">
        <v>251</v>
      </c>
      <c r="E350" s="95" t="s">
        <v>258</v>
      </c>
      <c r="F350" s="95" t="s">
        <v>259</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291</v>
      </c>
      <c r="B351" s="107" t="str">
        <f t="shared" si="10"/>
        <v>Dundee City2012</v>
      </c>
      <c r="C351" s="95" t="s">
        <v>251</v>
      </c>
      <c r="D351" s="95" t="s">
        <v>251</v>
      </c>
      <c r="E351" s="95" t="s">
        <v>258</v>
      </c>
      <c r="F351" s="95" t="s">
        <v>259</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291</v>
      </c>
      <c r="B352" s="107" t="str">
        <f t="shared" si="10"/>
        <v>Dundee City2013</v>
      </c>
      <c r="C352" s="95" t="s">
        <v>251</v>
      </c>
      <c r="D352" s="95" t="s">
        <v>251</v>
      </c>
      <c r="E352" s="95" t="s">
        <v>258</v>
      </c>
      <c r="F352" s="95" t="s">
        <v>259</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291</v>
      </c>
      <c r="B353" s="107" t="str">
        <f t="shared" si="10"/>
        <v>East Ayrshire2005</v>
      </c>
      <c r="C353" s="95" t="s">
        <v>251</v>
      </c>
      <c r="D353" s="95" t="s">
        <v>251</v>
      </c>
      <c r="E353" s="95" t="s">
        <v>102</v>
      </c>
      <c r="F353" s="95" t="s">
        <v>260</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291</v>
      </c>
      <c r="B354" s="107" t="str">
        <f t="shared" si="10"/>
        <v>East Ayrshire2006</v>
      </c>
      <c r="C354" s="95" t="s">
        <v>251</v>
      </c>
      <c r="D354" s="95" t="s">
        <v>251</v>
      </c>
      <c r="E354" s="95" t="s">
        <v>102</v>
      </c>
      <c r="F354" s="95" t="s">
        <v>260</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291</v>
      </c>
      <c r="B355" s="107" t="str">
        <f t="shared" ref="B355:B418" si="12">E355&amp;G355</f>
        <v>East Ayrshire2007</v>
      </c>
      <c r="C355" s="95" t="s">
        <v>251</v>
      </c>
      <c r="D355" s="95" t="s">
        <v>251</v>
      </c>
      <c r="E355" s="95" t="s">
        <v>102</v>
      </c>
      <c r="F355" s="95" t="s">
        <v>260</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291</v>
      </c>
      <c r="B356" s="107" t="str">
        <f t="shared" si="12"/>
        <v>East Ayrshire2008</v>
      </c>
      <c r="C356" s="95" t="s">
        <v>251</v>
      </c>
      <c r="D356" s="95" t="s">
        <v>251</v>
      </c>
      <c r="E356" s="95" t="s">
        <v>102</v>
      </c>
      <c r="F356" s="95" t="s">
        <v>260</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291</v>
      </c>
      <c r="B357" s="107" t="str">
        <f t="shared" si="12"/>
        <v>East Ayrshire2009</v>
      </c>
      <c r="C357" s="95" t="s">
        <v>251</v>
      </c>
      <c r="D357" s="95" t="s">
        <v>251</v>
      </c>
      <c r="E357" s="95" t="s">
        <v>102</v>
      </c>
      <c r="F357" s="95" t="s">
        <v>260</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291</v>
      </c>
      <c r="B358" s="107" t="str">
        <f t="shared" si="12"/>
        <v>East Ayrshire2010</v>
      </c>
      <c r="C358" s="95" t="s">
        <v>251</v>
      </c>
      <c r="D358" s="95" t="s">
        <v>251</v>
      </c>
      <c r="E358" s="95" t="s">
        <v>102</v>
      </c>
      <c r="F358" s="95" t="s">
        <v>260</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291</v>
      </c>
      <c r="B359" s="107" t="str">
        <f t="shared" si="12"/>
        <v>East Ayrshire2011</v>
      </c>
      <c r="C359" s="95" t="s">
        <v>251</v>
      </c>
      <c r="D359" s="95" t="s">
        <v>251</v>
      </c>
      <c r="E359" s="95" t="s">
        <v>102</v>
      </c>
      <c r="F359" s="95" t="s">
        <v>260</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291</v>
      </c>
      <c r="B360" s="107" t="str">
        <f t="shared" si="12"/>
        <v>East Ayrshire2012</v>
      </c>
      <c r="C360" s="95" t="s">
        <v>251</v>
      </c>
      <c r="D360" s="95" t="s">
        <v>251</v>
      </c>
      <c r="E360" s="95" t="s">
        <v>102</v>
      </c>
      <c r="F360" s="95" t="s">
        <v>260</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291</v>
      </c>
      <c r="B361" s="107" t="str">
        <f t="shared" si="12"/>
        <v>East Ayrshire2013</v>
      </c>
      <c r="C361" s="95" t="s">
        <v>251</v>
      </c>
      <c r="D361" s="95" t="s">
        <v>251</v>
      </c>
      <c r="E361" s="95" t="s">
        <v>102</v>
      </c>
      <c r="F361" s="95" t="s">
        <v>260</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291</v>
      </c>
      <c r="B362" s="107" t="str">
        <f t="shared" si="12"/>
        <v>East Dunbartonshire2005</v>
      </c>
      <c r="C362" s="95" t="s">
        <v>251</v>
      </c>
      <c r="D362" s="95" t="s">
        <v>251</v>
      </c>
      <c r="E362" s="95" t="s">
        <v>103</v>
      </c>
      <c r="F362" s="95" t="s">
        <v>261</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291</v>
      </c>
      <c r="B363" s="107" t="str">
        <f t="shared" si="12"/>
        <v>East Dunbartonshire2006</v>
      </c>
      <c r="C363" s="95" t="s">
        <v>251</v>
      </c>
      <c r="D363" s="95" t="s">
        <v>251</v>
      </c>
      <c r="E363" s="95" t="s">
        <v>103</v>
      </c>
      <c r="F363" s="95" t="s">
        <v>261</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291</v>
      </c>
      <c r="B364" s="107" t="str">
        <f t="shared" si="12"/>
        <v>East Dunbartonshire2007</v>
      </c>
      <c r="C364" s="95" t="s">
        <v>251</v>
      </c>
      <c r="D364" s="95" t="s">
        <v>251</v>
      </c>
      <c r="E364" s="95" t="s">
        <v>103</v>
      </c>
      <c r="F364" s="95" t="s">
        <v>261</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291</v>
      </c>
      <c r="B365" s="107" t="str">
        <f t="shared" si="12"/>
        <v>East Dunbartonshire2008</v>
      </c>
      <c r="C365" s="95" t="s">
        <v>251</v>
      </c>
      <c r="D365" s="95" t="s">
        <v>251</v>
      </c>
      <c r="E365" s="95" t="s">
        <v>103</v>
      </c>
      <c r="F365" s="95" t="s">
        <v>261</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291</v>
      </c>
      <c r="B366" s="107" t="str">
        <f t="shared" si="12"/>
        <v>East Dunbartonshire2009</v>
      </c>
      <c r="C366" s="95" t="s">
        <v>251</v>
      </c>
      <c r="D366" s="95" t="s">
        <v>251</v>
      </c>
      <c r="E366" s="95" t="s">
        <v>103</v>
      </c>
      <c r="F366" s="95" t="s">
        <v>261</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291</v>
      </c>
      <c r="B367" s="107" t="str">
        <f t="shared" si="12"/>
        <v>East Dunbartonshire2010</v>
      </c>
      <c r="C367" s="95" t="s">
        <v>251</v>
      </c>
      <c r="D367" s="95" t="s">
        <v>251</v>
      </c>
      <c r="E367" s="95" t="s">
        <v>103</v>
      </c>
      <c r="F367" s="95" t="s">
        <v>261</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291</v>
      </c>
      <c r="B368" s="107" t="str">
        <f t="shared" si="12"/>
        <v>East Dunbartonshire2011</v>
      </c>
      <c r="C368" s="95" t="s">
        <v>251</v>
      </c>
      <c r="D368" s="95" t="s">
        <v>251</v>
      </c>
      <c r="E368" s="95" t="s">
        <v>103</v>
      </c>
      <c r="F368" s="95" t="s">
        <v>261</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291</v>
      </c>
      <c r="B369" s="107" t="str">
        <f t="shared" si="12"/>
        <v>East Dunbartonshire2012</v>
      </c>
      <c r="C369" s="95" t="s">
        <v>251</v>
      </c>
      <c r="D369" s="95" t="s">
        <v>251</v>
      </c>
      <c r="E369" s="95" t="s">
        <v>103</v>
      </c>
      <c r="F369" s="95" t="s">
        <v>261</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291</v>
      </c>
      <c r="B370" s="107" t="str">
        <f t="shared" si="12"/>
        <v>East Dunbartonshire2013</v>
      </c>
      <c r="C370" s="95" t="s">
        <v>251</v>
      </c>
      <c r="D370" s="95" t="s">
        <v>251</v>
      </c>
      <c r="E370" s="95" t="s">
        <v>103</v>
      </c>
      <c r="F370" s="95" t="s">
        <v>261</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291</v>
      </c>
      <c r="B371" s="107" t="str">
        <f t="shared" si="12"/>
        <v>East Lothian2005</v>
      </c>
      <c r="C371" s="95" t="s">
        <v>251</v>
      </c>
      <c r="D371" s="95" t="s">
        <v>251</v>
      </c>
      <c r="E371" s="95" t="s">
        <v>104</v>
      </c>
      <c r="F371" s="95" t="s">
        <v>262</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291</v>
      </c>
      <c r="B372" s="107" t="str">
        <f t="shared" si="12"/>
        <v>East Lothian2006</v>
      </c>
      <c r="C372" s="95" t="s">
        <v>251</v>
      </c>
      <c r="D372" s="95" t="s">
        <v>251</v>
      </c>
      <c r="E372" s="95" t="s">
        <v>104</v>
      </c>
      <c r="F372" s="95" t="s">
        <v>262</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291</v>
      </c>
      <c r="B373" s="107" t="str">
        <f t="shared" si="12"/>
        <v>East Lothian2007</v>
      </c>
      <c r="C373" s="95" t="s">
        <v>251</v>
      </c>
      <c r="D373" s="95" t="s">
        <v>251</v>
      </c>
      <c r="E373" s="95" t="s">
        <v>104</v>
      </c>
      <c r="F373" s="95" t="s">
        <v>262</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291</v>
      </c>
      <c r="B374" s="107" t="str">
        <f t="shared" si="12"/>
        <v>East Lothian2008</v>
      </c>
      <c r="C374" s="95" t="s">
        <v>251</v>
      </c>
      <c r="D374" s="95" t="s">
        <v>251</v>
      </c>
      <c r="E374" s="95" t="s">
        <v>104</v>
      </c>
      <c r="F374" s="95" t="s">
        <v>262</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291</v>
      </c>
      <c r="B375" s="107" t="str">
        <f t="shared" si="12"/>
        <v>East Lothian2009</v>
      </c>
      <c r="C375" s="95" t="s">
        <v>251</v>
      </c>
      <c r="D375" s="95" t="s">
        <v>251</v>
      </c>
      <c r="E375" s="95" t="s">
        <v>104</v>
      </c>
      <c r="F375" s="95" t="s">
        <v>262</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291</v>
      </c>
      <c r="B376" s="107" t="str">
        <f t="shared" si="12"/>
        <v>East Lothian2010</v>
      </c>
      <c r="C376" s="95" t="s">
        <v>251</v>
      </c>
      <c r="D376" s="95" t="s">
        <v>251</v>
      </c>
      <c r="E376" s="95" t="s">
        <v>104</v>
      </c>
      <c r="F376" s="95" t="s">
        <v>262</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291</v>
      </c>
      <c r="B377" s="107" t="str">
        <f t="shared" si="12"/>
        <v>East Lothian2011</v>
      </c>
      <c r="C377" s="95" t="s">
        <v>251</v>
      </c>
      <c r="D377" s="95" t="s">
        <v>251</v>
      </c>
      <c r="E377" s="95" t="s">
        <v>104</v>
      </c>
      <c r="F377" s="95" t="s">
        <v>262</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291</v>
      </c>
      <c r="B378" s="107" t="str">
        <f t="shared" si="12"/>
        <v>East Lothian2012</v>
      </c>
      <c r="C378" s="95" t="s">
        <v>251</v>
      </c>
      <c r="D378" s="95" t="s">
        <v>251</v>
      </c>
      <c r="E378" s="95" t="s">
        <v>104</v>
      </c>
      <c r="F378" s="95" t="s">
        <v>262</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291</v>
      </c>
      <c r="B379" s="107" t="str">
        <f t="shared" si="12"/>
        <v>East Lothian2013</v>
      </c>
      <c r="C379" s="95" t="s">
        <v>251</v>
      </c>
      <c r="D379" s="95" t="s">
        <v>251</v>
      </c>
      <c r="E379" s="95" t="s">
        <v>104</v>
      </c>
      <c r="F379" s="95" t="s">
        <v>262</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291</v>
      </c>
      <c r="B380" s="107" t="str">
        <f t="shared" si="12"/>
        <v>East Renfrewshire2005</v>
      </c>
      <c r="C380" s="95" t="s">
        <v>251</v>
      </c>
      <c r="D380" s="95" t="s">
        <v>251</v>
      </c>
      <c r="E380" s="95" t="s">
        <v>105</v>
      </c>
      <c r="F380" s="95" t="s">
        <v>263</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291</v>
      </c>
      <c r="B381" s="107" t="str">
        <f t="shared" si="12"/>
        <v>East Renfrewshire2006</v>
      </c>
      <c r="C381" s="95" t="s">
        <v>251</v>
      </c>
      <c r="D381" s="95" t="s">
        <v>251</v>
      </c>
      <c r="E381" s="95" t="s">
        <v>105</v>
      </c>
      <c r="F381" s="95" t="s">
        <v>263</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291</v>
      </c>
      <c r="B382" s="107" t="str">
        <f t="shared" si="12"/>
        <v>East Renfrewshire2007</v>
      </c>
      <c r="C382" s="95" t="s">
        <v>251</v>
      </c>
      <c r="D382" s="95" t="s">
        <v>251</v>
      </c>
      <c r="E382" s="95" t="s">
        <v>105</v>
      </c>
      <c r="F382" s="95" t="s">
        <v>263</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291</v>
      </c>
      <c r="B383" s="107" t="str">
        <f t="shared" si="12"/>
        <v>East Renfrewshire2008</v>
      </c>
      <c r="C383" s="95" t="s">
        <v>251</v>
      </c>
      <c r="D383" s="95" t="s">
        <v>251</v>
      </c>
      <c r="E383" s="95" t="s">
        <v>105</v>
      </c>
      <c r="F383" s="95" t="s">
        <v>263</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291</v>
      </c>
      <c r="B384" s="107" t="str">
        <f t="shared" si="12"/>
        <v>East Renfrewshire2009</v>
      </c>
      <c r="C384" s="95" t="s">
        <v>251</v>
      </c>
      <c r="D384" s="95" t="s">
        <v>251</v>
      </c>
      <c r="E384" s="95" t="s">
        <v>105</v>
      </c>
      <c r="F384" s="95" t="s">
        <v>263</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291</v>
      </c>
      <c r="B385" s="107" t="str">
        <f t="shared" si="12"/>
        <v>East Renfrewshire2010</v>
      </c>
      <c r="C385" s="95" t="s">
        <v>251</v>
      </c>
      <c r="D385" s="95" t="s">
        <v>251</v>
      </c>
      <c r="E385" s="95" t="s">
        <v>105</v>
      </c>
      <c r="F385" s="95" t="s">
        <v>263</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291</v>
      </c>
      <c r="B386" s="107" t="str">
        <f t="shared" si="12"/>
        <v>East Renfrewshire2011</v>
      </c>
      <c r="C386" s="95" t="s">
        <v>251</v>
      </c>
      <c r="D386" s="95" t="s">
        <v>251</v>
      </c>
      <c r="E386" s="95" t="s">
        <v>105</v>
      </c>
      <c r="F386" s="95" t="s">
        <v>263</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291</v>
      </c>
      <c r="B387" s="107" t="str">
        <f t="shared" si="12"/>
        <v>East Renfrewshire2012</v>
      </c>
      <c r="C387" s="95" t="s">
        <v>251</v>
      </c>
      <c r="D387" s="95" t="s">
        <v>251</v>
      </c>
      <c r="E387" s="95" t="s">
        <v>105</v>
      </c>
      <c r="F387" s="95" t="s">
        <v>263</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291</v>
      </c>
      <c r="B388" s="107" t="str">
        <f t="shared" si="12"/>
        <v>East Renfrewshire2013</v>
      </c>
      <c r="C388" s="95" t="s">
        <v>251</v>
      </c>
      <c r="D388" s="95" t="s">
        <v>251</v>
      </c>
      <c r="E388" s="95" t="s">
        <v>105</v>
      </c>
      <c r="F388" s="95" t="s">
        <v>263</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291</v>
      </c>
      <c r="B389" s="107" t="str">
        <f t="shared" si="12"/>
        <v>City of Edinburgh2005</v>
      </c>
      <c r="C389" s="95" t="s">
        <v>251</v>
      </c>
      <c r="D389" s="95" t="s">
        <v>251</v>
      </c>
      <c r="E389" s="95" t="s">
        <v>121</v>
      </c>
      <c r="F389" s="95" t="s">
        <v>264</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291</v>
      </c>
      <c r="B390" s="107" t="str">
        <f t="shared" si="12"/>
        <v>City of Edinburgh2006</v>
      </c>
      <c r="C390" s="95" t="s">
        <v>251</v>
      </c>
      <c r="D390" s="95" t="s">
        <v>251</v>
      </c>
      <c r="E390" s="95" t="s">
        <v>121</v>
      </c>
      <c r="F390" s="95" t="s">
        <v>264</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291</v>
      </c>
      <c r="B391" s="107" t="str">
        <f t="shared" si="12"/>
        <v>City of Edinburgh2007</v>
      </c>
      <c r="C391" s="95" t="s">
        <v>251</v>
      </c>
      <c r="D391" s="95" t="s">
        <v>251</v>
      </c>
      <c r="E391" s="95" t="s">
        <v>121</v>
      </c>
      <c r="F391" s="95" t="s">
        <v>264</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291</v>
      </c>
      <c r="B392" s="107" t="str">
        <f t="shared" si="12"/>
        <v>City of Edinburgh2008</v>
      </c>
      <c r="C392" s="95" t="s">
        <v>251</v>
      </c>
      <c r="D392" s="95" t="s">
        <v>251</v>
      </c>
      <c r="E392" s="95" t="s">
        <v>121</v>
      </c>
      <c r="F392" s="95" t="s">
        <v>264</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291</v>
      </c>
      <c r="B393" s="107" t="str">
        <f t="shared" si="12"/>
        <v>City of Edinburgh2009</v>
      </c>
      <c r="C393" s="95" t="s">
        <v>251</v>
      </c>
      <c r="D393" s="95" t="s">
        <v>251</v>
      </c>
      <c r="E393" s="95" t="s">
        <v>121</v>
      </c>
      <c r="F393" s="95" t="s">
        <v>264</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291</v>
      </c>
      <c r="B394" s="107" t="str">
        <f t="shared" si="12"/>
        <v>City of Edinburgh2010</v>
      </c>
      <c r="C394" s="95" t="s">
        <v>251</v>
      </c>
      <c r="D394" s="95" t="s">
        <v>251</v>
      </c>
      <c r="E394" s="95" t="s">
        <v>121</v>
      </c>
      <c r="F394" s="95" t="s">
        <v>264</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291</v>
      </c>
      <c r="B395" s="107" t="str">
        <f t="shared" si="12"/>
        <v>City of Edinburgh2011</v>
      </c>
      <c r="C395" s="95" t="s">
        <v>251</v>
      </c>
      <c r="D395" s="95" t="s">
        <v>251</v>
      </c>
      <c r="E395" s="95" t="s">
        <v>121</v>
      </c>
      <c r="F395" s="95" t="s">
        <v>264</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291</v>
      </c>
      <c r="B396" s="107" t="str">
        <f t="shared" si="12"/>
        <v>City of Edinburgh2012</v>
      </c>
      <c r="C396" s="95" t="s">
        <v>251</v>
      </c>
      <c r="D396" s="95" t="s">
        <v>251</v>
      </c>
      <c r="E396" s="95" t="s">
        <v>121</v>
      </c>
      <c r="F396" s="95" t="s">
        <v>264</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291</v>
      </c>
      <c r="B397" s="107" t="str">
        <f t="shared" si="12"/>
        <v>City of Edinburgh2013</v>
      </c>
      <c r="C397" s="95" t="s">
        <v>251</v>
      </c>
      <c r="D397" s="95" t="s">
        <v>251</v>
      </c>
      <c r="E397" s="95" t="s">
        <v>121</v>
      </c>
      <c r="F397" s="95" t="s">
        <v>264</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291</v>
      </c>
      <c r="B398" s="107" t="str">
        <f t="shared" si="12"/>
        <v>Eilean Siar2005</v>
      </c>
      <c r="C398" s="95" t="s">
        <v>251</v>
      </c>
      <c r="D398" s="95" t="s">
        <v>251</v>
      </c>
      <c r="E398" s="95" t="s">
        <v>106</v>
      </c>
      <c r="F398" s="95" t="s">
        <v>265</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291</v>
      </c>
      <c r="B399" s="107" t="str">
        <f t="shared" si="12"/>
        <v>Eilean Siar2006</v>
      </c>
      <c r="C399" s="95" t="s">
        <v>251</v>
      </c>
      <c r="D399" s="95" t="s">
        <v>251</v>
      </c>
      <c r="E399" s="95" t="s">
        <v>106</v>
      </c>
      <c r="F399" s="95" t="s">
        <v>265</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291</v>
      </c>
      <c r="B400" s="107" t="str">
        <f t="shared" si="12"/>
        <v>Eilean Siar2007</v>
      </c>
      <c r="C400" s="95" t="s">
        <v>251</v>
      </c>
      <c r="D400" s="95" t="s">
        <v>251</v>
      </c>
      <c r="E400" s="95" t="s">
        <v>106</v>
      </c>
      <c r="F400" s="95" t="s">
        <v>265</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291</v>
      </c>
      <c r="B401" s="107" t="str">
        <f t="shared" si="12"/>
        <v>Eilean Siar2008</v>
      </c>
      <c r="C401" s="95" t="s">
        <v>251</v>
      </c>
      <c r="D401" s="95" t="s">
        <v>251</v>
      </c>
      <c r="E401" s="95" t="s">
        <v>106</v>
      </c>
      <c r="F401" s="95" t="s">
        <v>265</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291</v>
      </c>
      <c r="B402" s="107" t="str">
        <f t="shared" si="12"/>
        <v>Eilean Siar2009</v>
      </c>
      <c r="C402" s="95" t="s">
        <v>251</v>
      </c>
      <c r="D402" s="95" t="s">
        <v>251</v>
      </c>
      <c r="E402" s="95" t="s">
        <v>106</v>
      </c>
      <c r="F402" s="95" t="s">
        <v>265</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291</v>
      </c>
      <c r="B403" s="107" t="str">
        <f t="shared" si="12"/>
        <v>Eilean Siar2010</v>
      </c>
      <c r="C403" s="95" t="s">
        <v>251</v>
      </c>
      <c r="D403" s="95" t="s">
        <v>251</v>
      </c>
      <c r="E403" s="95" t="s">
        <v>106</v>
      </c>
      <c r="F403" s="95" t="s">
        <v>265</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291</v>
      </c>
      <c r="B404" s="107" t="str">
        <f t="shared" si="12"/>
        <v>Eilean Siar2011</v>
      </c>
      <c r="C404" s="95" t="s">
        <v>251</v>
      </c>
      <c r="D404" s="95" t="s">
        <v>251</v>
      </c>
      <c r="E404" s="95" t="s">
        <v>106</v>
      </c>
      <c r="F404" s="95" t="s">
        <v>265</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291</v>
      </c>
      <c r="B405" s="107" t="str">
        <f t="shared" si="12"/>
        <v>Eilean Siar2012</v>
      </c>
      <c r="C405" s="95" t="s">
        <v>251</v>
      </c>
      <c r="D405" s="95" t="s">
        <v>251</v>
      </c>
      <c r="E405" s="95" t="s">
        <v>106</v>
      </c>
      <c r="F405" s="95" t="s">
        <v>265</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291</v>
      </c>
      <c r="B406" s="107" t="str">
        <f t="shared" si="12"/>
        <v>Eilean Siar2013</v>
      </c>
      <c r="C406" s="95" t="s">
        <v>251</v>
      </c>
      <c r="D406" s="95" t="s">
        <v>251</v>
      </c>
      <c r="E406" s="95" t="s">
        <v>106</v>
      </c>
      <c r="F406" s="95" t="s">
        <v>265</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291</v>
      </c>
      <c r="B407" s="107" t="str">
        <f t="shared" si="12"/>
        <v>Falkirk2005</v>
      </c>
      <c r="C407" s="95" t="s">
        <v>251</v>
      </c>
      <c r="D407" s="95" t="s">
        <v>251</v>
      </c>
      <c r="E407" s="95" t="s">
        <v>266</v>
      </c>
      <c r="F407" s="95" t="s">
        <v>267</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291</v>
      </c>
      <c r="B408" s="107" t="str">
        <f t="shared" si="12"/>
        <v>Falkirk2006</v>
      </c>
      <c r="C408" s="95" t="s">
        <v>251</v>
      </c>
      <c r="D408" s="95" t="s">
        <v>251</v>
      </c>
      <c r="E408" s="95" t="s">
        <v>266</v>
      </c>
      <c r="F408" s="95" t="s">
        <v>267</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291</v>
      </c>
      <c r="B409" s="107" t="str">
        <f t="shared" si="12"/>
        <v>Falkirk2007</v>
      </c>
      <c r="C409" s="95" t="s">
        <v>251</v>
      </c>
      <c r="D409" s="95" t="s">
        <v>251</v>
      </c>
      <c r="E409" s="95" t="s">
        <v>266</v>
      </c>
      <c r="F409" s="95" t="s">
        <v>267</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291</v>
      </c>
      <c r="B410" s="107" t="str">
        <f t="shared" si="12"/>
        <v>Falkirk2008</v>
      </c>
      <c r="C410" s="95" t="s">
        <v>251</v>
      </c>
      <c r="D410" s="95" t="s">
        <v>251</v>
      </c>
      <c r="E410" s="95" t="s">
        <v>266</v>
      </c>
      <c r="F410" s="95" t="s">
        <v>267</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291</v>
      </c>
      <c r="B411" s="107" t="str">
        <f t="shared" si="12"/>
        <v>Falkirk2009</v>
      </c>
      <c r="C411" s="95" t="s">
        <v>251</v>
      </c>
      <c r="D411" s="95" t="s">
        <v>251</v>
      </c>
      <c r="E411" s="95" t="s">
        <v>266</v>
      </c>
      <c r="F411" s="95" t="s">
        <v>267</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291</v>
      </c>
      <c r="B412" s="107" t="str">
        <f t="shared" si="12"/>
        <v>Falkirk2010</v>
      </c>
      <c r="C412" s="95" t="s">
        <v>251</v>
      </c>
      <c r="D412" s="95" t="s">
        <v>251</v>
      </c>
      <c r="E412" s="95" t="s">
        <v>266</v>
      </c>
      <c r="F412" s="95" t="s">
        <v>267</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291</v>
      </c>
      <c r="B413" s="107" t="str">
        <f t="shared" si="12"/>
        <v>Falkirk2011</v>
      </c>
      <c r="C413" s="95" t="s">
        <v>251</v>
      </c>
      <c r="D413" s="95" t="s">
        <v>251</v>
      </c>
      <c r="E413" s="95" t="s">
        <v>266</v>
      </c>
      <c r="F413" s="95" t="s">
        <v>267</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291</v>
      </c>
      <c r="B414" s="107" t="str">
        <f t="shared" si="12"/>
        <v>Falkirk2012</v>
      </c>
      <c r="C414" s="95" t="s">
        <v>251</v>
      </c>
      <c r="D414" s="95" t="s">
        <v>251</v>
      </c>
      <c r="E414" s="95" t="s">
        <v>266</v>
      </c>
      <c r="F414" s="95" t="s">
        <v>267</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291</v>
      </c>
      <c r="B415" s="107" t="str">
        <f t="shared" si="12"/>
        <v>Falkirk2013</v>
      </c>
      <c r="C415" s="95" t="s">
        <v>251</v>
      </c>
      <c r="D415" s="95" t="s">
        <v>251</v>
      </c>
      <c r="E415" s="95" t="s">
        <v>266</v>
      </c>
      <c r="F415" s="95" t="s">
        <v>267</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291</v>
      </c>
      <c r="B416" s="107" t="str">
        <f t="shared" si="12"/>
        <v>Fife2005</v>
      </c>
      <c r="C416" s="95" t="s">
        <v>251</v>
      </c>
      <c r="D416" s="95" t="s">
        <v>251</v>
      </c>
      <c r="E416" s="95" t="s">
        <v>268</v>
      </c>
      <c r="F416" s="95" t="s">
        <v>269</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291</v>
      </c>
      <c r="B417" s="107" t="str">
        <f t="shared" si="12"/>
        <v>Fife2006</v>
      </c>
      <c r="C417" s="95" t="s">
        <v>251</v>
      </c>
      <c r="D417" s="95" t="s">
        <v>251</v>
      </c>
      <c r="E417" s="95" t="s">
        <v>268</v>
      </c>
      <c r="F417" s="95" t="s">
        <v>269</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291</v>
      </c>
      <c r="B418" s="107" t="str">
        <f t="shared" si="12"/>
        <v>Fife2007</v>
      </c>
      <c r="C418" s="95" t="s">
        <v>251</v>
      </c>
      <c r="D418" s="95" t="s">
        <v>251</v>
      </c>
      <c r="E418" s="95" t="s">
        <v>268</v>
      </c>
      <c r="F418" s="95" t="s">
        <v>269</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291</v>
      </c>
      <c r="B419" s="107" t="str">
        <f t="shared" ref="B419:B482" si="14">E419&amp;G419</f>
        <v>Fife2008</v>
      </c>
      <c r="C419" s="95" t="s">
        <v>251</v>
      </c>
      <c r="D419" s="95" t="s">
        <v>251</v>
      </c>
      <c r="E419" s="95" t="s">
        <v>268</v>
      </c>
      <c r="F419" s="95" t="s">
        <v>269</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291</v>
      </c>
      <c r="B420" s="107" t="str">
        <f t="shared" si="14"/>
        <v>Fife2009</v>
      </c>
      <c r="C420" s="95" t="s">
        <v>251</v>
      </c>
      <c r="D420" s="95" t="s">
        <v>251</v>
      </c>
      <c r="E420" s="95" t="s">
        <v>268</v>
      </c>
      <c r="F420" s="95" t="s">
        <v>269</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291</v>
      </c>
      <c r="B421" s="107" t="str">
        <f t="shared" si="14"/>
        <v>Fife2010</v>
      </c>
      <c r="C421" s="95" t="s">
        <v>251</v>
      </c>
      <c r="D421" s="95" t="s">
        <v>251</v>
      </c>
      <c r="E421" s="95" t="s">
        <v>268</v>
      </c>
      <c r="F421" s="95" t="s">
        <v>269</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291</v>
      </c>
      <c r="B422" s="107" t="str">
        <f t="shared" si="14"/>
        <v>Fife2011</v>
      </c>
      <c r="C422" s="95" t="s">
        <v>251</v>
      </c>
      <c r="D422" s="95" t="s">
        <v>251</v>
      </c>
      <c r="E422" s="95" t="s">
        <v>268</v>
      </c>
      <c r="F422" s="95" t="s">
        <v>269</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291</v>
      </c>
      <c r="B423" s="107" t="str">
        <f t="shared" si="14"/>
        <v>Fife2012</v>
      </c>
      <c r="C423" s="95" t="s">
        <v>251</v>
      </c>
      <c r="D423" s="95" t="s">
        <v>251</v>
      </c>
      <c r="E423" s="95" t="s">
        <v>268</v>
      </c>
      <c r="F423" s="95" t="s">
        <v>269</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291</v>
      </c>
      <c r="B424" s="107" t="str">
        <f t="shared" si="14"/>
        <v>Fife2013</v>
      </c>
      <c r="C424" s="95" t="s">
        <v>251</v>
      </c>
      <c r="D424" s="95" t="s">
        <v>251</v>
      </c>
      <c r="E424" s="95" t="s">
        <v>268</v>
      </c>
      <c r="F424" s="95" t="s">
        <v>269</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291</v>
      </c>
      <c r="B425" s="107" t="str">
        <f t="shared" si="14"/>
        <v>Glasgow City2005</v>
      </c>
      <c r="C425" s="95" t="s">
        <v>251</v>
      </c>
      <c r="D425" s="95" t="s">
        <v>251</v>
      </c>
      <c r="E425" s="95" t="s">
        <v>107</v>
      </c>
      <c r="F425" s="95" t="s">
        <v>270</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291</v>
      </c>
      <c r="B426" s="107" t="str">
        <f t="shared" si="14"/>
        <v>Glasgow City2006</v>
      </c>
      <c r="C426" s="95" t="s">
        <v>251</v>
      </c>
      <c r="D426" s="95" t="s">
        <v>251</v>
      </c>
      <c r="E426" s="95" t="s">
        <v>107</v>
      </c>
      <c r="F426" s="95" t="s">
        <v>270</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291</v>
      </c>
      <c r="B427" s="107" t="str">
        <f t="shared" si="14"/>
        <v>Glasgow City2007</v>
      </c>
      <c r="C427" s="95" t="s">
        <v>251</v>
      </c>
      <c r="D427" s="95" t="s">
        <v>251</v>
      </c>
      <c r="E427" s="95" t="s">
        <v>107</v>
      </c>
      <c r="F427" s="95" t="s">
        <v>270</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291</v>
      </c>
      <c r="B428" s="107" t="str">
        <f t="shared" si="14"/>
        <v>Glasgow City2008</v>
      </c>
      <c r="C428" s="95" t="s">
        <v>251</v>
      </c>
      <c r="D428" s="95" t="s">
        <v>251</v>
      </c>
      <c r="E428" s="95" t="s">
        <v>107</v>
      </c>
      <c r="F428" s="95" t="s">
        <v>270</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291</v>
      </c>
      <c r="B429" s="107" t="str">
        <f t="shared" si="14"/>
        <v>Glasgow City2009</v>
      </c>
      <c r="C429" s="95" t="s">
        <v>251</v>
      </c>
      <c r="D429" s="95" t="s">
        <v>251</v>
      </c>
      <c r="E429" s="95" t="s">
        <v>107</v>
      </c>
      <c r="F429" s="95" t="s">
        <v>270</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291</v>
      </c>
      <c r="B430" s="107" t="str">
        <f t="shared" si="14"/>
        <v>Glasgow City2010</v>
      </c>
      <c r="C430" s="95" t="s">
        <v>251</v>
      </c>
      <c r="D430" s="95" t="s">
        <v>251</v>
      </c>
      <c r="E430" s="95" t="s">
        <v>107</v>
      </c>
      <c r="F430" s="95" t="s">
        <v>270</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291</v>
      </c>
      <c r="B431" s="107" t="str">
        <f t="shared" si="14"/>
        <v>Glasgow City2011</v>
      </c>
      <c r="C431" s="95" t="s">
        <v>251</v>
      </c>
      <c r="D431" s="95" t="s">
        <v>251</v>
      </c>
      <c r="E431" s="95" t="s">
        <v>107</v>
      </c>
      <c r="F431" s="95" t="s">
        <v>270</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291</v>
      </c>
      <c r="B432" s="107" t="str">
        <f t="shared" si="14"/>
        <v>Glasgow City2012</v>
      </c>
      <c r="C432" s="95" t="s">
        <v>251</v>
      </c>
      <c r="D432" s="95" t="s">
        <v>251</v>
      </c>
      <c r="E432" s="95" t="s">
        <v>107</v>
      </c>
      <c r="F432" s="95" t="s">
        <v>270</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291</v>
      </c>
      <c r="B433" s="107" t="str">
        <f t="shared" si="14"/>
        <v>Glasgow City2013</v>
      </c>
      <c r="C433" s="95" t="s">
        <v>251</v>
      </c>
      <c r="D433" s="95" t="s">
        <v>251</v>
      </c>
      <c r="E433" s="95" t="s">
        <v>107</v>
      </c>
      <c r="F433" s="95" t="s">
        <v>270</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291</v>
      </c>
      <c r="B434" s="107" t="str">
        <f t="shared" si="14"/>
        <v>Highland2005</v>
      </c>
      <c r="C434" s="95" t="s">
        <v>251</v>
      </c>
      <c r="D434" s="95" t="s">
        <v>251</v>
      </c>
      <c r="E434" s="95" t="s">
        <v>271</v>
      </c>
      <c r="F434" s="95" t="s">
        <v>272</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291</v>
      </c>
      <c r="B435" s="107" t="str">
        <f t="shared" si="14"/>
        <v>Highland2006</v>
      </c>
      <c r="C435" s="95" t="s">
        <v>251</v>
      </c>
      <c r="D435" s="95" t="s">
        <v>251</v>
      </c>
      <c r="E435" s="95" t="s">
        <v>271</v>
      </c>
      <c r="F435" s="95" t="s">
        <v>272</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291</v>
      </c>
      <c r="B436" s="107" t="str">
        <f t="shared" si="14"/>
        <v>Highland2007</v>
      </c>
      <c r="C436" s="95" t="s">
        <v>251</v>
      </c>
      <c r="D436" s="95" t="s">
        <v>251</v>
      </c>
      <c r="E436" s="95" t="s">
        <v>271</v>
      </c>
      <c r="F436" s="95" t="s">
        <v>272</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291</v>
      </c>
      <c r="B437" s="107" t="str">
        <f t="shared" si="14"/>
        <v>Highland2008</v>
      </c>
      <c r="C437" s="95" t="s">
        <v>251</v>
      </c>
      <c r="D437" s="95" t="s">
        <v>251</v>
      </c>
      <c r="E437" s="95" t="s">
        <v>271</v>
      </c>
      <c r="F437" s="95" t="s">
        <v>272</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291</v>
      </c>
      <c r="B438" s="107" t="str">
        <f t="shared" si="14"/>
        <v>Highland2009</v>
      </c>
      <c r="C438" s="95" t="s">
        <v>251</v>
      </c>
      <c r="D438" s="95" t="s">
        <v>251</v>
      </c>
      <c r="E438" s="95" t="s">
        <v>271</v>
      </c>
      <c r="F438" s="95" t="s">
        <v>272</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291</v>
      </c>
      <c r="B439" s="107" t="str">
        <f t="shared" si="14"/>
        <v>Highland2010</v>
      </c>
      <c r="C439" s="95" t="s">
        <v>251</v>
      </c>
      <c r="D439" s="95" t="s">
        <v>251</v>
      </c>
      <c r="E439" s="95" t="s">
        <v>271</v>
      </c>
      <c r="F439" s="95" t="s">
        <v>272</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291</v>
      </c>
      <c r="B440" s="107" t="str">
        <f t="shared" si="14"/>
        <v>Highland2011</v>
      </c>
      <c r="C440" s="95" t="s">
        <v>251</v>
      </c>
      <c r="D440" s="95" t="s">
        <v>251</v>
      </c>
      <c r="E440" s="95" t="s">
        <v>271</v>
      </c>
      <c r="F440" s="95" t="s">
        <v>272</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291</v>
      </c>
      <c r="B441" s="107" t="str">
        <f t="shared" si="14"/>
        <v>Highland2012</v>
      </c>
      <c r="C441" s="95" t="s">
        <v>251</v>
      </c>
      <c r="D441" s="95" t="s">
        <v>251</v>
      </c>
      <c r="E441" s="95" t="s">
        <v>271</v>
      </c>
      <c r="F441" s="95" t="s">
        <v>272</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291</v>
      </c>
      <c r="B442" s="107" t="str">
        <f t="shared" si="14"/>
        <v>Highland2013</v>
      </c>
      <c r="C442" s="95" t="s">
        <v>251</v>
      </c>
      <c r="D442" s="95" t="s">
        <v>251</v>
      </c>
      <c r="E442" s="95" t="s">
        <v>271</v>
      </c>
      <c r="F442" s="95" t="s">
        <v>272</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291</v>
      </c>
      <c r="B443" s="107" t="str">
        <f t="shared" si="14"/>
        <v>Inverclyde2005</v>
      </c>
      <c r="C443" s="95" t="s">
        <v>251</v>
      </c>
      <c r="D443" s="95" t="s">
        <v>251</v>
      </c>
      <c r="E443" s="95" t="s">
        <v>108</v>
      </c>
      <c r="F443" s="95" t="s">
        <v>273</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291</v>
      </c>
      <c r="B444" s="107" t="str">
        <f t="shared" si="14"/>
        <v>Inverclyde2006</v>
      </c>
      <c r="C444" s="95" t="s">
        <v>251</v>
      </c>
      <c r="D444" s="95" t="s">
        <v>251</v>
      </c>
      <c r="E444" s="95" t="s">
        <v>108</v>
      </c>
      <c r="F444" s="95" t="s">
        <v>273</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291</v>
      </c>
      <c r="B445" s="107" t="str">
        <f t="shared" si="14"/>
        <v>Inverclyde2007</v>
      </c>
      <c r="C445" s="95" t="s">
        <v>251</v>
      </c>
      <c r="D445" s="95" t="s">
        <v>251</v>
      </c>
      <c r="E445" s="95" t="s">
        <v>108</v>
      </c>
      <c r="F445" s="95" t="s">
        <v>273</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291</v>
      </c>
      <c r="B446" s="107" t="str">
        <f t="shared" si="14"/>
        <v>Inverclyde2008</v>
      </c>
      <c r="C446" s="95" t="s">
        <v>251</v>
      </c>
      <c r="D446" s="95" t="s">
        <v>251</v>
      </c>
      <c r="E446" s="95" t="s">
        <v>108</v>
      </c>
      <c r="F446" s="95" t="s">
        <v>273</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291</v>
      </c>
      <c r="B447" s="107" t="str">
        <f t="shared" si="14"/>
        <v>Inverclyde2009</v>
      </c>
      <c r="C447" s="95" t="s">
        <v>251</v>
      </c>
      <c r="D447" s="95" t="s">
        <v>251</v>
      </c>
      <c r="E447" s="95" t="s">
        <v>108</v>
      </c>
      <c r="F447" s="95" t="s">
        <v>273</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291</v>
      </c>
      <c r="B448" s="107" t="str">
        <f t="shared" si="14"/>
        <v>Inverclyde2010</v>
      </c>
      <c r="C448" s="95" t="s">
        <v>251</v>
      </c>
      <c r="D448" s="95" t="s">
        <v>251</v>
      </c>
      <c r="E448" s="95" t="s">
        <v>108</v>
      </c>
      <c r="F448" s="95" t="s">
        <v>273</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291</v>
      </c>
      <c r="B449" s="107" t="str">
        <f t="shared" si="14"/>
        <v>Inverclyde2011</v>
      </c>
      <c r="C449" s="95" t="s">
        <v>251</v>
      </c>
      <c r="D449" s="95" t="s">
        <v>251</v>
      </c>
      <c r="E449" s="95" t="s">
        <v>108</v>
      </c>
      <c r="F449" s="95" t="s">
        <v>273</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291</v>
      </c>
      <c r="B450" s="107" t="str">
        <f t="shared" si="14"/>
        <v>Inverclyde2012</v>
      </c>
      <c r="C450" s="95" t="s">
        <v>251</v>
      </c>
      <c r="D450" s="95" t="s">
        <v>251</v>
      </c>
      <c r="E450" s="95" t="s">
        <v>108</v>
      </c>
      <c r="F450" s="95" t="s">
        <v>273</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291</v>
      </c>
      <c r="B451" s="107" t="str">
        <f t="shared" si="14"/>
        <v>Inverclyde2013</v>
      </c>
      <c r="C451" s="95" t="s">
        <v>251</v>
      </c>
      <c r="D451" s="95" t="s">
        <v>251</v>
      </c>
      <c r="E451" s="95" t="s">
        <v>108</v>
      </c>
      <c r="F451" s="95" t="s">
        <v>273</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291</v>
      </c>
      <c r="B452" s="107" t="str">
        <f t="shared" si="14"/>
        <v>Midlothian2005</v>
      </c>
      <c r="C452" s="95" t="s">
        <v>251</v>
      </c>
      <c r="D452" s="95" t="s">
        <v>251</v>
      </c>
      <c r="E452" s="95" t="s">
        <v>109</v>
      </c>
      <c r="F452" s="95" t="s">
        <v>274</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291</v>
      </c>
      <c r="B453" s="107" t="str">
        <f t="shared" si="14"/>
        <v>Midlothian2006</v>
      </c>
      <c r="C453" s="95" t="s">
        <v>251</v>
      </c>
      <c r="D453" s="95" t="s">
        <v>251</v>
      </c>
      <c r="E453" s="95" t="s">
        <v>109</v>
      </c>
      <c r="F453" s="95" t="s">
        <v>274</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291</v>
      </c>
      <c r="B454" s="107" t="str">
        <f t="shared" si="14"/>
        <v>Midlothian2007</v>
      </c>
      <c r="C454" s="95" t="s">
        <v>251</v>
      </c>
      <c r="D454" s="95" t="s">
        <v>251</v>
      </c>
      <c r="E454" s="95" t="s">
        <v>109</v>
      </c>
      <c r="F454" s="95" t="s">
        <v>274</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291</v>
      </c>
      <c r="B455" s="107" t="str">
        <f t="shared" si="14"/>
        <v>Midlothian2008</v>
      </c>
      <c r="C455" s="95" t="s">
        <v>251</v>
      </c>
      <c r="D455" s="95" t="s">
        <v>251</v>
      </c>
      <c r="E455" s="95" t="s">
        <v>109</v>
      </c>
      <c r="F455" s="95" t="s">
        <v>274</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291</v>
      </c>
      <c r="B456" s="107" t="str">
        <f t="shared" si="14"/>
        <v>Midlothian2009</v>
      </c>
      <c r="C456" s="95" t="s">
        <v>251</v>
      </c>
      <c r="D456" s="95" t="s">
        <v>251</v>
      </c>
      <c r="E456" s="95" t="s">
        <v>109</v>
      </c>
      <c r="F456" s="95" t="s">
        <v>274</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291</v>
      </c>
      <c r="B457" s="107" t="str">
        <f t="shared" si="14"/>
        <v>Midlothian2010</v>
      </c>
      <c r="C457" s="95" t="s">
        <v>251</v>
      </c>
      <c r="D457" s="95" t="s">
        <v>251</v>
      </c>
      <c r="E457" s="95" t="s">
        <v>109</v>
      </c>
      <c r="F457" s="95" t="s">
        <v>274</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291</v>
      </c>
      <c r="B458" s="107" t="str">
        <f t="shared" si="14"/>
        <v>Midlothian2011</v>
      </c>
      <c r="C458" s="95" t="s">
        <v>251</v>
      </c>
      <c r="D458" s="95" t="s">
        <v>251</v>
      </c>
      <c r="E458" s="95" t="s">
        <v>109</v>
      </c>
      <c r="F458" s="95" t="s">
        <v>274</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291</v>
      </c>
      <c r="B459" s="107" t="str">
        <f t="shared" si="14"/>
        <v>Midlothian2012</v>
      </c>
      <c r="C459" s="95" t="s">
        <v>251</v>
      </c>
      <c r="D459" s="95" t="s">
        <v>251</v>
      </c>
      <c r="E459" s="95" t="s">
        <v>109</v>
      </c>
      <c r="F459" s="95" t="s">
        <v>274</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291</v>
      </c>
      <c r="B460" s="107" t="str">
        <f t="shared" si="14"/>
        <v>Midlothian2013</v>
      </c>
      <c r="C460" s="95" t="s">
        <v>251</v>
      </c>
      <c r="D460" s="95" t="s">
        <v>251</v>
      </c>
      <c r="E460" s="95" t="s">
        <v>109</v>
      </c>
      <c r="F460" s="95" t="s">
        <v>274</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291</v>
      </c>
      <c r="B461" s="107" t="str">
        <f t="shared" si="14"/>
        <v>Moray2005</v>
      </c>
      <c r="C461" s="95" t="s">
        <v>251</v>
      </c>
      <c r="D461" s="95" t="s">
        <v>251</v>
      </c>
      <c r="E461" s="95" t="s">
        <v>110</v>
      </c>
      <c r="F461" s="95" t="s">
        <v>275</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291</v>
      </c>
      <c r="B462" s="107" t="str">
        <f t="shared" si="14"/>
        <v>Moray2006</v>
      </c>
      <c r="C462" s="95" t="s">
        <v>251</v>
      </c>
      <c r="D462" s="95" t="s">
        <v>251</v>
      </c>
      <c r="E462" s="95" t="s">
        <v>110</v>
      </c>
      <c r="F462" s="95" t="s">
        <v>275</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291</v>
      </c>
      <c r="B463" s="107" t="str">
        <f t="shared" si="14"/>
        <v>Moray2007</v>
      </c>
      <c r="C463" s="95" t="s">
        <v>251</v>
      </c>
      <c r="D463" s="95" t="s">
        <v>251</v>
      </c>
      <c r="E463" s="95" t="s">
        <v>110</v>
      </c>
      <c r="F463" s="95" t="s">
        <v>275</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291</v>
      </c>
      <c r="B464" s="107" t="str">
        <f t="shared" si="14"/>
        <v>Moray2008</v>
      </c>
      <c r="C464" s="95" t="s">
        <v>251</v>
      </c>
      <c r="D464" s="95" t="s">
        <v>251</v>
      </c>
      <c r="E464" s="95" t="s">
        <v>110</v>
      </c>
      <c r="F464" s="95" t="s">
        <v>275</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291</v>
      </c>
      <c r="B465" s="107" t="str">
        <f t="shared" si="14"/>
        <v>Moray2009</v>
      </c>
      <c r="C465" s="95" t="s">
        <v>251</v>
      </c>
      <c r="D465" s="95" t="s">
        <v>251</v>
      </c>
      <c r="E465" s="95" t="s">
        <v>110</v>
      </c>
      <c r="F465" s="95" t="s">
        <v>275</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291</v>
      </c>
      <c r="B466" s="107" t="str">
        <f t="shared" si="14"/>
        <v>Moray2010</v>
      </c>
      <c r="C466" s="95" t="s">
        <v>251</v>
      </c>
      <c r="D466" s="95" t="s">
        <v>251</v>
      </c>
      <c r="E466" s="95" t="s">
        <v>110</v>
      </c>
      <c r="F466" s="95" t="s">
        <v>275</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291</v>
      </c>
      <c r="B467" s="107" t="str">
        <f t="shared" si="14"/>
        <v>Moray2011</v>
      </c>
      <c r="C467" s="95" t="s">
        <v>251</v>
      </c>
      <c r="D467" s="95" t="s">
        <v>251</v>
      </c>
      <c r="E467" s="95" t="s">
        <v>110</v>
      </c>
      <c r="F467" s="95" t="s">
        <v>275</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291</v>
      </c>
      <c r="B468" s="107" t="str">
        <f t="shared" si="14"/>
        <v>Moray2012</v>
      </c>
      <c r="C468" s="95" t="s">
        <v>251</v>
      </c>
      <c r="D468" s="95" t="s">
        <v>251</v>
      </c>
      <c r="E468" s="95" t="s">
        <v>110</v>
      </c>
      <c r="F468" s="95" t="s">
        <v>275</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291</v>
      </c>
      <c r="B469" s="107" t="str">
        <f t="shared" si="14"/>
        <v>Moray2013</v>
      </c>
      <c r="C469" s="95" t="s">
        <v>251</v>
      </c>
      <c r="D469" s="95" t="s">
        <v>251</v>
      </c>
      <c r="E469" s="95" t="s">
        <v>110</v>
      </c>
      <c r="F469" s="95" t="s">
        <v>275</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291</v>
      </c>
      <c r="B470" s="107" t="str">
        <f t="shared" si="14"/>
        <v>North Ayrshire2005</v>
      </c>
      <c r="C470" s="95" t="s">
        <v>251</v>
      </c>
      <c r="D470" s="95" t="s">
        <v>251</v>
      </c>
      <c r="E470" s="95" t="s">
        <v>111</v>
      </c>
      <c r="F470" s="95" t="s">
        <v>276</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291</v>
      </c>
      <c r="B471" s="107" t="str">
        <f t="shared" si="14"/>
        <v>North Ayrshire2006</v>
      </c>
      <c r="C471" s="95" t="s">
        <v>251</v>
      </c>
      <c r="D471" s="95" t="s">
        <v>251</v>
      </c>
      <c r="E471" s="95" t="s">
        <v>111</v>
      </c>
      <c r="F471" s="95" t="s">
        <v>276</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291</v>
      </c>
      <c r="B472" s="107" t="str">
        <f t="shared" si="14"/>
        <v>North Ayrshire2007</v>
      </c>
      <c r="C472" s="95" t="s">
        <v>251</v>
      </c>
      <c r="D472" s="95" t="s">
        <v>251</v>
      </c>
      <c r="E472" s="95" t="s">
        <v>111</v>
      </c>
      <c r="F472" s="95" t="s">
        <v>276</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291</v>
      </c>
      <c r="B473" s="107" t="str">
        <f t="shared" si="14"/>
        <v>North Ayrshire2008</v>
      </c>
      <c r="C473" s="95" t="s">
        <v>251</v>
      </c>
      <c r="D473" s="95" t="s">
        <v>251</v>
      </c>
      <c r="E473" s="95" t="s">
        <v>111</v>
      </c>
      <c r="F473" s="95" t="s">
        <v>276</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291</v>
      </c>
      <c r="B474" s="107" t="str">
        <f t="shared" si="14"/>
        <v>North Ayrshire2009</v>
      </c>
      <c r="C474" s="95" t="s">
        <v>251</v>
      </c>
      <c r="D474" s="95" t="s">
        <v>251</v>
      </c>
      <c r="E474" s="95" t="s">
        <v>111</v>
      </c>
      <c r="F474" s="95" t="s">
        <v>276</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291</v>
      </c>
      <c r="B475" s="107" t="str">
        <f t="shared" si="14"/>
        <v>North Ayrshire2010</v>
      </c>
      <c r="C475" s="95" t="s">
        <v>251</v>
      </c>
      <c r="D475" s="95" t="s">
        <v>251</v>
      </c>
      <c r="E475" s="95" t="s">
        <v>111</v>
      </c>
      <c r="F475" s="95" t="s">
        <v>276</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291</v>
      </c>
      <c r="B476" s="107" t="str">
        <f t="shared" si="14"/>
        <v>North Ayrshire2011</v>
      </c>
      <c r="C476" s="95" t="s">
        <v>251</v>
      </c>
      <c r="D476" s="95" t="s">
        <v>251</v>
      </c>
      <c r="E476" s="95" t="s">
        <v>111</v>
      </c>
      <c r="F476" s="95" t="s">
        <v>276</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291</v>
      </c>
      <c r="B477" s="107" t="str">
        <f t="shared" si="14"/>
        <v>North Ayrshire2012</v>
      </c>
      <c r="C477" s="95" t="s">
        <v>251</v>
      </c>
      <c r="D477" s="95" t="s">
        <v>251</v>
      </c>
      <c r="E477" s="95" t="s">
        <v>111</v>
      </c>
      <c r="F477" s="95" t="s">
        <v>276</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291</v>
      </c>
      <c r="B478" s="107" t="str">
        <f t="shared" si="14"/>
        <v>North Ayrshire2013</v>
      </c>
      <c r="C478" s="95" t="s">
        <v>251</v>
      </c>
      <c r="D478" s="95" t="s">
        <v>251</v>
      </c>
      <c r="E478" s="95" t="s">
        <v>111</v>
      </c>
      <c r="F478" s="95" t="s">
        <v>276</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291</v>
      </c>
      <c r="B479" s="107" t="str">
        <f t="shared" si="14"/>
        <v>North Lanarkshire2005</v>
      </c>
      <c r="C479" s="95" t="s">
        <v>251</v>
      </c>
      <c r="D479" s="95" t="s">
        <v>251</v>
      </c>
      <c r="E479" s="95" t="s">
        <v>112</v>
      </c>
      <c r="F479" s="95" t="s">
        <v>277</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291</v>
      </c>
      <c r="B480" s="107" t="str">
        <f t="shared" si="14"/>
        <v>North Lanarkshire2006</v>
      </c>
      <c r="C480" s="95" t="s">
        <v>251</v>
      </c>
      <c r="D480" s="95" t="s">
        <v>251</v>
      </c>
      <c r="E480" s="95" t="s">
        <v>112</v>
      </c>
      <c r="F480" s="95" t="s">
        <v>277</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291</v>
      </c>
      <c r="B481" s="107" t="str">
        <f t="shared" si="14"/>
        <v>North Lanarkshire2007</v>
      </c>
      <c r="C481" s="95" t="s">
        <v>251</v>
      </c>
      <c r="D481" s="95" t="s">
        <v>251</v>
      </c>
      <c r="E481" s="95" t="s">
        <v>112</v>
      </c>
      <c r="F481" s="95" t="s">
        <v>277</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291</v>
      </c>
      <c r="B482" s="107" t="str">
        <f t="shared" si="14"/>
        <v>North Lanarkshire2008</v>
      </c>
      <c r="C482" s="95" t="s">
        <v>251</v>
      </c>
      <c r="D482" s="95" t="s">
        <v>251</v>
      </c>
      <c r="E482" s="95" t="s">
        <v>112</v>
      </c>
      <c r="F482" s="95" t="s">
        <v>277</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291</v>
      </c>
      <c r="B483" s="107" t="str">
        <f t="shared" ref="B483:B546" si="16">E483&amp;G483</f>
        <v>North Lanarkshire2009</v>
      </c>
      <c r="C483" s="95" t="s">
        <v>251</v>
      </c>
      <c r="D483" s="95" t="s">
        <v>251</v>
      </c>
      <c r="E483" s="95" t="s">
        <v>112</v>
      </c>
      <c r="F483" s="95" t="s">
        <v>277</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291</v>
      </c>
      <c r="B484" s="107" t="str">
        <f t="shared" si="16"/>
        <v>North Lanarkshire2010</v>
      </c>
      <c r="C484" s="95" t="s">
        <v>251</v>
      </c>
      <c r="D484" s="95" t="s">
        <v>251</v>
      </c>
      <c r="E484" s="95" t="s">
        <v>112</v>
      </c>
      <c r="F484" s="95" t="s">
        <v>277</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291</v>
      </c>
      <c r="B485" s="107" t="str">
        <f t="shared" si="16"/>
        <v>North Lanarkshire2011</v>
      </c>
      <c r="C485" s="95" t="s">
        <v>251</v>
      </c>
      <c r="D485" s="95" t="s">
        <v>251</v>
      </c>
      <c r="E485" s="95" t="s">
        <v>112</v>
      </c>
      <c r="F485" s="95" t="s">
        <v>277</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291</v>
      </c>
      <c r="B486" s="107" t="str">
        <f t="shared" si="16"/>
        <v>North Lanarkshire2012</v>
      </c>
      <c r="C486" s="95" t="s">
        <v>251</v>
      </c>
      <c r="D486" s="95" t="s">
        <v>251</v>
      </c>
      <c r="E486" s="95" t="s">
        <v>112</v>
      </c>
      <c r="F486" s="95" t="s">
        <v>277</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291</v>
      </c>
      <c r="B487" s="107" t="str">
        <f t="shared" si="16"/>
        <v>North Lanarkshire2013</v>
      </c>
      <c r="C487" s="95" t="s">
        <v>251</v>
      </c>
      <c r="D487" s="95" t="s">
        <v>251</v>
      </c>
      <c r="E487" s="95" t="s">
        <v>112</v>
      </c>
      <c r="F487" s="95" t="s">
        <v>277</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291</v>
      </c>
      <c r="B488" s="107" t="str">
        <f t="shared" si="16"/>
        <v>Orkney Islands2005</v>
      </c>
      <c r="C488" s="95" t="s">
        <v>251</v>
      </c>
      <c r="D488" s="95" t="s">
        <v>251</v>
      </c>
      <c r="E488" s="95" t="s">
        <v>278</v>
      </c>
      <c r="F488" s="95" t="s">
        <v>279</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291</v>
      </c>
      <c r="B489" s="107" t="str">
        <f t="shared" si="16"/>
        <v>Orkney Islands2006</v>
      </c>
      <c r="C489" s="95" t="s">
        <v>251</v>
      </c>
      <c r="D489" s="95" t="s">
        <v>251</v>
      </c>
      <c r="E489" s="95" t="s">
        <v>278</v>
      </c>
      <c r="F489" s="95" t="s">
        <v>279</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291</v>
      </c>
      <c r="B490" s="107" t="str">
        <f t="shared" si="16"/>
        <v>Orkney Islands2007</v>
      </c>
      <c r="C490" s="95" t="s">
        <v>251</v>
      </c>
      <c r="D490" s="95" t="s">
        <v>251</v>
      </c>
      <c r="E490" s="95" t="s">
        <v>278</v>
      </c>
      <c r="F490" s="95" t="s">
        <v>279</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291</v>
      </c>
      <c r="B491" s="107" t="str">
        <f t="shared" si="16"/>
        <v>Orkney Islands2008</v>
      </c>
      <c r="C491" s="95" t="s">
        <v>251</v>
      </c>
      <c r="D491" s="95" t="s">
        <v>251</v>
      </c>
      <c r="E491" s="95" t="s">
        <v>278</v>
      </c>
      <c r="F491" s="95" t="s">
        <v>279</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291</v>
      </c>
      <c r="B492" s="107" t="str">
        <f t="shared" si="16"/>
        <v>Orkney Islands2009</v>
      </c>
      <c r="C492" s="95" t="s">
        <v>251</v>
      </c>
      <c r="D492" s="95" t="s">
        <v>251</v>
      </c>
      <c r="E492" s="95" t="s">
        <v>278</v>
      </c>
      <c r="F492" s="95" t="s">
        <v>279</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291</v>
      </c>
      <c r="B493" s="107" t="str">
        <f t="shared" si="16"/>
        <v>Orkney Islands2010</v>
      </c>
      <c r="C493" s="95" t="s">
        <v>251</v>
      </c>
      <c r="D493" s="95" t="s">
        <v>251</v>
      </c>
      <c r="E493" s="95" t="s">
        <v>278</v>
      </c>
      <c r="F493" s="95" t="s">
        <v>279</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291</v>
      </c>
      <c r="B494" s="107" t="str">
        <f t="shared" si="16"/>
        <v>Orkney Islands2011</v>
      </c>
      <c r="C494" s="95" t="s">
        <v>251</v>
      </c>
      <c r="D494" s="95" t="s">
        <v>251</v>
      </c>
      <c r="E494" s="95" t="s">
        <v>278</v>
      </c>
      <c r="F494" s="95" t="s">
        <v>279</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291</v>
      </c>
      <c r="B495" s="107" t="str">
        <f t="shared" si="16"/>
        <v>Orkney Islands2012</v>
      </c>
      <c r="C495" s="95" t="s">
        <v>251</v>
      </c>
      <c r="D495" s="95" t="s">
        <v>251</v>
      </c>
      <c r="E495" s="95" t="s">
        <v>278</v>
      </c>
      <c r="F495" s="95" t="s">
        <v>279</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291</v>
      </c>
      <c r="B496" s="107" t="str">
        <f t="shared" si="16"/>
        <v>Orkney Islands2013</v>
      </c>
      <c r="C496" s="95" t="s">
        <v>251</v>
      </c>
      <c r="D496" s="95" t="s">
        <v>251</v>
      </c>
      <c r="E496" s="95" t="s">
        <v>278</v>
      </c>
      <c r="F496" s="95" t="s">
        <v>279</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291</v>
      </c>
      <c r="B497" s="107" t="str">
        <f t="shared" si="16"/>
        <v>Perth and Kinross2005</v>
      </c>
      <c r="C497" s="95" t="s">
        <v>251</v>
      </c>
      <c r="D497" s="95" t="s">
        <v>251</v>
      </c>
      <c r="E497" s="95" t="s">
        <v>113</v>
      </c>
      <c r="F497" s="95" t="s">
        <v>280</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291</v>
      </c>
      <c r="B498" s="107" t="str">
        <f t="shared" si="16"/>
        <v>Perth and Kinross2006</v>
      </c>
      <c r="C498" s="95" t="s">
        <v>251</v>
      </c>
      <c r="D498" s="95" t="s">
        <v>251</v>
      </c>
      <c r="E498" s="95" t="s">
        <v>113</v>
      </c>
      <c r="F498" s="95" t="s">
        <v>280</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291</v>
      </c>
      <c r="B499" s="107" t="str">
        <f t="shared" si="16"/>
        <v>Perth and Kinross2007</v>
      </c>
      <c r="C499" s="95" t="s">
        <v>251</v>
      </c>
      <c r="D499" s="95" t="s">
        <v>251</v>
      </c>
      <c r="E499" s="95" t="s">
        <v>113</v>
      </c>
      <c r="F499" s="95" t="s">
        <v>280</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291</v>
      </c>
      <c r="B500" s="107" t="str">
        <f t="shared" si="16"/>
        <v>Perth and Kinross2008</v>
      </c>
      <c r="C500" s="95" t="s">
        <v>251</v>
      </c>
      <c r="D500" s="95" t="s">
        <v>251</v>
      </c>
      <c r="E500" s="95" t="s">
        <v>113</v>
      </c>
      <c r="F500" s="95" t="s">
        <v>280</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291</v>
      </c>
      <c r="B501" s="107" t="str">
        <f t="shared" si="16"/>
        <v>Perth and Kinross2009</v>
      </c>
      <c r="C501" s="95" t="s">
        <v>251</v>
      </c>
      <c r="D501" s="95" t="s">
        <v>251</v>
      </c>
      <c r="E501" s="95" t="s">
        <v>113</v>
      </c>
      <c r="F501" s="95" t="s">
        <v>280</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291</v>
      </c>
      <c r="B502" s="107" t="str">
        <f t="shared" si="16"/>
        <v>Perth and Kinross2010</v>
      </c>
      <c r="C502" s="95" t="s">
        <v>251</v>
      </c>
      <c r="D502" s="95" t="s">
        <v>251</v>
      </c>
      <c r="E502" s="95" t="s">
        <v>113</v>
      </c>
      <c r="F502" s="95" t="s">
        <v>280</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291</v>
      </c>
      <c r="B503" s="107" t="str">
        <f t="shared" si="16"/>
        <v>Perth and Kinross2011</v>
      </c>
      <c r="C503" s="95" t="s">
        <v>251</v>
      </c>
      <c r="D503" s="95" t="s">
        <v>251</v>
      </c>
      <c r="E503" s="95" t="s">
        <v>113</v>
      </c>
      <c r="F503" s="95" t="s">
        <v>280</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291</v>
      </c>
      <c r="B504" s="107" t="str">
        <f t="shared" si="16"/>
        <v>Perth and Kinross2012</v>
      </c>
      <c r="C504" s="95" t="s">
        <v>251</v>
      </c>
      <c r="D504" s="95" t="s">
        <v>251</v>
      </c>
      <c r="E504" s="95" t="s">
        <v>113</v>
      </c>
      <c r="F504" s="95" t="s">
        <v>280</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291</v>
      </c>
      <c r="B505" s="107" t="str">
        <f t="shared" si="16"/>
        <v>Perth and Kinross2013</v>
      </c>
      <c r="C505" s="95" t="s">
        <v>251</v>
      </c>
      <c r="D505" s="95" t="s">
        <v>251</v>
      </c>
      <c r="E505" s="95" t="s">
        <v>113</v>
      </c>
      <c r="F505" s="95" t="s">
        <v>280</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291</v>
      </c>
      <c r="B506" s="107" t="str">
        <f t="shared" si="16"/>
        <v>Renfrewshire2005</v>
      </c>
      <c r="C506" s="95" t="s">
        <v>251</v>
      </c>
      <c r="D506" s="95" t="s">
        <v>251</v>
      </c>
      <c r="E506" s="95" t="s">
        <v>114</v>
      </c>
      <c r="F506" s="95" t="s">
        <v>281</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291</v>
      </c>
      <c r="B507" s="107" t="str">
        <f t="shared" si="16"/>
        <v>Renfrewshire2006</v>
      </c>
      <c r="C507" s="95" t="s">
        <v>251</v>
      </c>
      <c r="D507" s="95" t="s">
        <v>251</v>
      </c>
      <c r="E507" s="95" t="s">
        <v>114</v>
      </c>
      <c r="F507" s="95" t="s">
        <v>281</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291</v>
      </c>
      <c r="B508" s="107" t="str">
        <f t="shared" si="16"/>
        <v>Renfrewshire2007</v>
      </c>
      <c r="C508" s="95" t="s">
        <v>251</v>
      </c>
      <c r="D508" s="95" t="s">
        <v>251</v>
      </c>
      <c r="E508" s="95" t="s">
        <v>114</v>
      </c>
      <c r="F508" s="95" t="s">
        <v>281</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291</v>
      </c>
      <c r="B509" s="107" t="str">
        <f t="shared" si="16"/>
        <v>Renfrewshire2008</v>
      </c>
      <c r="C509" s="95" t="s">
        <v>251</v>
      </c>
      <c r="D509" s="95" t="s">
        <v>251</v>
      </c>
      <c r="E509" s="95" t="s">
        <v>114</v>
      </c>
      <c r="F509" s="95" t="s">
        <v>281</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291</v>
      </c>
      <c r="B510" s="107" t="str">
        <f t="shared" si="16"/>
        <v>Renfrewshire2009</v>
      </c>
      <c r="C510" s="95" t="s">
        <v>251</v>
      </c>
      <c r="D510" s="95" t="s">
        <v>251</v>
      </c>
      <c r="E510" s="95" t="s">
        <v>114</v>
      </c>
      <c r="F510" s="95" t="s">
        <v>281</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291</v>
      </c>
      <c r="B511" s="107" t="str">
        <f t="shared" si="16"/>
        <v>Renfrewshire2010</v>
      </c>
      <c r="C511" s="95" t="s">
        <v>251</v>
      </c>
      <c r="D511" s="95" t="s">
        <v>251</v>
      </c>
      <c r="E511" s="95" t="s">
        <v>114</v>
      </c>
      <c r="F511" s="95" t="s">
        <v>281</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291</v>
      </c>
      <c r="B512" s="107" t="str">
        <f t="shared" si="16"/>
        <v>Renfrewshire2011</v>
      </c>
      <c r="C512" s="95" t="s">
        <v>251</v>
      </c>
      <c r="D512" s="95" t="s">
        <v>251</v>
      </c>
      <c r="E512" s="95" t="s">
        <v>114</v>
      </c>
      <c r="F512" s="95" t="s">
        <v>281</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291</v>
      </c>
      <c r="B513" s="107" t="str">
        <f t="shared" si="16"/>
        <v>Renfrewshire2012</v>
      </c>
      <c r="C513" s="95" t="s">
        <v>251</v>
      </c>
      <c r="D513" s="95" t="s">
        <v>251</v>
      </c>
      <c r="E513" s="95" t="s">
        <v>114</v>
      </c>
      <c r="F513" s="95" t="s">
        <v>281</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291</v>
      </c>
      <c r="B514" s="107" t="str">
        <f t="shared" si="16"/>
        <v>Renfrewshire2013</v>
      </c>
      <c r="C514" s="95" t="s">
        <v>251</v>
      </c>
      <c r="D514" s="95" t="s">
        <v>251</v>
      </c>
      <c r="E514" s="95" t="s">
        <v>114</v>
      </c>
      <c r="F514" s="95" t="s">
        <v>281</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291</v>
      </c>
      <c r="B515" s="107" t="str">
        <f t="shared" si="16"/>
        <v>Scottish Borders2005</v>
      </c>
      <c r="C515" s="95" t="s">
        <v>251</v>
      </c>
      <c r="D515" s="95" t="s">
        <v>251</v>
      </c>
      <c r="E515" s="95" t="s">
        <v>115</v>
      </c>
      <c r="F515" s="95" t="s">
        <v>282</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291</v>
      </c>
      <c r="B516" s="107" t="str">
        <f t="shared" si="16"/>
        <v>Scottish Borders2006</v>
      </c>
      <c r="C516" s="95" t="s">
        <v>251</v>
      </c>
      <c r="D516" s="95" t="s">
        <v>251</v>
      </c>
      <c r="E516" s="95" t="s">
        <v>115</v>
      </c>
      <c r="F516" s="95" t="s">
        <v>282</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291</v>
      </c>
      <c r="B517" s="107" t="str">
        <f t="shared" si="16"/>
        <v>Scottish Borders2007</v>
      </c>
      <c r="C517" s="95" t="s">
        <v>251</v>
      </c>
      <c r="D517" s="95" t="s">
        <v>251</v>
      </c>
      <c r="E517" s="95" t="s">
        <v>115</v>
      </c>
      <c r="F517" s="95" t="s">
        <v>282</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291</v>
      </c>
      <c r="B518" s="107" t="str">
        <f t="shared" si="16"/>
        <v>Scottish Borders2008</v>
      </c>
      <c r="C518" s="95" t="s">
        <v>251</v>
      </c>
      <c r="D518" s="95" t="s">
        <v>251</v>
      </c>
      <c r="E518" s="95" t="s">
        <v>115</v>
      </c>
      <c r="F518" s="95" t="s">
        <v>282</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291</v>
      </c>
      <c r="B519" s="107" t="str">
        <f t="shared" si="16"/>
        <v>Scottish Borders2009</v>
      </c>
      <c r="C519" s="95" t="s">
        <v>251</v>
      </c>
      <c r="D519" s="95" t="s">
        <v>251</v>
      </c>
      <c r="E519" s="95" t="s">
        <v>115</v>
      </c>
      <c r="F519" s="95" t="s">
        <v>282</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291</v>
      </c>
      <c r="B520" s="107" t="str">
        <f t="shared" si="16"/>
        <v>Scottish Borders2010</v>
      </c>
      <c r="C520" s="95" t="s">
        <v>251</v>
      </c>
      <c r="D520" s="95" t="s">
        <v>251</v>
      </c>
      <c r="E520" s="95" t="s">
        <v>115</v>
      </c>
      <c r="F520" s="95" t="s">
        <v>282</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291</v>
      </c>
      <c r="B521" s="107" t="str">
        <f t="shared" si="16"/>
        <v>Scottish Borders2011</v>
      </c>
      <c r="C521" s="95" t="s">
        <v>251</v>
      </c>
      <c r="D521" s="95" t="s">
        <v>251</v>
      </c>
      <c r="E521" s="95" t="s">
        <v>115</v>
      </c>
      <c r="F521" s="95" t="s">
        <v>282</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291</v>
      </c>
      <c r="B522" s="107" t="str">
        <f t="shared" si="16"/>
        <v>Scottish Borders2012</v>
      </c>
      <c r="C522" s="95" t="s">
        <v>251</v>
      </c>
      <c r="D522" s="95" t="s">
        <v>251</v>
      </c>
      <c r="E522" s="95" t="s">
        <v>115</v>
      </c>
      <c r="F522" s="95" t="s">
        <v>282</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291</v>
      </c>
      <c r="B523" s="107" t="str">
        <f t="shared" si="16"/>
        <v>Scottish Borders2013</v>
      </c>
      <c r="C523" s="95" t="s">
        <v>251</v>
      </c>
      <c r="D523" s="95" t="s">
        <v>251</v>
      </c>
      <c r="E523" s="95" t="s">
        <v>115</v>
      </c>
      <c r="F523" s="95" t="s">
        <v>282</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291</v>
      </c>
      <c r="B524" s="107" t="str">
        <f t="shared" si="16"/>
        <v>Shetland Islands2005</v>
      </c>
      <c r="C524" s="95" t="s">
        <v>251</v>
      </c>
      <c r="D524" s="95" t="s">
        <v>251</v>
      </c>
      <c r="E524" s="95" t="s">
        <v>283</v>
      </c>
      <c r="F524" s="95" t="s">
        <v>284</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291</v>
      </c>
      <c r="B525" s="107" t="str">
        <f t="shared" si="16"/>
        <v>Shetland Islands2006</v>
      </c>
      <c r="C525" s="95" t="s">
        <v>251</v>
      </c>
      <c r="D525" s="95" t="s">
        <v>251</v>
      </c>
      <c r="E525" s="95" t="s">
        <v>283</v>
      </c>
      <c r="F525" s="95" t="s">
        <v>284</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291</v>
      </c>
      <c r="B526" s="107" t="str">
        <f t="shared" si="16"/>
        <v>Shetland Islands2007</v>
      </c>
      <c r="C526" s="95" t="s">
        <v>251</v>
      </c>
      <c r="D526" s="95" t="s">
        <v>251</v>
      </c>
      <c r="E526" s="95" t="s">
        <v>283</v>
      </c>
      <c r="F526" s="95" t="s">
        <v>284</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291</v>
      </c>
      <c r="B527" s="107" t="str">
        <f t="shared" si="16"/>
        <v>Shetland Islands2008</v>
      </c>
      <c r="C527" s="95" t="s">
        <v>251</v>
      </c>
      <c r="D527" s="95" t="s">
        <v>251</v>
      </c>
      <c r="E527" s="95" t="s">
        <v>283</v>
      </c>
      <c r="F527" s="95" t="s">
        <v>284</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291</v>
      </c>
      <c r="B528" s="107" t="str">
        <f t="shared" si="16"/>
        <v>Shetland Islands2009</v>
      </c>
      <c r="C528" s="95" t="s">
        <v>251</v>
      </c>
      <c r="D528" s="95" t="s">
        <v>251</v>
      </c>
      <c r="E528" s="95" t="s">
        <v>283</v>
      </c>
      <c r="F528" s="95" t="s">
        <v>284</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291</v>
      </c>
      <c r="B529" s="107" t="str">
        <f t="shared" si="16"/>
        <v>Shetland Islands2010</v>
      </c>
      <c r="C529" s="95" t="s">
        <v>251</v>
      </c>
      <c r="D529" s="95" t="s">
        <v>251</v>
      </c>
      <c r="E529" s="95" t="s">
        <v>283</v>
      </c>
      <c r="F529" s="95" t="s">
        <v>284</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291</v>
      </c>
      <c r="B530" s="107" t="str">
        <f t="shared" si="16"/>
        <v>Shetland Islands2011</v>
      </c>
      <c r="C530" s="95" t="s">
        <v>251</v>
      </c>
      <c r="D530" s="95" t="s">
        <v>251</v>
      </c>
      <c r="E530" s="95" t="s">
        <v>283</v>
      </c>
      <c r="F530" s="95" t="s">
        <v>284</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291</v>
      </c>
      <c r="B531" s="107" t="str">
        <f t="shared" si="16"/>
        <v>Shetland Islands2012</v>
      </c>
      <c r="C531" s="95" t="s">
        <v>251</v>
      </c>
      <c r="D531" s="95" t="s">
        <v>251</v>
      </c>
      <c r="E531" s="95" t="s">
        <v>283</v>
      </c>
      <c r="F531" s="95" t="s">
        <v>284</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291</v>
      </c>
      <c r="B532" s="107" t="str">
        <f t="shared" si="16"/>
        <v>Shetland Islands2013</v>
      </c>
      <c r="C532" s="95" t="s">
        <v>251</v>
      </c>
      <c r="D532" s="95" t="s">
        <v>251</v>
      </c>
      <c r="E532" s="95" t="s">
        <v>283</v>
      </c>
      <c r="F532" s="95" t="s">
        <v>284</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291</v>
      </c>
      <c r="B533" s="107" t="str">
        <f t="shared" si="16"/>
        <v>South Ayrshire2005</v>
      </c>
      <c r="C533" s="95" t="s">
        <v>251</v>
      </c>
      <c r="D533" s="95" t="s">
        <v>251</v>
      </c>
      <c r="E533" s="95" t="s">
        <v>116</v>
      </c>
      <c r="F533" s="95" t="s">
        <v>285</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291</v>
      </c>
      <c r="B534" s="107" t="str">
        <f t="shared" si="16"/>
        <v>South Ayrshire2006</v>
      </c>
      <c r="C534" s="95" t="s">
        <v>251</v>
      </c>
      <c r="D534" s="95" t="s">
        <v>251</v>
      </c>
      <c r="E534" s="95" t="s">
        <v>116</v>
      </c>
      <c r="F534" s="95" t="s">
        <v>285</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291</v>
      </c>
      <c r="B535" s="107" t="str">
        <f t="shared" si="16"/>
        <v>South Ayrshire2007</v>
      </c>
      <c r="C535" s="95" t="s">
        <v>251</v>
      </c>
      <c r="D535" s="95" t="s">
        <v>251</v>
      </c>
      <c r="E535" s="95" t="s">
        <v>116</v>
      </c>
      <c r="F535" s="95" t="s">
        <v>285</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291</v>
      </c>
      <c r="B536" s="107" t="str">
        <f t="shared" si="16"/>
        <v>South Ayrshire2008</v>
      </c>
      <c r="C536" s="95" t="s">
        <v>251</v>
      </c>
      <c r="D536" s="95" t="s">
        <v>251</v>
      </c>
      <c r="E536" s="95" t="s">
        <v>116</v>
      </c>
      <c r="F536" s="95" t="s">
        <v>285</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291</v>
      </c>
      <c r="B537" s="107" t="str">
        <f t="shared" si="16"/>
        <v>South Ayrshire2009</v>
      </c>
      <c r="C537" s="95" t="s">
        <v>251</v>
      </c>
      <c r="D537" s="95" t="s">
        <v>251</v>
      </c>
      <c r="E537" s="95" t="s">
        <v>116</v>
      </c>
      <c r="F537" s="95" t="s">
        <v>285</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291</v>
      </c>
      <c r="B538" s="107" t="str">
        <f t="shared" si="16"/>
        <v>South Ayrshire2010</v>
      </c>
      <c r="C538" s="95" t="s">
        <v>251</v>
      </c>
      <c r="D538" s="95" t="s">
        <v>251</v>
      </c>
      <c r="E538" s="95" t="s">
        <v>116</v>
      </c>
      <c r="F538" s="95" t="s">
        <v>285</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291</v>
      </c>
      <c r="B539" s="107" t="str">
        <f t="shared" si="16"/>
        <v>South Ayrshire2011</v>
      </c>
      <c r="C539" s="95" t="s">
        <v>251</v>
      </c>
      <c r="D539" s="95" t="s">
        <v>251</v>
      </c>
      <c r="E539" s="95" t="s">
        <v>116</v>
      </c>
      <c r="F539" s="95" t="s">
        <v>285</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291</v>
      </c>
      <c r="B540" s="107" t="str">
        <f t="shared" si="16"/>
        <v>South Ayrshire2012</v>
      </c>
      <c r="C540" s="95" t="s">
        <v>251</v>
      </c>
      <c r="D540" s="95" t="s">
        <v>251</v>
      </c>
      <c r="E540" s="95" t="s">
        <v>116</v>
      </c>
      <c r="F540" s="95" t="s">
        <v>285</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291</v>
      </c>
      <c r="B541" s="107" t="str">
        <f t="shared" si="16"/>
        <v>South Ayrshire2013</v>
      </c>
      <c r="C541" s="95" t="s">
        <v>251</v>
      </c>
      <c r="D541" s="95" t="s">
        <v>251</v>
      </c>
      <c r="E541" s="95" t="s">
        <v>116</v>
      </c>
      <c r="F541" s="95" t="s">
        <v>285</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291</v>
      </c>
      <c r="B542" s="107" t="str">
        <f t="shared" si="16"/>
        <v>South Lanarkshire2005</v>
      </c>
      <c r="C542" s="95" t="s">
        <v>251</v>
      </c>
      <c r="D542" s="95" t="s">
        <v>251</v>
      </c>
      <c r="E542" s="95" t="s">
        <v>117</v>
      </c>
      <c r="F542" s="95" t="s">
        <v>286</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291</v>
      </c>
      <c r="B543" s="107" t="str">
        <f t="shared" si="16"/>
        <v>South Lanarkshire2006</v>
      </c>
      <c r="C543" s="95" t="s">
        <v>251</v>
      </c>
      <c r="D543" s="95" t="s">
        <v>251</v>
      </c>
      <c r="E543" s="95" t="s">
        <v>117</v>
      </c>
      <c r="F543" s="95" t="s">
        <v>286</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291</v>
      </c>
      <c r="B544" s="107" t="str">
        <f t="shared" si="16"/>
        <v>South Lanarkshire2007</v>
      </c>
      <c r="C544" s="95" t="s">
        <v>251</v>
      </c>
      <c r="D544" s="95" t="s">
        <v>251</v>
      </c>
      <c r="E544" s="95" t="s">
        <v>117</v>
      </c>
      <c r="F544" s="95" t="s">
        <v>286</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291</v>
      </c>
      <c r="B545" s="107" t="str">
        <f t="shared" si="16"/>
        <v>South Lanarkshire2008</v>
      </c>
      <c r="C545" s="95" t="s">
        <v>251</v>
      </c>
      <c r="D545" s="95" t="s">
        <v>251</v>
      </c>
      <c r="E545" s="95" t="s">
        <v>117</v>
      </c>
      <c r="F545" s="95" t="s">
        <v>286</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291</v>
      </c>
      <c r="B546" s="107" t="str">
        <f t="shared" si="16"/>
        <v>South Lanarkshire2009</v>
      </c>
      <c r="C546" s="95" t="s">
        <v>251</v>
      </c>
      <c r="D546" s="95" t="s">
        <v>251</v>
      </c>
      <c r="E546" s="95" t="s">
        <v>117</v>
      </c>
      <c r="F546" s="95" t="s">
        <v>286</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291</v>
      </c>
      <c r="B547" s="107" t="str">
        <f t="shared" ref="B547:B577" si="18">E547&amp;G547</f>
        <v>South Lanarkshire2010</v>
      </c>
      <c r="C547" s="95" t="s">
        <v>251</v>
      </c>
      <c r="D547" s="95" t="s">
        <v>251</v>
      </c>
      <c r="E547" s="95" t="s">
        <v>117</v>
      </c>
      <c r="F547" s="95" t="s">
        <v>286</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291</v>
      </c>
      <c r="B548" s="107" t="str">
        <f t="shared" si="18"/>
        <v>South Lanarkshire2011</v>
      </c>
      <c r="C548" s="95" t="s">
        <v>251</v>
      </c>
      <c r="D548" s="95" t="s">
        <v>251</v>
      </c>
      <c r="E548" s="95" t="s">
        <v>117</v>
      </c>
      <c r="F548" s="95" t="s">
        <v>286</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291</v>
      </c>
      <c r="B549" s="107" t="str">
        <f t="shared" si="18"/>
        <v>South Lanarkshire2012</v>
      </c>
      <c r="C549" s="95" t="s">
        <v>251</v>
      </c>
      <c r="D549" s="95" t="s">
        <v>251</v>
      </c>
      <c r="E549" s="95" t="s">
        <v>117</v>
      </c>
      <c r="F549" s="95" t="s">
        <v>286</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291</v>
      </c>
      <c r="B550" s="107" t="str">
        <f t="shared" si="18"/>
        <v>South Lanarkshire2013</v>
      </c>
      <c r="C550" s="95" t="s">
        <v>251</v>
      </c>
      <c r="D550" s="95" t="s">
        <v>251</v>
      </c>
      <c r="E550" s="95" t="s">
        <v>117</v>
      </c>
      <c r="F550" s="95" t="s">
        <v>286</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291</v>
      </c>
      <c r="B551" s="107" t="str">
        <f t="shared" si="18"/>
        <v>Stirling2005</v>
      </c>
      <c r="C551" s="95" t="s">
        <v>251</v>
      </c>
      <c r="D551" s="95" t="s">
        <v>251</v>
      </c>
      <c r="E551" s="95" t="s">
        <v>118</v>
      </c>
      <c r="F551" s="95" t="s">
        <v>287</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291</v>
      </c>
      <c r="B552" s="107" t="str">
        <f t="shared" si="18"/>
        <v>Stirling2006</v>
      </c>
      <c r="C552" s="95" t="s">
        <v>251</v>
      </c>
      <c r="D552" s="95" t="s">
        <v>251</v>
      </c>
      <c r="E552" s="95" t="s">
        <v>118</v>
      </c>
      <c r="F552" s="95" t="s">
        <v>287</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291</v>
      </c>
      <c r="B553" s="107" t="str">
        <f t="shared" si="18"/>
        <v>Stirling2007</v>
      </c>
      <c r="C553" s="95" t="s">
        <v>251</v>
      </c>
      <c r="D553" s="95" t="s">
        <v>251</v>
      </c>
      <c r="E553" s="95" t="s">
        <v>118</v>
      </c>
      <c r="F553" s="95" t="s">
        <v>287</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291</v>
      </c>
      <c r="B554" s="107" t="str">
        <f t="shared" si="18"/>
        <v>Stirling2008</v>
      </c>
      <c r="C554" s="95" t="s">
        <v>251</v>
      </c>
      <c r="D554" s="95" t="s">
        <v>251</v>
      </c>
      <c r="E554" s="95" t="s">
        <v>118</v>
      </c>
      <c r="F554" s="95" t="s">
        <v>287</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291</v>
      </c>
      <c r="B555" s="107" t="str">
        <f t="shared" si="18"/>
        <v>Stirling2009</v>
      </c>
      <c r="C555" s="95" t="s">
        <v>251</v>
      </c>
      <c r="D555" s="95" t="s">
        <v>251</v>
      </c>
      <c r="E555" s="95" t="s">
        <v>118</v>
      </c>
      <c r="F555" s="95" t="s">
        <v>287</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291</v>
      </c>
      <c r="B556" s="107" t="str">
        <f t="shared" si="18"/>
        <v>Stirling2010</v>
      </c>
      <c r="C556" s="95" t="s">
        <v>251</v>
      </c>
      <c r="D556" s="95" t="s">
        <v>251</v>
      </c>
      <c r="E556" s="95" t="s">
        <v>118</v>
      </c>
      <c r="F556" s="95" t="s">
        <v>287</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291</v>
      </c>
      <c r="B557" s="107" t="str">
        <f t="shared" si="18"/>
        <v>Stirling2011</v>
      </c>
      <c r="C557" s="95" t="s">
        <v>251</v>
      </c>
      <c r="D557" s="95" t="s">
        <v>251</v>
      </c>
      <c r="E557" s="95" t="s">
        <v>118</v>
      </c>
      <c r="F557" s="95" t="s">
        <v>287</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291</v>
      </c>
      <c r="B558" s="107" t="str">
        <f t="shared" si="18"/>
        <v>Stirling2012</v>
      </c>
      <c r="C558" s="95" t="s">
        <v>251</v>
      </c>
      <c r="D558" s="95" t="s">
        <v>251</v>
      </c>
      <c r="E558" s="95" t="s">
        <v>118</v>
      </c>
      <c r="F558" s="95" t="s">
        <v>287</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291</v>
      </c>
      <c r="B559" s="107" t="str">
        <f t="shared" si="18"/>
        <v>Stirling2013</v>
      </c>
      <c r="C559" s="95" t="s">
        <v>251</v>
      </c>
      <c r="D559" s="95" t="s">
        <v>251</v>
      </c>
      <c r="E559" s="95" t="s">
        <v>118</v>
      </c>
      <c r="F559" s="95" t="s">
        <v>287</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291</v>
      </c>
      <c r="B560" s="107" t="str">
        <f t="shared" si="18"/>
        <v>West Dunbartonshire2005</v>
      </c>
      <c r="C560" s="95" t="s">
        <v>251</v>
      </c>
      <c r="D560" s="95" t="s">
        <v>251</v>
      </c>
      <c r="E560" s="95" t="s">
        <v>119</v>
      </c>
      <c r="F560" s="95" t="s">
        <v>288</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291</v>
      </c>
      <c r="B561" s="107" t="str">
        <f t="shared" si="18"/>
        <v>West Dunbartonshire2006</v>
      </c>
      <c r="C561" s="95" t="s">
        <v>251</v>
      </c>
      <c r="D561" s="95" t="s">
        <v>251</v>
      </c>
      <c r="E561" s="95" t="s">
        <v>119</v>
      </c>
      <c r="F561" s="95" t="s">
        <v>288</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291</v>
      </c>
      <c r="B562" s="107" t="str">
        <f t="shared" si="18"/>
        <v>West Dunbartonshire2007</v>
      </c>
      <c r="C562" s="95" t="s">
        <v>251</v>
      </c>
      <c r="D562" s="95" t="s">
        <v>251</v>
      </c>
      <c r="E562" s="95" t="s">
        <v>119</v>
      </c>
      <c r="F562" s="95" t="s">
        <v>288</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291</v>
      </c>
      <c r="B563" s="107" t="str">
        <f t="shared" si="18"/>
        <v>West Dunbartonshire2008</v>
      </c>
      <c r="C563" s="95" t="s">
        <v>251</v>
      </c>
      <c r="D563" s="95" t="s">
        <v>251</v>
      </c>
      <c r="E563" s="95" t="s">
        <v>119</v>
      </c>
      <c r="F563" s="95" t="s">
        <v>288</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291</v>
      </c>
      <c r="B564" s="107" t="str">
        <f t="shared" si="18"/>
        <v>West Dunbartonshire2009</v>
      </c>
      <c r="C564" s="95" t="s">
        <v>251</v>
      </c>
      <c r="D564" s="95" t="s">
        <v>251</v>
      </c>
      <c r="E564" s="95" t="s">
        <v>119</v>
      </c>
      <c r="F564" s="95" t="s">
        <v>288</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291</v>
      </c>
      <c r="B565" s="107" t="str">
        <f t="shared" si="18"/>
        <v>West Dunbartonshire2010</v>
      </c>
      <c r="C565" s="95" t="s">
        <v>251</v>
      </c>
      <c r="D565" s="95" t="s">
        <v>251</v>
      </c>
      <c r="E565" s="95" t="s">
        <v>119</v>
      </c>
      <c r="F565" s="95" t="s">
        <v>288</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291</v>
      </c>
      <c r="B566" s="107" t="str">
        <f t="shared" si="18"/>
        <v>West Dunbartonshire2011</v>
      </c>
      <c r="C566" s="95" t="s">
        <v>251</v>
      </c>
      <c r="D566" s="95" t="s">
        <v>251</v>
      </c>
      <c r="E566" s="95" t="s">
        <v>119</v>
      </c>
      <c r="F566" s="95" t="s">
        <v>288</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291</v>
      </c>
      <c r="B567" s="107" t="str">
        <f t="shared" si="18"/>
        <v>West Dunbartonshire2012</v>
      </c>
      <c r="C567" s="95" t="s">
        <v>251</v>
      </c>
      <c r="D567" s="95" t="s">
        <v>251</v>
      </c>
      <c r="E567" s="95" t="s">
        <v>119</v>
      </c>
      <c r="F567" s="95" t="s">
        <v>288</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291</v>
      </c>
      <c r="B568" s="107" t="str">
        <f t="shared" si="18"/>
        <v>West Dunbartonshire2013</v>
      </c>
      <c r="C568" s="95" t="s">
        <v>251</v>
      </c>
      <c r="D568" s="95" t="s">
        <v>251</v>
      </c>
      <c r="E568" s="95" t="s">
        <v>119</v>
      </c>
      <c r="F568" s="95" t="s">
        <v>288</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291</v>
      </c>
      <c r="B569" s="107" t="str">
        <f t="shared" si="18"/>
        <v>West Lothian2005</v>
      </c>
      <c r="C569" s="95" t="s">
        <v>251</v>
      </c>
      <c r="D569" s="95" t="s">
        <v>251</v>
      </c>
      <c r="E569" s="95" t="s">
        <v>120</v>
      </c>
      <c r="F569" s="95" t="s">
        <v>289</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291</v>
      </c>
      <c r="B570" s="107" t="str">
        <f t="shared" si="18"/>
        <v>West Lothian2006</v>
      </c>
      <c r="C570" s="95" t="s">
        <v>251</v>
      </c>
      <c r="D570" s="95" t="s">
        <v>251</v>
      </c>
      <c r="E570" s="95" t="s">
        <v>120</v>
      </c>
      <c r="F570" s="95" t="s">
        <v>289</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291</v>
      </c>
      <c r="B571" s="107" t="str">
        <f t="shared" si="18"/>
        <v>West Lothian2007</v>
      </c>
      <c r="C571" s="95" t="s">
        <v>251</v>
      </c>
      <c r="D571" s="95" t="s">
        <v>251</v>
      </c>
      <c r="E571" s="95" t="s">
        <v>120</v>
      </c>
      <c r="F571" s="95" t="s">
        <v>289</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291</v>
      </c>
      <c r="B572" s="107" t="str">
        <f t="shared" si="18"/>
        <v>West Lothian2008</v>
      </c>
      <c r="C572" s="95" t="s">
        <v>251</v>
      </c>
      <c r="D572" s="95" t="s">
        <v>251</v>
      </c>
      <c r="E572" s="95" t="s">
        <v>120</v>
      </c>
      <c r="F572" s="95" t="s">
        <v>289</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291</v>
      </c>
      <c r="B573" s="107" t="str">
        <f t="shared" si="18"/>
        <v>West Lothian2009</v>
      </c>
      <c r="C573" s="95" t="s">
        <v>251</v>
      </c>
      <c r="D573" s="95" t="s">
        <v>251</v>
      </c>
      <c r="E573" s="95" t="s">
        <v>120</v>
      </c>
      <c r="F573" s="95" t="s">
        <v>289</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291</v>
      </c>
      <c r="B574" s="107" t="str">
        <f t="shared" si="18"/>
        <v>West Lothian2010</v>
      </c>
      <c r="C574" s="95" t="s">
        <v>251</v>
      </c>
      <c r="D574" s="95" t="s">
        <v>251</v>
      </c>
      <c r="E574" s="95" t="s">
        <v>120</v>
      </c>
      <c r="F574" s="95" t="s">
        <v>289</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291</v>
      </c>
      <c r="B575" s="107" t="str">
        <f t="shared" si="18"/>
        <v>West Lothian2011</v>
      </c>
      <c r="C575" s="95" t="s">
        <v>251</v>
      </c>
      <c r="D575" s="95" t="s">
        <v>251</v>
      </c>
      <c r="E575" s="95" t="s">
        <v>120</v>
      </c>
      <c r="F575" s="95" t="s">
        <v>289</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291</v>
      </c>
      <c r="B576" s="107" t="str">
        <f t="shared" si="18"/>
        <v>West Lothian2012</v>
      </c>
      <c r="C576" s="95" t="s">
        <v>251</v>
      </c>
      <c r="D576" s="95" t="s">
        <v>251</v>
      </c>
      <c r="E576" s="95" t="s">
        <v>120</v>
      </c>
      <c r="F576" s="95" t="s">
        <v>289</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291</v>
      </c>
      <c r="B577" s="107" t="str">
        <f t="shared" si="18"/>
        <v>West Lothian2013</v>
      </c>
      <c r="C577" s="95" t="s">
        <v>251</v>
      </c>
      <c r="D577" s="95" t="s">
        <v>251</v>
      </c>
      <c r="E577" s="95" t="s">
        <v>120</v>
      </c>
      <c r="F577" s="95" t="s">
        <v>289</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xr:uid="{00000000-0009-0000-0000-000004000000}">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Recommended - Wider Influence</vt:lpstr>
      <vt:lpstr>ListsRec</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mariclairemorgan</cp:lastModifiedBy>
  <cp:lastPrinted>2020-09-23T10:57:49Z</cp:lastPrinted>
  <dcterms:created xsi:type="dcterms:W3CDTF">2014-10-29T16:20:01Z</dcterms:created>
  <dcterms:modified xsi:type="dcterms:W3CDTF">2020-10-05T16:44:28Z</dcterms:modified>
</cp:coreProperties>
</file>