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0" yWindow="0" windowWidth="19200" windowHeight="10935"/>
  </bookViews>
  <sheets>
    <sheet name="Required section" sheetId="1" r:id="rId1"/>
    <sheet name="Lists" sheetId="3" state="hidden" r:id="rId2"/>
  </sheets>
  <definedNames>
    <definedName name="direction">Lists!$AR$3:$AR$4</definedName>
    <definedName name="emissionsource">Lists!$AC$3:$AC$26</definedName>
    <definedName name="emissionsource1">Lists!$AC$3:$AC$48</definedName>
    <definedName name="emissionsource2">Lists!$AG$3:$AG$18</definedName>
    <definedName name="Estimated">Lists!$AO$3:$AO$4</definedName>
    <definedName name="level">Lists!$AL$3:$AL$7</definedName>
    <definedName name="metric">Lists!$BB$3:$BB$12</definedName>
    <definedName name="ObjectiveB1">Lists!$AV$3:$AV$21</definedName>
    <definedName name="ObjectiveB2">Lists!$AW$3:$AW$24</definedName>
    <definedName name="ObjectiveB3">Lists!$AX$3:$AX$18</definedName>
    <definedName name="ObjectiveN1">Lists!$AS$3:$AS$16</definedName>
    <definedName name="ObjectiveN2">Lists!$AT$3:$AT$25</definedName>
    <definedName name="ObjectiveN3">Lists!$AU$3:$AU$19</definedName>
    <definedName name="ObjectiveS1">Lists!$AY$3:$AY$9</definedName>
    <definedName name="ObjectiveS2">Lists!$AZ$3:$AZ$17</definedName>
    <definedName name="ObjectiveS3">Lists!$BA$3:$BA$17</definedName>
    <definedName name="ObjetiveN1">Lists!$AS$3:$AS$16</definedName>
    <definedName name="OjectiveN2">Lists!$AT$3:$AT$25</definedName>
    <definedName name="_xlnm.Print_Area" localSheetId="0">'Required section'!$A$1:$M$322</definedName>
    <definedName name="probability">Lists!$AA$3:$AA$6</definedName>
    <definedName name="Scope">Lists!$AQ$3:$AQ$5</definedName>
    <definedName name="targetboundary">Lists!$Y$3:$Y$13</definedName>
    <definedName name="targettype">Lists!$W$3:$W$5</definedName>
    <definedName name="typeorganisation">Lists!$AJ$3:$AJ$15</definedName>
    <definedName name="unitCO2">Lists!$B$3:$B$4</definedName>
    <definedName name="unitCO2A">Lists!$B$3:$B$4</definedName>
    <definedName name="unitCO2B">Lists!$U$3:$U$5</definedName>
    <definedName name="unitCO2C">Lists!$V$3:$V$14</definedName>
    <definedName name="unitCO2D">Lists!$AH$3:$AH$17</definedName>
    <definedName name="unitCO2E">Lists!$AI$3:$AI$11</definedName>
    <definedName name="unitsCO2C">Lists!$V$3:$V$12</definedName>
    <definedName name="year">Lists!$C$3:$C$34</definedName>
    <definedName name="yeartype">Lists!$S$3:$S$6</definedName>
    <definedName name="yeartype2">Lists!$BD$3:$BD$23</definedName>
    <definedName name="yesno">Lists!$AN$3:$AN$6</definedName>
    <definedName name="yesno2">Lists!$AP$3:$AP$5</definedName>
  </definedNames>
  <calcPr calcId="152511"/>
</workbook>
</file>

<file path=xl/calcChain.xml><?xml version="1.0" encoding="utf-8"?>
<calcChain xmlns="http://schemas.openxmlformats.org/spreadsheetml/2006/main">
  <c r="G111" i="1" l="1"/>
  <c r="C15" i="1"/>
  <c r="C16" i="1"/>
  <c r="C14" i="1"/>
  <c r="E104" i="1"/>
  <c r="D203" i="1"/>
  <c r="D181" i="1"/>
  <c r="E105" i="1"/>
  <c r="F104" i="1"/>
  <c r="F105" i="1"/>
  <c r="D84" i="1"/>
  <c r="D85" i="1" s="1"/>
  <c r="D86" i="1" s="1"/>
  <c r="D87" i="1" s="1"/>
  <c r="D88" i="1" s="1"/>
  <c r="D89" i="1" s="1"/>
  <c r="D90" i="1" s="1"/>
  <c r="D91" i="1" s="1"/>
  <c r="D92" i="1" s="1"/>
  <c r="D93" i="1" s="1"/>
  <c r="D94" i="1" s="1"/>
  <c r="D95" i="1" s="1"/>
  <c r="D96" i="1" s="1"/>
  <c r="D97" i="1" s="1"/>
  <c r="D98" i="1" s="1"/>
  <c r="H94" i="1"/>
  <c r="H95" i="1"/>
  <c r="H96" i="1"/>
  <c r="H97" i="1"/>
  <c r="H98" i="1"/>
  <c r="H84" i="1"/>
  <c r="H85" i="1"/>
  <c r="H86" i="1"/>
  <c r="H87" i="1"/>
  <c r="H88" i="1"/>
  <c r="H89" i="1"/>
  <c r="H90" i="1"/>
  <c r="H91" i="1"/>
  <c r="H92" i="1"/>
  <c r="H93" i="1"/>
  <c r="H83" i="1"/>
  <c r="E110" i="1"/>
  <c r="F110" i="1"/>
  <c r="H110" i="1" s="1"/>
  <c r="G110" i="1"/>
  <c r="E111" i="1"/>
  <c r="F111" i="1"/>
  <c r="H111" i="1" s="1"/>
  <c r="E112" i="1"/>
  <c r="F112" i="1"/>
  <c r="H112" i="1"/>
  <c r="G112" i="1"/>
  <c r="E113" i="1"/>
  <c r="F113" i="1"/>
  <c r="H113" i="1"/>
  <c r="G113" i="1"/>
  <c r="E106" i="1"/>
  <c r="E107" i="1"/>
  <c r="E108" i="1"/>
  <c r="E109" i="1"/>
  <c r="E114" i="1"/>
  <c r="E115" i="1"/>
  <c r="E116" i="1"/>
  <c r="E117" i="1"/>
  <c r="E118" i="1"/>
  <c r="E119" i="1"/>
  <c r="E120" i="1"/>
  <c r="E121" i="1"/>
  <c r="E122" i="1"/>
  <c r="E123" i="1"/>
  <c r="H105" i="1"/>
  <c r="F106" i="1"/>
  <c r="H106" i="1" s="1"/>
  <c r="F107" i="1"/>
  <c r="H107" i="1"/>
  <c r="F108" i="1"/>
  <c r="H108" i="1" s="1"/>
  <c r="F109" i="1"/>
  <c r="H109" i="1"/>
  <c r="F114" i="1"/>
  <c r="H114" i="1" s="1"/>
  <c r="F115" i="1"/>
  <c r="H115" i="1"/>
  <c r="F116" i="1"/>
  <c r="H116" i="1" s="1"/>
  <c r="F117" i="1"/>
  <c r="H117" i="1"/>
  <c r="F118" i="1"/>
  <c r="H118" i="1" s="1"/>
  <c r="F119" i="1"/>
  <c r="H119" i="1"/>
  <c r="F120" i="1"/>
  <c r="H120" i="1" s="1"/>
  <c r="F121" i="1"/>
  <c r="H121" i="1"/>
  <c r="F122" i="1"/>
  <c r="H122" i="1" s="1"/>
  <c r="F123" i="1"/>
  <c r="H123" i="1"/>
  <c r="G105" i="1"/>
  <c r="G106" i="1"/>
  <c r="G107" i="1"/>
  <c r="G108" i="1"/>
  <c r="G109" i="1"/>
  <c r="G114" i="1"/>
  <c r="G115" i="1"/>
  <c r="G116" i="1"/>
  <c r="G117" i="1"/>
  <c r="G118" i="1"/>
  <c r="G119" i="1"/>
  <c r="G120" i="1"/>
  <c r="G121" i="1"/>
  <c r="G122" i="1"/>
  <c r="G123" i="1"/>
  <c r="G104" i="1"/>
  <c r="H104" i="1"/>
  <c r="C97" i="1"/>
  <c r="C96" i="1"/>
  <c r="C95" i="1"/>
  <c r="C94" i="1"/>
  <c r="C93" i="1"/>
  <c r="C92" i="1"/>
  <c r="C91" i="1"/>
  <c r="C90" i="1"/>
  <c r="C98" i="1"/>
  <c r="Q19" i="3"/>
  <c r="P20" i="3" s="1"/>
  <c r="O21" i="3" s="1"/>
  <c r="N22" i="3" s="1"/>
  <c r="M23" i="3" s="1"/>
  <c r="L24" i="3" s="1"/>
  <c r="K25" i="3" s="1"/>
  <c r="J26" i="3" s="1"/>
  <c r="I27" i="3" s="1"/>
  <c r="P19" i="3"/>
  <c r="O20" i="3"/>
  <c r="N21" i="3" s="1"/>
  <c r="M22" i="3" s="1"/>
  <c r="L23" i="3" s="1"/>
  <c r="K24" i="3"/>
  <c r="J25" i="3" s="1"/>
  <c r="I26" i="3" s="1"/>
  <c r="H27" i="3" s="1"/>
  <c r="C88" i="1" s="1"/>
  <c r="G28" i="3"/>
  <c r="F29" i="3" s="1"/>
  <c r="E30" i="3" s="1"/>
  <c r="D31" i="3" s="1"/>
  <c r="O19" i="3"/>
  <c r="N20" i="3" s="1"/>
  <c r="M21" i="3" s="1"/>
  <c r="L22" i="3" s="1"/>
  <c r="K23" i="3" s="1"/>
  <c r="J24" i="3" s="1"/>
  <c r="I25" i="3" s="1"/>
  <c r="H26" i="3" s="1"/>
  <c r="G27" i="3" s="1"/>
  <c r="N19" i="3"/>
  <c r="M20" i="3" s="1"/>
  <c r="L21" i="3" s="1"/>
  <c r="K22" i="3" s="1"/>
  <c r="J23" i="3"/>
  <c r="I24" i="3" s="1"/>
  <c r="H25" i="3" s="1"/>
  <c r="G26" i="3" s="1"/>
  <c r="F27" i="3" s="1"/>
  <c r="M19" i="3"/>
  <c r="L20" i="3"/>
  <c r="K21" i="3" s="1"/>
  <c r="J22" i="3" s="1"/>
  <c r="I23" i="3" s="1"/>
  <c r="H24" i="3"/>
  <c r="G25" i="3" s="1"/>
  <c r="F26" i="3" s="1"/>
  <c r="E27" i="3" s="1"/>
  <c r="C85" i="1" s="1"/>
  <c r="L19" i="3"/>
  <c r="K20" i="3" s="1"/>
  <c r="J21" i="3" s="1"/>
  <c r="I22" i="3"/>
  <c r="H23" i="3" s="1"/>
  <c r="G24" i="3" s="1"/>
  <c r="F25" i="3" s="1"/>
  <c r="E26" i="3"/>
  <c r="D27" i="3" s="1"/>
  <c r="C84" i="1" s="1"/>
  <c r="R3" i="3"/>
  <c r="Q4" i="3"/>
  <c r="P5" i="3"/>
  <c r="O6" i="3" s="1"/>
  <c r="N7" i="3" s="1"/>
  <c r="M8" i="3" s="1"/>
  <c r="L9" i="3"/>
  <c r="K10" i="3" s="1"/>
  <c r="J11" i="3" s="1"/>
  <c r="I12" i="3" s="1"/>
  <c r="H13" i="3" s="1"/>
  <c r="G14" i="3" s="1"/>
  <c r="F15" i="3" s="1"/>
  <c r="E16" i="3" s="1"/>
  <c r="D17" i="3" s="1"/>
  <c r="Q3" i="3"/>
  <c r="P4" i="3"/>
  <c r="O5" i="3"/>
  <c r="N6" i="3"/>
  <c r="M7" i="3" s="1"/>
  <c r="L8" i="3" s="1"/>
  <c r="K9" i="3" s="1"/>
  <c r="J10" i="3"/>
  <c r="I11" i="3" s="1"/>
  <c r="H12" i="3" s="1"/>
  <c r="G13" i="3" s="1"/>
  <c r="F14" i="3"/>
  <c r="E15" i="3" s="1"/>
  <c r="D16" i="3" s="1"/>
  <c r="P3" i="3"/>
  <c r="O4" i="3"/>
  <c r="N5" i="3" s="1"/>
  <c r="M6" i="3" s="1"/>
  <c r="L7" i="3" s="1"/>
  <c r="K8" i="3"/>
  <c r="J9" i="3" s="1"/>
  <c r="I10" i="3" s="1"/>
  <c r="H11" i="3" s="1"/>
  <c r="G12" i="3"/>
  <c r="F13" i="3" s="1"/>
  <c r="E14" i="3" s="1"/>
  <c r="D15" i="3" s="1"/>
  <c r="C194" i="1"/>
  <c r="C158" i="1"/>
  <c r="O3" i="3"/>
  <c r="N4" i="3"/>
  <c r="M5" i="3"/>
  <c r="L6" i="3" s="1"/>
  <c r="K7" i="3" s="1"/>
  <c r="J8" i="3" s="1"/>
  <c r="I9" i="3"/>
  <c r="H10" i="3" s="1"/>
  <c r="G11" i="3" s="1"/>
  <c r="F12" i="3" s="1"/>
  <c r="E13" i="3"/>
  <c r="D14" i="3" s="1"/>
  <c r="N3" i="3"/>
  <c r="M4" i="3"/>
  <c r="L5" i="3"/>
  <c r="K6" i="3" s="1"/>
  <c r="J7" i="3" s="1"/>
  <c r="I8" i="3" s="1"/>
  <c r="H9" i="3"/>
  <c r="G10" i="3" s="1"/>
  <c r="F11" i="3" s="1"/>
  <c r="E12" i="3" s="1"/>
  <c r="D13" i="3"/>
  <c r="M3" i="3"/>
  <c r="L4" i="3" s="1"/>
  <c r="K5" i="3" s="1"/>
  <c r="J6" i="3"/>
  <c r="I7" i="3" s="1"/>
  <c r="H8" i="3" s="1"/>
  <c r="G9" i="3" s="1"/>
  <c r="F10" i="3"/>
  <c r="E11" i="3" s="1"/>
  <c r="D12" i="3" s="1"/>
  <c r="L3" i="3"/>
  <c r="K4" i="3"/>
  <c r="J5" i="3" s="1"/>
  <c r="I6" i="3" s="1"/>
  <c r="H7" i="3" s="1"/>
  <c r="G8" i="3"/>
  <c r="F9" i="3" s="1"/>
  <c r="E10" i="3" s="1"/>
  <c r="D11" i="3" s="1"/>
  <c r="E20" i="3"/>
  <c r="D21" i="3" s="1"/>
  <c r="D20" i="3"/>
  <c r="K19" i="3"/>
  <c r="J20" i="3"/>
  <c r="I21" i="3" s="1"/>
  <c r="H22" i="3" s="1"/>
  <c r="G23" i="3" s="1"/>
  <c r="F24" i="3"/>
  <c r="E25" i="3" s="1"/>
  <c r="D26" i="3" s="1"/>
  <c r="J19" i="3"/>
  <c r="I20" i="3"/>
  <c r="H21" i="3" s="1"/>
  <c r="G22" i="3" s="1"/>
  <c r="F23" i="3" s="1"/>
  <c r="E24" i="3"/>
  <c r="D25" i="3" s="1"/>
  <c r="I19" i="3"/>
  <c r="H20" i="3"/>
  <c r="G21" i="3"/>
  <c r="F22" i="3" s="1"/>
  <c r="E23" i="3" s="1"/>
  <c r="D24" i="3" s="1"/>
  <c r="H19" i="3"/>
  <c r="G20" i="3" s="1"/>
  <c r="F21" i="3" s="1"/>
  <c r="E22" i="3" s="1"/>
  <c r="D23" i="3"/>
  <c r="G19" i="3"/>
  <c r="F20" i="3" s="1"/>
  <c r="E21" i="3" s="1"/>
  <c r="D22" i="3" s="1"/>
  <c r="F19" i="3"/>
  <c r="E19" i="3"/>
  <c r="D19" i="3"/>
  <c r="K3" i="3"/>
  <c r="J3" i="3"/>
  <c r="I4" i="3" s="1"/>
  <c r="H5" i="3" s="1"/>
  <c r="G6" i="3"/>
  <c r="F7" i="3" s="1"/>
  <c r="E8" i="3" s="1"/>
  <c r="D9" i="3" s="1"/>
  <c r="I3" i="3"/>
  <c r="H4" i="3" s="1"/>
  <c r="G5" i="3" s="1"/>
  <c r="F6" i="3" s="1"/>
  <c r="E7" i="3" s="1"/>
  <c r="D8" i="3" s="1"/>
  <c r="H3" i="3"/>
  <c r="G3" i="3"/>
  <c r="F3" i="3"/>
  <c r="E4" i="3" s="1"/>
  <c r="D5" i="3" s="1"/>
  <c r="E3" i="3"/>
  <c r="D4" i="3" s="1"/>
  <c r="D3" i="3"/>
  <c r="J4" i="3"/>
  <c r="I5" i="3" s="1"/>
  <c r="H6" i="3" s="1"/>
  <c r="G7" i="3" s="1"/>
  <c r="F8" i="3"/>
  <c r="E9" i="3" s="1"/>
  <c r="D10" i="3" s="1"/>
  <c r="F4" i="3"/>
  <c r="E5" i="3"/>
  <c r="D6" i="3" s="1"/>
  <c r="G4" i="3"/>
  <c r="F5" i="3"/>
  <c r="E6" i="3" s="1"/>
  <c r="D7" i="3" s="1"/>
  <c r="C89" i="1" l="1"/>
  <c r="H28" i="3"/>
  <c r="G29" i="3" s="1"/>
  <c r="F30" i="3" s="1"/>
  <c r="E31" i="3" s="1"/>
  <c r="D32" i="3" s="1"/>
  <c r="C86" i="1"/>
  <c r="E28" i="3"/>
  <c r="D29" i="3" s="1"/>
  <c r="F28" i="3"/>
  <c r="E29" i="3" s="1"/>
  <c r="D30" i="3" s="1"/>
  <c r="C87" i="1"/>
  <c r="D28" i="3"/>
</calcChain>
</file>

<file path=xl/comments1.xml><?xml version="1.0" encoding="utf-8"?>
<comments xmlns="http://schemas.openxmlformats.org/spreadsheetml/2006/main">
  <authors>
    <author>Rebecca Bell</author>
  </authors>
  <commentList>
    <comment ref="B20" authorId="0" shapeId="0">
      <text>
        <r>
          <rPr>
            <b/>
            <sz val="8"/>
            <color indexed="81"/>
            <rFont val="Tahoma"/>
          </rPr>
          <t>Rebecca Bell:</t>
        </r>
        <r>
          <rPr>
            <sz val="8"/>
            <color indexed="81"/>
            <rFont val="Tahoma"/>
          </rPr>
          <t xml:space="preserve">
This is the General Services revenue and capital budget; I have not included the Housing Revenue Account, which would bring the total to £152,581,500</t>
        </r>
      </text>
    </comment>
  </commentList>
</comments>
</file>

<file path=xl/sharedStrings.xml><?xml version="1.0" encoding="utf-8"?>
<sst xmlns="http://schemas.openxmlformats.org/spreadsheetml/2006/main" count="1032" uniqueCount="728">
  <si>
    <t>Data Validation Processes are still being developed.  Process outlined here is overview of proposed validation process which is still to be finalised and will be in place when formal reporting starts.
There are two streams to validation of the report- validation of data and validation of other information.  Data will be validated by creating a verifiable audit trail from source information that will appropriately evidence the figures stated in the report.  For example figures entered in section 3 on emissions will be traceable back to usage information provided by energy suppliers at the billing stage.  The sustainability officer, as project lead for co-ordinating the data, will document the process used for information gathering and will sample check information back to source to validate accuracy.  Records of samples checked will be maintained and the package will provide a verifiable evidence trail.  For other information included in the report, for example under section 2, Governance and Management, a more subjective approach will be taken.  Information will be verifiable to the specific documents and will be subject to a  reasonableness check to validate. 
Once document has been completed with evidence trail underpinning then a review of the package will be undertaken by Internal Audit to provide independent assurance on the validity of the data and information in the report.  Assurance will be provided to the senior responsible officer who signs the verification declaration.</t>
  </si>
  <si>
    <t>Gordon McNeil</t>
  </si>
  <si>
    <t>Head of Development &amp; Environment</t>
  </si>
  <si>
    <t>There are a number of policies and proposals in the Adaptation Programme where local authorities are actively engaged but are not listed as delivery agents in the Programme.  In particular, Clackmannanshire Council considers that it contributes to N1-9 (supporting citizen science and voluntary environmental monitoring) by working with the Clackmannanshire Biodiversity Partnership and partners in the Inner Forth Landscape Initiative in support of environmental recording and volunteer engagement; N2-4 (manage designated sites for land based biodiversity) by conducting an ongoing review of Local Nature Conservation Sites with a view to ensuring appropriate management; N2-7 (reduce the pressure on ecosystems from invasive non-native species (INNS)) by working with Stirling University, the Clackmannanshire Biodiversity Partnership and Inner Forth Landscape Initiative partners to develop better understanding of the spread of invasive non-native species in the county to inform future management N2-9 (implement the Scottish Biodiversity Strategy) by supporting an active Biodiversity Partnership to deliver the Clackmannanshire Local Biodiversity Action Plan (CBAP) in support of the Scottish strategy, with stronger emphasis on climate change having been proposed for the  pending review of the 2012-17 CBAP;  B2-2 (sustainable urban drainage systems working party) by engaging with Scottish Water in a pilot project to assess existing SUDS in relation to adoptable Council and Scottish Water standards and works required to meet standards; and S2-5 (Develop and promote resources which support capacity building in communities, to help build resilience to emergencies, including responding to severe weather events) by ongoing work to develop "What can I do?" advice for households affected by severe weather events.  With regard to S3-1 (NHS Scotland Boards to develop individual climate change adaptation plans), with the integration of health and social care initiated in 2014-15, this is an issue on which local authorities and NHS boards need to work together, and we would suggest revising the named agents for delivery to reflect this.  Clackmannanshire Council has been participating in the Adaptation Scotland-led Adaptation Learning Exchange since June 2014, along with 9 other public bodies, in order to establish and share best practice in climate adaptation.  Recommendations for modifications to the Proposed Clackmannanshire Local Development Plan were received from the Reporter in 2014/15; there were some changes to the policies and proposals in the plan, but a further strategic environments assessment found that these were unlikely to alter the environmental impacts of the plan.  Development of a structured approach to adaptation in the Council has been hindered by uncertainties arising from corporate restructuring and loss of staff, and progress against the 5 Steps has been inconsistent, with strong progress in some areas and less in others.  However, Clackmannanshire Council has taken significant steps either as specific climate adaptation measures or as part of broader good practice including using our experience of the impacts of flooding on vulnerable groups informs our work on flood risk management; and carrying out presentations to staff groups and community planning partners.</t>
  </si>
  <si>
    <t>Estate rationalisation is expected to lead to a decrease in emissions; however, the scale of this decrease has not been calculated across the estate.  We would welcome guidance on how to estimate this.</t>
  </si>
  <si>
    <t>We would welcome guidance on how to estimate this.</t>
  </si>
  <si>
    <t>A reduction in staff number is expected to lead to a decrease in emissions; we would welcome guidance on how to estimate this.</t>
  </si>
  <si>
    <t>Data not available.</t>
  </si>
  <si>
    <t>None</t>
  </si>
  <si>
    <t>Clackmannanshire Council is developing a climate change adaptation strategy</t>
  </si>
  <si>
    <t>We effectively tackle the causes and effects of climate change</t>
  </si>
  <si>
    <t>Taking Clackmannanshire Forward: Corporate Priorities 2012-2017</t>
  </si>
  <si>
    <t>Clackmannanshire Biodiversity Action Plan</t>
  </si>
  <si>
    <t>Strategic Travel Plan</t>
  </si>
  <si>
    <t>2012-2017</t>
  </si>
  <si>
    <t>Main aim is to reduce the impact of travel associated with the Council</t>
  </si>
  <si>
    <t>Carbon Management Plan</t>
  </si>
  <si>
    <t>2011-2016</t>
  </si>
  <si>
    <t>This is being reviewed and revised in 2015/16</t>
  </si>
  <si>
    <t>Addresses the impacts of climate change on biodiversity, and the role of ecosystems in adapting to climate change</t>
  </si>
  <si>
    <t>Zero Waste Strategy</t>
  </si>
  <si>
    <t>2012-2022</t>
  </si>
  <si>
    <t>(1) Finalise the revised Sustainability and Climate Change Strategy (2) Prepare a climate change adaptation strategy (3) Produce a revised Carbon Management Plan (4) Review governance arrangements around sustainability and climate change (5) Carry out a Climate Change Assessment Tool workshop</t>
  </si>
  <si>
    <t xml:space="preserve">Clackmannanshire Council is currently reviewing and revising its Sustainability and Climate Change Strategy. </t>
  </si>
  <si>
    <t>ICT Strategy</t>
  </si>
  <si>
    <t>Addresses waste in Clackmannanshire as a whole, rather than in the Council's own operations.  Addresses 7 main issues, one of which is Climate Change</t>
  </si>
  <si>
    <t xml:space="preserve">The Development and Environment Service (which includes the remit for sustainability, corporate approaches to climate change mitigation and adaptation, roads and transportation, street lighting and fleet) reports to the Enterprise and Environment Committee.  This includes twice yearly performance reports, twice-yearly progress update reports, and the agreement of business plans for the service. Likewise the Resources and Governance Service (which includes responsibilities for buildings and ICT) reports to, and has its business plan agreed by, the Resources and Audit Committee.  In some circumstances, these committees have to refer their decisions to the full Council: for example, the approval of main policies and strategies. The Clackmannanshire Council is made up of 18 Councillors: 8 Scottish National Party, 8 Labour, 1 Independent, 1 Conservative.  </t>
  </si>
  <si>
    <t>We have risk management procedures in place, and are developing a risk-based approach to adaptation.  We have a commitment to produce a Climate Change Adaptation Strategy by the end of 2015.  Adaptation is also embedded in our proposed Local Development Plan and associated supplementary guidance.</t>
  </si>
  <si>
    <t>This target is based on a carbon footprint that includes the emissions sources in the 2013/14 footprint, plus social housing, municipal waste and staff travel to work.  These last three are no longer measured, so progress against this target is no longer reported.  A revised Carbon Management Plan is being developed, which will include new targets.</t>
  </si>
  <si>
    <t xml:space="preserve">One of the aims is "to use ICT to enable modern, smarter ways of working which  enhance the ability of the Council to serve the needs of its citizens while reducing our impact on the environment".  Includes a commitment to "improve our sustainability", including through reducing power requirements, and thus energy consumption, and re-use of equipment. </t>
  </si>
  <si>
    <t>No.  However, Clackmannanshire Council intends to use the Climate Change Assessment Tool in 2015/16.</t>
  </si>
  <si>
    <t>Includes the objective of "a fleet which is efficiently run, maximises value for money, is environmentally and energy efficient and contributes directly to delivering year on year reductions in greenhouse gas emissions</t>
  </si>
  <si>
    <t>Fleet Asset Management Plan</t>
  </si>
  <si>
    <t>2013-2018</t>
  </si>
  <si>
    <t>All Council and Committee reports have a "sustainability implications" section, which should be completed based on a best value &amp; sustainability checklist: this is intended to ensure that decision makers take climate change and sustainability impacts into account. Guidance on business planning within the Council expects services to highlight any actions which will have a significant impact on the Council's responsibilities in relation to sustainability.  Clackmannanshire Council was one of the organisations chosen to pilot the Sustainable Scotland Network's e-learning module on the public bodies' climate change duties: this module has been made available to all staff.</t>
  </si>
  <si>
    <t>At present we do not have these criteria and indicators. We are seeking to address these through ongoing work with partners, including those in the Adaptation Learning Exchange, to develop and share good practice.</t>
  </si>
  <si>
    <t xml:space="preserve">Climate change adaptation is included in the Sustainability and Climate Change Strategy .  We have delivered presentations to staff groups and community planning partners on climate change adaptation.  Our proposed approach to adaptation is awaiting Corporate Management Team consideration.  Clackmannanshire Council participates in the Adaptation Learning Exchange.  Progress against the 5 Steps has been mapped.  Elements of adaptation are built into the Local Development Plan; elements of adaptation have been undertaken as part of broader good practice including flood risk management.  </t>
  </si>
  <si>
    <t xml:space="preserve">Clackmannanshire Council is engaged in the development of the Local Flood Risk Management strategy and plan through membership of the Local District Flood plan group and associated advisory group. </t>
  </si>
  <si>
    <t>Clackmannanshire Council is engaged in the development of the Local Flood Risk Management strategy and plan through membership of the Local District Flood plan group and associated advisory group.</t>
  </si>
  <si>
    <t>The Local Development Plan and Supplementary Guidance documents have policy and guidance to enhance habitat and green networks.  Clackmannanshire Council is engaged in the Forth Area River Basin Management Plan Advisory Group.</t>
  </si>
  <si>
    <t>Clackmannanshire Council is engaged in the Forth Area River Basin Management Plan Advisory Group.</t>
  </si>
  <si>
    <t>The Local Development Plan and Supplementary Guidance documents have policy and guidance to enhance habitat and green networks.</t>
  </si>
  <si>
    <t>Clackmannanshire Council is engaged in the development of the Local Flood Risk Management strategy and plan through membership of the Local District Flood plan group and associated advisory group.  Clackmannanshire Council is engaged in the Forth Area River Basin Management Plan Advisory Group.</t>
  </si>
  <si>
    <t>Related activity in the Council includes the Local Development Plan and Supplementary Guidance on Water (B3-2, B3-3), the Open Space Strategy (B3-3), ongoing work on energy efficiency and fuel poverty (B3-6, 7, 8, 9), and river basin management planning (B3-13).</t>
  </si>
  <si>
    <t>Clackmannanshire Council has been pro-active in bidding for HEEPS funding and has delivered very successful programmes since the implementation of this scheme. We have a dedicated Affordable Warmth and Energy Efficiency Service leading on the Council's Affordable Warmth and Energy Efficiency Action Plan.</t>
  </si>
  <si>
    <t>Clackmannanshire's housing stock is maintained to a high level. We presently have an enhanced "Local Clackmannanshire Standard" which exceeds the SHQS.  Our Action Plan has targets for all forms of tenure, in addition to the 100% EESSH target for all Council housing stock.</t>
  </si>
  <si>
    <t>At 91% compliant with the SHQS, Clackmannanshire Council is the best performing council in Scotland within this field. Our targets and specific supporting actions are contained within the Council's Fuel Poverty Action Plan which was agreed by Council and Community stakeholders.</t>
  </si>
  <si>
    <t>Behaviour change plus upgrades to ventilation and heating zoning</t>
  </si>
  <si>
    <r>
      <t xml:space="preserve">Clackmannanshire Council is structured as six services: Development &amp; Environment; Resources &amp; Governance; Housing &amp; Community Safety; Strategy &amp; Customer Services; Education (shared with Stirling Council); and Social Work (shared with Stirling Council.  Under each Head of Service are a number of Service Managers; the following remits are relevant to climate change.  Under the Head of Development &amp; Environment: the Regulatory Service Manager is responsible for, </t>
    </r>
    <r>
      <rPr>
        <i/>
        <sz val="11"/>
        <color indexed="8"/>
        <rFont val="Calibri"/>
        <family val="2"/>
      </rPr>
      <t>inter alia</t>
    </r>
    <r>
      <rPr>
        <sz val="11"/>
        <color theme="1"/>
        <rFont val="Calibri"/>
        <family val="2"/>
        <scheme val="minor"/>
      </rPr>
      <t>, the Sustainability Team, which leads on climate change mitigation and adaptation, and sustainability action: this includes both strategy and implementation; the Roads and Transportation Service Manager's remit includes staff travel and street lighting; the Environment Service Manager is responsible for fleet and for waste management.  Under the Head of Resources and Governance: the Asset Manager is responsible for energy and water consumption in buildings, capital projects, and cleaning and caretaking; the ICT Service Manager is responsible for the organisation's ICT systems and assets; and the Governance Service Manager is reponsible for procurement.</t>
    </r>
  </si>
  <si>
    <t>Name of organisation</t>
  </si>
  <si>
    <t>1a</t>
  </si>
  <si>
    <t>1b</t>
  </si>
  <si>
    <t>Select from the options below</t>
  </si>
  <si>
    <t>unitCO2A</t>
  </si>
  <si>
    <t>Year</t>
  </si>
  <si>
    <t>year type</t>
  </si>
  <si>
    <t>unitCO2B</t>
  </si>
  <si>
    <t>unitCO2C</t>
  </si>
  <si>
    <t>targettype</t>
  </si>
  <si>
    <t>targetboundary</t>
  </si>
  <si>
    <t>Probability of achieving target</t>
  </si>
  <si>
    <t>emissionsource1</t>
  </si>
  <si>
    <t>Emission source2</t>
  </si>
  <si>
    <t>unitCO2D</t>
  </si>
  <si>
    <t>unitCO2E</t>
  </si>
  <si>
    <t>tCO2e</t>
  </si>
  <si>
    <t>total % reduction</t>
  </si>
  <si>
    <t>absolute</t>
  </si>
  <si>
    <t>All emissions</t>
  </si>
  <si>
    <t>High</t>
  </si>
  <si>
    <t>Grid electricity (generation and T&amp;D)</t>
  </si>
  <si>
    <t>kWh</t>
  </si>
  <si>
    <t>kgCO2e/kWh</t>
  </si>
  <si>
    <t>kgCO2e</t>
  </si>
  <si>
    <t>annual % reduction</t>
  </si>
  <si>
    <t>percentage</t>
  </si>
  <si>
    <t>Energy use in buildings</t>
  </si>
  <si>
    <t>Medium</t>
  </si>
  <si>
    <t>Natural gas</t>
  </si>
  <si>
    <t>MWh</t>
  </si>
  <si>
    <t>kgCO2e/litre</t>
  </si>
  <si>
    <t>Footprint not known</t>
  </si>
  <si>
    <t>tCO2e reduction</t>
  </si>
  <si>
    <t>All energy use</t>
  </si>
  <si>
    <t>Low</t>
  </si>
  <si>
    <t>Gas Oil</t>
  </si>
  <si>
    <t>GWh</t>
  </si>
  <si>
    <t>kgCO2e/M3</t>
  </si>
  <si>
    <t>Other (please specify in comments)</t>
  </si>
  <si>
    <t>tonnes reduction</t>
  </si>
  <si>
    <t>Unknown</t>
  </si>
  <si>
    <t>Fuel Oil</t>
  </si>
  <si>
    <t>kg</t>
  </si>
  <si>
    <t>kgCO2e/tonne</t>
  </si>
  <si>
    <t>MWh reduction</t>
  </si>
  <si>
    <t>Staff travel</t>
  </si>
  <si>
    <t>Steam</t>
  </si>
  <si>
    <t>tonnes</t>
  </si>
  <si>
    <t>kgCO2e/kg</t>
  </si>
  <si>
    <t>KWh reduction</t>
  </si>
  <si>
    <t>Transport</t>
  </si>
  <si>
    <t>Biomass</t>
  </si>
  <si>
    <t>litres</t>
  </si>
  <si>
    <t>kgCO2e/passenger km</t>
  </si>
  <si>
    <t>M3 reduction</t>
  </si>
  <si>
    <t>Waste</t>
  </si>
  <si>
    <t>Water</t>
  </si>
  <si>
    <t>M3</t>
  </si>
  <si>
    <t>£ reduction</t>
  </si>
  <si>
    <t>Diesel</t>
  </si>
  <si>
    <t>passenger km</t>
  </si>
  <si>
    <t>Litres reduction</t>
  </si>
  <si>
    <t>Petrol</t>
  </si>
  <si>
    <t>Kilometres reduction</t>
  </si>
  <si>
    <t>Internal waste</t>
  </si>
  <si>
    <t>Municipal waste</t>
  </si>
  <si>
    <t>£</t>
  </si>
  <si>
    <t>Fleet</t>
  </si>
  <si>
    <t>Process emissions</t>
  </si>
  <si>
    <t>Other</t>
  </si>
  <si>
    <t>2005/06</t>
  </si>
  <si>
    <t>2006/07</t>
  </si>
  <si>
    <t>2007/08</t>
  </si>
  <si>
    <t>2008/09</t>
  </si>
  <si>
    <t>2009/10</t>
  </si>
  <si>
    <t>2010/11</t>
  </si>
  <si>
    <t>2011/12</t>
  </si>
  <si>
    <t>2012/13</t>
  </si>
  <si>
    <t>2013/14</t>
  </si>
  <si>
    <t>2014/15</t>
  </si>
  <si>
    <t>2015/16</t>
  </si>
  <si>
    <t>2016/17</t>
  </si>
  <si>
    <t>2017/18</t>
  </si>
  <si>
    <t>2018/19</t>
  </si>
  <si>
    <t>2019/20</t>
  </si>
  <si>
    <t>typeorganisation</t>
  </si>
  <si>
    <t>Local Authority</t>
  </si>
  <si>
    <t>Executive Agency</t>
  </si>
  <si>
    <t>NHS Boards</t>
  </si>
  <si>
    <t>Higher Education</t>
  </si>
  <si>
    <t>Further Education</t>
  </si>
  <si>
    <t>Emergency Services</t>
  </si>
  <si>
    <t>Executive NDPB</t>
  </si>
  <si>
    <t>Advisory NDPB</t>
  </si>
  <si>
    <t>Tribunals</t>
  </si>
  <si>
    <t>Public Corporations</t>
  </si>
  <si>
    <t>Non-ministerial Departments</t>
  </si>
  <si>
    <t>Commissioners &amp; Ombudsmen</t>
  </si>
  <si>
    <t>1c</t>
  </si>
  <si>
    <t>1d</t>
  </si>
  <si>
    <t>2a</t>
  </si>
  <si>
    <t>Adaptation</t>
  </si>
  <si>
    <t>Procurement</t>
  </si>
  <si>
    <t>3a</t>
  </si>
  <si>
    <t>3b</t>
  </si>
  <si>
    <t>3c</t>
  </si>
  <si>
    <t>3d</t>
  </si>
  <si>
    <t>Year type</t>
  </si>
  <si>
    <t>Comments</t>
  </si>
  <si>
    <t>Baseline carbon footprint</t>
  </si>
  <si>
    <t>Year 1 carbon footprint</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</si>
  <si>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</si>
  <si>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</si>
  <si>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</si>
  <si>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</si>
  <si>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</si>
  <si>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</si>
  <si>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</si>
  <si>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</si>
  <si>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</si>
  <si>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</si>
  <si>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</si>
  <si>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Breakdown of emissions sources</t>
  </si>
  <si>
    <t>Emission source</t>
  </si>
  <si>
    <t>Consumption data</t>
  </si>
  <si>
    <t>Units</t>
  </si>
  <si>
    <t>Emission factor</t>
  </si>
  <si>
    <t>Organisational targets</t>
  </si>
  <si>
    <t>2c</t>
  </si>
  <si>
    <t>Name of target</t>
  </si>
  <si>
    <t>Type of target</t>
  </si>
  <si>
    <t>Target</t>
  </si>
  <si>
    <t>Boundary/scope of target</t>
  </si>
  <si>
    <t>Baseline year</t>
  </si>
  <si>
    <t>Baseline figure</t>
  </si>
  <si>
    <t>Units of baseline</t>
  </si>
  <si>
    <t>Target completion year</t>
  </si>
  <si>
    <t>2d</t>
  </si>
  <si>
    <t>4a</t>
  </si>
  <si>
    <t>4b</t>
  </si>
  <si>
    <t>4c</t>
  </si>
  <si>
    <t>4d</t>
  </si>
  <si>
    <t>4e</t>
  </si>
  <si>
    <t>4f</t>
  </si>
  <si>
    <t>4g</t>
  </si>
  <si>
    <t>Assessing and managing risk</t>
  </si>
  <si>
    <t>Taking action</t>
  </si>
  <si>
    <t>Review, monitoring and evaluation</t>
  </si>
  <si>
    <t>Behaviour change plus upgrades to street lighting</t>
  </si>
  <si>
    <t>Behaviour change, and increased availability of pool vehicles</t>
  </si>
  <si>
    <t xml:space="preserve">Clackmannanshire Council is currently reviewing and revising its Carbon Management Plan; this is expected to be completed in summer 2015, and will contain realistic targets and a comprehensive list of projects to drive emissions reduction across the organisation's estate.  </t>
  </si>
  <si>
    <t>See comment on estate changes above</t>
  </si>
  <si>
    <t>We hope to include these considerations in our forthcoming Carbon Management Plan, but we would welcome guidance on how to estimate these increases or decreases in emissions.</t>
  </si>
  <si>
    <t>Future priorities for adaptation</t>
  </si>
  <si>
    <t>Flexible Framework Assessment Tool</t>
  </si>
  <si>
    <t>People</t>
  </si>
  <si>
    <t>Policy</t>
  </si>
  <si>
    <t>Process</t>
  </si>
  <si>
    <t>Suppliers</t>
  </si>
  <si>
    <t>Results</t>
  </si>
  <si>
    <t>Level 1</t>
  </si>
  <si>
    <t>Level 2</t>
  </si>
  <si>
    <t>Level 3</t>
  </si>
  <si>
    <t>Level 4</t>
  </si>
  <si>
    <t>Level 5</t>
  </si>
  <si>
    <t xml:space="preserve">Target level </t>
  </si>
  <si>
    <t>Date to be achieved</t>
  </si>
  <si>
    <t>Level achieved (completed)</t>
  </si>
  <si>
    <t>Procurement level</t>
  </si>
  <si>
    <t>2b</t>
  </si>
  <si>
    <t>5a</t>
  </si>
  <si>
    <t>5b</t>
  </si>
  <si>
    <t>5c</t>
  </si>
  <si>
    <t>5d</t>
  </si>
  <si>
    <t>6a</t>
  </si>
  <si>
    <t>6b</t>
  </si>
  <si>
    <t>Internal validation process</t>
  </si>
  <si>
    <t xml:space="preserve">External validation process </t>
  </si>
  <si>
    <t>6d</t>
  </si>
  <si>
    <t>6c</t>
  </si>
  <si>
    <t>Declaration</t>
  </si>
  <si>
    <t>Strategy</t>
  </si>
  <si>
    <t>Targets</t>
  </si>
  <si>
    <t>Project name</t>
  </si>
  <si>
    <t>Capital cost (£)</t>
  </si>
  <si>
    <t>Operational cost (£/annum)</t>
  </si>
  <si>
    <t>Project lifetime (years)</t>
  </si>
  <si>
    <t>Primary fuel/emission source saved</t>
  </si>
  <si>
    <t>Estimated costs savings (£/annum)</t>
  </si>
  <si>
    <t>2e</t>
  </si>
  <si>
    <t>Emissions source</t>
  </si>
  <si>
    <t>Travel</t>
  </si>
  <si>
    <t>Total</t>
  </si>
  <si>
    <t>2f</t>
  </si>
  <si>
    <t>3e</t>
  </si>
  <si>
    <t>Waste management</t>
  </si>
  <si>
    <t>Business travel</t>
  </si>
  <si>
    <t>Fleet transport</t>
  </si>
  <si>
    <t>Sustainable/renewable heat</t>
  </si>
  <si>
    <t>Topic area</t>
  </si>
  <si>
    <t>Name of document</t>
  </si>
  <si>
    <t>Year 13 carbon footprint</t>
  </si>
  <si>
    <t>Year 14 carbon footprint</t>
  </si>
  <si>
    <t>Year 15 carbon footprint</t>
  </si>
  <si>
    <t>Financial (April to March)</t>
  </si>
  <si>
    <t>Academic (September to August)</t>
  </si>
  <si>
    <t>Calendar (January to December)</t>
  </si>
  <si>
    <t>Generation of renewables</t>
  </si>
  <si>
    <t>Renewable electricity</t>
  </si>
  <si>
    <t>Renewable heat</t>
  </si>
  <si>
    <t>Time period covered</t>
  </si>
  <si>
    <t>2g</t>
  </si>
  <si>
    <t>Funding source</t>
  </si>
  <si>
    <t>Yes/no</t>
  </si>
  <si>
    <t>Yes</t>
  </si>
  <si>
    <t>No, but planned</t>
  </si>
  <si>
    <t>No and not planned</t>
  </si>
  <si>
    <t>NA</t>
  </si>
  <si>
    <t>passenger miles</t>
  </si>
  <si>
    <t>km</t>
  </si>
  <si>
    <t>miles</t>
  </si>
  <si>
    <t>kgCO2e/passenger mile</t>
  </si>
  <si>
    <t>kgCO2e/km</t>
  </si>
  <si>
    <t>kgCO2e/mile</t>
  </si>
  <si>
    <t>5e</t>
  </si>
  <si>
    <t>Wording of objective</t>
  </si>
  <si>
    <t>N1</t>
  </si>
  <si>
    <t>B1</t>
  </si>
  <si>
    <t>S1</t>
  </si>
  <si>
    <t>N2</t>
  </si>
  <si>
    <t>B2</t>
  </si>
  <si>
    <t>S2</t>
  </si>
  <si>
    <t>N3</t>
  </si>
  <si>
    <t>B3</t>
  </si>
  <si>
    <t>S3</t>
  </si>
  <si>
    <t>Delivery progress made</t>
  </si>
  <si>
    <t>Organisational Profile</t>
  </si>
  <si>
    <t>m3</t>
  </si>
  <si>
    <t>Grid Electricity</t>
  </si>
  <si>
    <t>Natural Gas</t>
  </si>
  <si>
    <t>Gas oil</t>
  </si>
  <si>
    <t xml:space="preserve">Fuel Oil </t>
  </si>
  <si>
    <t>Water - Supply</t>
  </si>
  <si>
    <t>Water - Treatment</t>
  </si>
  <si>
    <t>Biogas</t>
  </si>
  <si>
    <t>LPG</t>
  </si>
  <si>
    <t>Kerosene - Burning Oil</t>
  </si>
  <si>
    <t>Purchased Heat and Steam</t>
  </si>
  <si>
    <t>Renewable Elec Purchase Direct Supply</t>
  </si>
  <si>
    <t>Renewable Heat Purchase Direct Supply</t>
  </si>
  <si>
    <t>Refuse Municipal to Landfill</t>
  </si>
  <si>
    <t>Refuse Commercial &amp; Industrial to Landfill</t>
  </si>
  <si>
    <t>Organic Food &amp; Drink Composting</t>
  </si>
  <si>
    <t>Organic Food &amp; Drink AD</t>
  </si>
  <si>
    <t>Organic Garden Waste Composting</t>
  </si>
  <si>
    <t>Paper &amp; Board (Mixed) Recycling</t>
  </si>
  <si>
    <t>WEEE (Mixed) Recycling</t>
  </si>
  <si>
    <t>Glass Recycling</t>
  </si>
  <si>
    <t>Plastics (Average) Recycling</t>
  </si>
  <si>
    <t>Metal Cans (Mixed) &amp; Metal Scrap Recycling</t>
  </si>
  <si>
    <t>Refuse Mun/Comm/Ind to Combustion</t>
  </si>
  <si>
    <t>Construction (Average) Recycling</t>
  </si>
  <si>
    <t>Clinical waste - orange stream</t>
  </si>
  <si>
    <t>Clinical waste - red stream</t>
  </si>
  <si>
    <t>Clinical waste - yellow stream</t>
  </si>
  <si>
    <t>Mixed recycling</t>
  </si>
  <si>
    <t>kg CO2e/kWh</t>
  </si>
  <si>
    <t>kg CO2e/m3</t>
  </si>
  <si>
    <t>kg CO2e/litre</t>
  </si>
  <si>
    <t>Flights (passenger km)</t>
  </si>
  <si>
    <t>Rail (passenger km)</t>
  </si>
  <si>
    <t>Car - diesel (passenger km)</t>
  </si>
  <si>
    <t>Car - petrol (passenger km)</t>
  </si>
  <si>
    <t>Van - diesel (km)</t>
  </si>
  <si>
    <t>Bus (passenger km)</t>
  </si>
  <si>
    <t>Taxi (passenger km)</t>
  </si>
  <si>
    <t>kg CO2e/passenger km</t>
  </si>
  <si>
    <t>kg CO2e/km</t>
  </si>
  <si>
    <t>Ferry</t>
  </si>
  <si>
    <t>Renewable Elec Self Supply</t>
  </si>
  <si>
    <t>Renewable Heat Self Supply</t>
  </si>
  <si>
    <t>Renewable Elec Exported to Grid</t>
  </si>
  <si>
    <t>Renewable Heat Exported</t>
  </si>
  <si>
    <t>Business travel - car</t>
  </si>
  <si>
    <t>Business travel - public transport</t>
  </si>
  <si>
    <t>No single factor - report total emissions</t>
  </si>
  <si>
    <t>Total generated (kWh)</t>
  </si>
  <si>
    <t>Total exported (kWh)</t>
  </si>
  <si>
    <t>Estimated</t>
  </si>
  <si>
    <t>Actual</t>
  </si>
  <si>
    <t xml:space="preserve">Savings figures are estimated or actual </t>
  </si>
  <si>
    <t>Governance, Management and Strategy</t>
  </si>
  <si>
    <t>Energy efficiency</t>
  </si>
  <si>
    <t>Renewable energy</t>
  </si>
  <si>
    <t>3f</t>
  </si>
  <si>
    <t>Yes/no2</t>
  </si>
  <si>
    <t>In development</t>
  </si>
  <si>
    <t>No</t>
  </si>
  <si>
    <t>Natural Environment</t>
  </si>
  <si>
    <r>
      <t>tCO</t>
    </r>
    <r>
      <rPr>
        <vertAlign val="subscript"/>
        <sz val="11"/>
        <color indexed="8"/>
        <rFont val="Calibri"/>
        <family val="2"/>
      </rPr>
      <t>2</t>
    </r>
    <r>
      <rPr>
        <sz val="11"/>
        <color theme="1"/>
        <rFont val="Calibri"/>
        <family val="2"/>
        <scheme val="minor"/>
      </rPr>
      <t>e</t>
    </r>
  </si>
  <si>
    <t>Reference year</t>
  </si>
  <si>
    <t>Generation, consumption and export of renewable energy</t>
  </si>
  <si>
    <t>3g</t>
  </si>
  <si>
    <t>No single unit - report total emissions</t>
  </si>
  <si>
    <t>Electricity</t>
  </si>
  <si>
    <t>Other heating fuels</t>
  </si>
  <si>
    <t>Fleet Transport</t>
  </si>
  <si>
    <r>
      <t>Total estimated annual carbon savings (tCO</t>
    </r>
    <r>
      <rPr>
        <b/>
        <vertAlign val="subscript"/>
        <sz val="11"/>
        <color indexed="8"/>
        <rFont val="Calibri"/>
        <family val="2"/>
      </rPr>
      <t>2</t>
    </r>
    <r>
      <rPr>
        <b/>
        <sz val="11"/>
        <color indexed="8"/>
        <rFont val="Calibri"/>
        <family val="2"/>
      </rPr>
      <t>e)</t>
    </r>
  </si>
  <si>
    <r>
      <t>Emissions (tCO</t>
    </r>
    <r>
      <rPr>
        <b/>
        <vertAlign val="subscript"/>
        <sz val="11"/>
        <color indexed="8"/>
        <rFont val="Calibri"/>
        <family val="2"/>
      </rPr>
      <t>2</t>
    </r>
    <r>
      <rPr>
        <b/>
        <sz val="11"/>
        <color indexed="8"/>
        <rFont val="Calibri"/>
        <family val="2"/>
      </rPr>
      <t>e)</t>
    </r>
  </si>
  <si>
    <t>Other (specify in comments)</t>
  </si>
  <si>
    <t>Water and sewerage</t>
  </si>
  <si>
    <t>2020/21</t>
  </si>
  <si>
    <t>annual</t>
  </si>
  <si>
    <t>Provide a brief summary of objectives if they exist.</t>
  </si>
  <si>
    <t>Provide a summary of the areas and activities of focus for the year ahead.</t>
  </si>
  <si>
    <r>
      <t>First full year of CO</t>
    </r>
    <r>
      <rPr>
        <b/>
        <vertAlign val="subscript"/>
        <sz val="11"/>
        <color indexed="8"/>
        <rFont val="Calibri"/>
        <family val="2"/>
      </rPr>
      <t>2</t>
    </r>
    <r>
      <rPr>
        <b/>
        <sz val="11"/>
        <color indexed="8"/>
        <rFont val="Calibri"/>
        <family val="2"/>
      </rPr>
      <t>e savings</t>
    </r>
  </si>
  <si>
    <r>
      <t>Estimated carbon savings per year (tCO</t>
    </r>
    <r>
      <rPr>
        <b/>
        <vertAlign val="subscript"/>
        <sz val="11"/>
        <color indexed="8"/>
        <rFont val="Calibri"/>
        <family val="2"/>
      </rPr>
      <t>2</t>
    </r>
    <r>
      <rPr>
        <b/>
        <sz val="11"/>
        <color indexed="8"/>
        <rFont val="Calibri"/>
        <family val="2"/>
      </rPr>
      <t>e/annum)</t>
    </r>
  </si>
  <si>
    <t>Scope 1</t>
  </si>
  <si>
    <t>Scope 2</t>
  </si>
  <si>
    <t>Scope 3</t>
  </si>
  <si>
    <t>Scope</t>
  </si>
  <si>
    <t>Estate changes</t>
  </si>
  <si>
    <t>Service provision</t>
  </si>
  <si>
    <t>Staff numbers</t>
  </si>
  <si>
    <r>
      <t>Total estimated annual emissions (tCO</t>
    </r>
    <r>
      <rPr>
        <b/>
        <vertAlign val="subscript"/>
        <sz val="11"/>
        <color indexed="8"/>
        <rFont val="Calibri"/>
        <family val="2"/>
      </rPr>
      <t>2</t>
    </r>
    <r>
      <rPr>
        <b/>
        <sz val="11"/>
        <color indexed="8"/>
        <rFont val="Calibri"/>
        <family val="2"/>
      </rPr>
      <t>e)</t>
    </r>
  </si>
  <si>
    <t>Increase or decrease in emissions</t>
  </si>
  <si>
    <t>Direction</t>
  </si>
  <si>
    <t>Increase</t>
  </si>
  <si>
    <t>Decrease</t>
  </si>
  <si>
    <t>Projects and changes</t>
  </si>
  <si>
    <t>Total carbon reduction project savings since baseline year</t>
  </si>
  <si>
    <t>Total project savings since baseline year</t>
  </si>
  <si>
    <t>Total savings</t>
  </si>
  <si>
    <r>
      <t>Total estimated emissions savings (tCO</t>
    </r>
    <r>
      <rPr>
        <b/>
        <vertAlign val="subscript"/>
        <sz val="11"/>
        <color indexed="8"/>
        <rFont val="Calibri"/>
        <family val="2"/>
      </rPr>
      <t>2</t>
    </r>
    <r>
      <rPr>
        <b/>
        <sz val="11"/>
        <color indexed="8"/>
        <rFont val="Calibri"/>
        <family val="2"/>
      </rPr>
      <t>e)</t>
    </r>
  </si>
  <si>
    <t>Objective</t>
  </si>
  <si>
    <t>N1-1</t>
  </si>
  <si>
    <t>N1-2</t>
  </si>
  <si>
    <t>N1-3</t>
  </si>
  <si>
    <t>N1-4</t>
  </si>
  <si>
    <t>N1-5</t>
  </si>
  <si>
    <t>N1-6</t>
  </si>
  <si>
    <t>N1-7</t>
  </si>
  <si>
    <t>N1-8</t>
  </si>
  <si>
    <t>N1-9</t>
  </si>
  <si>
    <t>N1-10</t>
  </si>
  <si>
    <t>N1-11</t>
  </si>
  <si>
    <t>N1-12</t>
  </si>
  <si>
    <t>N1-13</t>
  </si>
  <si>
    <t>N1-14</t>
  </si>
  <si>
    <t>Objective N1</t>
  </si>
  <si>
    <t>Objective N2</t>
  </si>
  <si>
    <t>Objective N3</t>
  </si>
  <si>
    <t>N2-1</t>
  </si>
  <si>
    <t>N2-2</t>
  </si>
  <si>
    <t>N2-3</t>
  </si>
  <si>
    <t>N2-4</t>
  </si>
  <si>
    <t>N2-5</t>
  </si>
  <si>
    <t>N2-6</t>
  </si>
  <si>
    <t>N2-7</t>
  </si>
  <si>
    <t>N2-8</t>
  </si>
  <si>
    <t>N2-9</t>
  </si>
  <si>
    <t>N2-10</t>
  </si>
  <si>
    <t>N2-11</t>
  </si>
  <si>
    <t>N2-12</t>
  </si>
  <si>
    <t>N2-13</t>
  </si>
  <si>
    <t>N2-14</t>
  </si>
  <si>
    <t>N2-15</t>
  </si>
  <si>
    <t>N2-16</t>
  </si>
  <si>
    <t>N2-17</t>
  </si>
  <si>
    <t>N2-18</t>
  </si>
  <si>
    <t>N2-19</t>
  </si>
  <si>
    <t>N2-20</t>
  </si>
  <si>
    <t>N2-21</t>
  </si>
  <si>
    <t>N2-22</t>
  </si>
  <si>
    <t>N2-23</t>
  </si>
  <si>
    <t>N3-1</t>
  </si>
  <si>
    <t>N3-2</t>
  </si>
  <si>
    <t>N3-3</t>
  </si>
  <si>
    <t>N3-4</t>
  </si>
  <si>
    <t>N3-5</t>
  </si>
  <si>
    <t>N3-6</t>
  </si>
  <si>
    <t>N3-7</t>
  </si>
  <si>
    <t>N3-8</t>
  </si>
  <si>
    <t>N3-9</t>
  </si>
  <si>
    <t>N3-10</t>
  </si>
  <si>
    <t>N3-11</t>
  </si>
  <si>
    <t>N3-12</t>
  </si>
  <si>
    <t>N3-13</t>
  </si>
  <si>
    <t>N3-14</t>
  </si>
  <si>
    <t>N3-15</t>
  </si>
  <si>
    <t>N3-16</t>
  </si>
  <si>
    <t>N3-17</t>
  </si>
  <si>
    <t>Objective B1</t>
  </si>
  <si>
    <t>B1-1</t>
  </si>
  <si>
    <t>B1-2</t>
  </si>
  <si>
    <t>B1-3</t>
  </si>
  <si>
    <t>B1-4</t>
  </si>
  <si>
    <t>B1-5</t>
  </si>
  <si>
    <t>B1-6</t>
  </si>
  <si>
    <t>B1-7</t>
  </si>
  <si>
    <t>B1-8</t>
  </si>
  <si>
    <t>B1-9</t>
  </si>
  <si>
    <t>B1-10</t>
  </si>
  <si>
    <t>B1-11</t>
  </si>
  <si>
    <t>B1-12</t>
  </si>
  <si>
    <t>B1-13</t>
  </si>
  <si>
    <t>B1-14</t>
  </si>
  <si>
    <t>B1-15</t>
  </si>
  <si>
    <t>B1-16</t>
  </si>
  <si>
    <t>B1-17</t>
  </si>
  <si>
    <t>B1-18</t>
  </si>
  <si>
    <t>B1-19</t>
  </si>
  <si>
    <t>Objective B2</t>
  </si>
  <si>
    <t>Objective B3</t>
  </si>
  <si>
    <t>B2-1</t>
  </si>
  <si>
    <t>B2-2</t>
  </si>
  <si>
    <t>B2-3</t>
  </si>
  <si>
    <t>B2-4</t>
  </si>
  <si>
    <t>B2-5</t>
  </si>
  <si>
    <t>B2-6</t>
  </si>
  <si>
    <t>B2-7</t>
  </si>
  <si>
    <t>B2-8</t>
  </si>
  <si>
    <t>B2-9</t>
  </si>
  <si>
    <t>B2-10</t>
  </si>
  <si>
    <t>B2-11</t>
  </si>
  <si>
    <t>B2-12</t>
  </si>
  <si>
    <t>B2-13</t>
  </si>
  <si>
    <t>B2-14</t>
  </si>
  <si>
    <t>B2-15</t>
  </si>
  <si>
    <t>B2-16</t>
  </si>
  <si>
    <t>B2-17</t>
  </si>
  <si>
    <t>B2-18</t>
  </si>
  <si>
    <t>B2-19</t>
  </si>
  <si>
    <t>B2-20</t>
  </si>
  <si>
    <t>B2-21</t>
  </si>
  <si>
    <t>B2-22</t>
  </si>
  <si>
    <t>B3-1</t>
  </si>
  <si>
    <t>B3-2</t>
  </si>
  <si>
    <t>B3-3</t>
  </si>
  <si>
    <t>B3-4</t>
  </si>
  <si>
    <t>B3-5</t>
  </si>
  <si>
    <t>B3-6</t>
  </si>
  <si>
    <t>B3-7</t>
  </si>
  <si>
    <t>B3-8</t>
  </si>
  <si>
    <t>B3-9</t>
  </si>
  <si>
    <t>B3-10</t>
  </si>
  <si>
    <t>B3-11</t>
  </si>
  <si>
    <t>B3-12</t>
  </si>
  <si>
    <t>B3-13</t>
  </si>
  <si>
    <t>B3-14</t>
  </si>
  <si>
    <t>B3-15</t>
  </si>
  <si>
    <t>B3-16</t>
  </si>
  <si>
    <t>Objective S1</t>
  </si>
  <si>
    <t>Objective S2</t>
  </si>
  <si>
    <t>Objective S3</t>
  </si>
  <si>
    <t>S1-1</t>
  </si>
  <si>
    <t>S1-2</t>
  </si>
  <si>
    <t>S1-3</t>
  </si>
  <si>
    <t>S1-4</t>
  </si>
  <si>
    <t>S1-5</t>
  </si>
  <si>
    <t>S1-6</t>
  </si>
  <si>
    <t>S1-7</t>
  </si>
  <si>
    <t>S2-1</t>
  </si>
  <si>
    <t>S2-2</t>
  </si>
  <si>
    <t>S2-3</t>
  </si>
  <si>
    <t>S2-4</t>
  </si>
  <si>
    <t>S2-5</t>
  </si>
  <si>
    <t>S2-6</t>
  </si>
  <si>
    <t>S2-7</t>
  </si>
  <si>
    <t>S2-8</t>
  </si>
  <si>
    <t>S2-9</t>
  </si>
  <si>
    <t>S2-10</t>
  </si>
  <si>
    <t>S2-11</t>
  </si>
  <si>
    <t>S2-12</t>
  </si>
  <si>
    <t>S2-13</t>
  </si>
  <si>
    <t>S2-14</t>
  </si>
  <si>
    <t>S2-15</t>
  </si>
  <si>
    <t>S3-1</t>
  </si>
  <si>
    <t>S3-2</t>
  </si>
  <si>
    <t>S3-3</t>
  </si>
  <si>
    <t>S3-4</t>
  </si>
  <si>
    <t>S3-5</t>
  </si>
  <si>
    <t>S3-6</t>
  </si>
  <si>
    <t>S3-7</t>
  </si>
  <si>
    <t>S3-8</t>
  </si>
  <si>
    <t>S3-9</t>
  </si>
  <si>
    <t>S3-10</t>
  </si>
  <si>
    <t>S3-11</t>
  </si>
  <si>
    <t>S3-12</t>
  </si>
  <si>
    <t>S3-13</t>
  </si>
  <si>
    <t>S3-14</t>
  </si>
  <si>
    <t>S3-15</t>
  </si>
  <si>
    <t>Understand the effects of climate change and their impacts on the natural environment.</t>
  </si>
  <si>
    <t>Support a healthy and diverse natural environment with capacity to adapt.</t>
  </si>
  <si>
    <t>Sustain and enhance the benefits, goods and services that the natural environment provides.</t>
  </si>
  <si>
    <t>Understand the effects of climate change and their impacts on buildings and infrastructure networks.</t>
  </si>
  <si>
    <t>Provide the knowledge, skills and tools to manage climate change impacts on buildings and infrastructure.</t>
  </si>
  <si>
    <t>Increase the resilience of buildings and infrastructure networks to sustain and enhance the benefits and services provided.</t>
  </si>
  <si>
    <t>Understand the effects of climate change and their impacts on people, homes and communities.</t>
  </si>
  <si>
    <t>Increase the awareness of the impacts of climate change  to enable people to adapt to future extreme weather events.</t>
  </si>
  <si>
    <t>Support our health services and emergency responders to enable them to respond effectively to the increased pressures associated with a changing climate.</t>
  </si>
  <si>
    <t>Buildings and infrastructure networks</t>
  </si>
  <si>
    <t>Society</t>
  </si>
  <si>
    <t>Peer validation process</t>
  </si>
  <si>
    <t>Theme</t>
  </si>
  <si>
    <t>Metric</t>
  </si>
  <si>
    <t>Floor area</t>
  </si>
  <si>
    <t>Number of full-time students</t>
  </si>
  <si>
    <t>Patient bed nights</t>
  </si>
  <si>
    <t>Appropriate metric</t>
  </si>
  <si>
    <t>Metric units</t>
  </si>
  <si>
    <t>Treated water</t>
  </si>
  <si>
    <t>Households supplied with water</t>
  </si>
  <si>
    <t>Sewage treated</t>
  </si>
  <si>
    <t>Households supplied sewage services</t>
  </si>
  <si>
    <t>households</t>
  </si>
  <si>
    <t>Ml</t>
  </si>
  <si>
    <r>
      <t>m</t>
    </r>
    <r>
      <rPr>
        <vertAlign val="superscript"/>
        <sz val="11"/>
        <color indexed="8"/>
        <rFont val="Calibri"/>
        <family val="2"/>
      </rPr>
      <t>2</t>
    </r>
  </si>
  <si>
    <t>number of patient bed nights</t>
  </si>
  <si>
    <t xml:space="preserve">population </t>
  </si>
  <si>
    <t>Population size served</t>
  </si>
  <si>
    <t>number FTS</t>
  </si>
  <si>
    <t>Population supplied with sewage services</t>
  </si>
  <si>
    <t>Population supplied with treated water</t>
  </si>
  <si>
    <t>1e</t>
  </si>
  <si>
    <t>Value</t>
  </si>
  <si>
    <t>ICT</t>
  </si>
  <si>
    <t>2h</t>
  </si>
  <si>
    <t>3h</t>
  </si>
  <si>
    <t>3i</t>
  </si>
  <si>
    <t>3j</t>
  </si>
  <si>
    <t>Server room energy consumption</t>
  </si>
  <si>
    <t>Power Usage Effectiveness</t>
  </si>
  <si>
    <t>3k</t>
  </si>
  <si>
    <t>4h</t>
  </si>
  <si>
    <t>5f</t>
  </si>
  <si>
    <t>Provide the name of the organisation that is the subject of this report (“the organisation”).</t>
  </si>
  <si>
    <t>Number of FTE staff in the organisation</t>
  </si>
  <si>
    <t>Specify any other metrics that the organisation uses to assess its performance in relation to climate change and sustainability (add rows as required).</t>
  </si>
  <si>
    <t>Specify approximate £/annum for the report year.</t>
  </si>
  <si>
    <t>1f</t>
  </si>
  <si>
    <t>Report year</t>
  </si>
  <si>
    <t>Specify the report year e.g. 2015/2016.</t>
  </si>
  <si>
    <t>2014/15 (Financial year)</t>
  </si>
  <si>
    <t>2015/16 (Financial year)</t>
  </si>
  <si>
    <t>2016/17 (Financial year)</t>
  </si>
  <si>
    <t>2017/18 (Financial year)</t>
  </si>
  <si>
    <t>2018/19 (Financial year)</t>
  </si>
  <si>
    <t>2019/20 (Financial year)</t>
  </si>
  <si>
    <t>2020/21 (Financial year)</t>
  </si>
  <si>
    <t>2014/15 (Academic year)</t>
  </si>
  <si>
    <t>2015/16 (Academic year)</t>
  </si>
  <si>
    <t>2016/17 (Academic year)</t>
  </si>
  <si>
    <t>2017/18 (Academic year)</t>
  </si>
  <si>
    <t>2018/19 (Academic year)</t>
  </si>
  <si>
    <t>2019/20 (Academic year)</t>
  </si>
  <si>
    <t>2020/21 (Academic year)</t>
  </si>
  <si>
    <t>2014 (Calendar year)</t>
  </si>
  <si>
    <t>2015 (Calendar year)</t>
  </si>
  <si>
    <t>2016 (Calendar year)</t>
  </si>
  <si>
    <t>2017 (Calendar year)</t>
  </si>
  <si>
    <t>2018 (Calendar year)</t>
  </si>
  <si>
    <t>2019 (Calendar year)</t>
  </si>
  <si>
    <t>2020 (Calendar year)</t>
  </si>
  <si>
    <t>Yeartype2</t>
  </si>
  <si>
    <t>Provide a summary of the roles played by the organisation’s governance bodies and members. Include reference to adaptation, transport, business travel, waste, information and communication technology (ICT), procurement and behaviour change if these sit outside main climate change governance.</t>
  </si>
  <si>
    <t>How is climate change governed in the organisation?</t>
  </si>
  <si>
    <t>Type of the organisation</t>
  </si>
  <si>
    <t>Alternative metrics used by the organisation</t>
  </si>
  <si>
    <t>Overall budget of the organisation</t>
  </si>
  <si>
    <t>How is climate change managed and delivered by the organisation?</t>
  </si>
  <si>
    <t>Provide a summary of how decision-making is managed and how responsibility is allocated to the organisation’s senior staff, departmental heads etc. Include reference to adaptation, transport, business travel, waste, ICT, procurement and behaviour change if these sit outside its main climate change delivery structures.</t>
  </si>
  <si>
    <t>Does the organisation have specific climate change mitigation and adaptation objectives in its corporate plan or similar document?</t>
  </si>
  <si>
    <t>How is climate change action embedded across the organisation?</t>
  </si>
  <si>
    <t>Provide a brief summary of how climate change action for mitigation and adaptation is embedded within the organisation’s services / departments, etc.</t>
  </si>
  <si>
    <t>Does the organisation have a climate change plan or strategy?</t>
  </si>
  <si>
    <t>Does the organisation have any plans, strategies or policies covering the following areas that include climate change?</t>
  </si>
  <si>
    <t>Provide the name of any such document and the timeframe covered.</t>
  </si>
  <si>
    <t>What are the organisation’s top 5 priorities for climate change governance, management and strategy for the year ahead?</t>
  </si>
  <si>
    <t>Provide a brief summary of the organisation’s areas and activities of focus for the year ahead.</t>
  </si>
  <si>
    <t>2i</t>
  </si>
  <si>
    <t>Supporting information and best practice</t>
  </si>
  <si>
    <t xml:space="preserve">The Council completed a Local Climate Impact Profile in 2009 and we are reviewing this in the light of the Council's Incident Report; generic impacts identified by neighbouring local authorities and other East/Central Scotland sources; and business plans. Climate change has featured in the corporate risk log, although the December 2014 Corporate Risk Log recommends removal of climate change from the Log, to be replaced by "Failure to Prepare for Severe Weather Events" where the approach proposed is "Tolerate" rather than "Treat". In addition, we have specific measures for certain aspects, most notably flood risk management planning. We still need to assess current and future risk in a more structured and comprehensive manner and we are seeking to build climate/severe weather considerations into risk management and project planning.We anticipate undertaking risk assessment on a pilot basis in the first instance.  </t>
  </si>
  <si>
    <t>We have three priorities agreed with the Adaptation Learning Exchange: Establish robust and fit for purpose governance and leadership; Finalise a climate adaptation framework that reflects the requirements of the 5 Steps; Review of business/operational plans to take account of climate risks and impacts for a pilot group of services/teams. The further two priorities are to develop a "bank" of climate change impacts (generic or specific) to assist risk assessment and priority setting (including community), and to develop indicators. We do not anticipate meeting all the requirements of the 5 Steps including, for example, having monitoring and evaluation procedures in place by this time, but we consider that the priorities outlined should enable us to make concrete progress against the 5 Steps and milestones: Milestone 1  - Paper to Corporate Management Team (Keep seeking formal CMT mandate. Meanwhile proceed where possible on basis of CC Act and Council endorsement of SCCS); Milestone 2 - Impact Assessment for Selected Services (it is suggested that impact assessments should be prepared on a pilot basis for selected Services or sub group within Services, using a combination of existing information from business plans and risk registers, incidents log,  the LCLIP process and any readily available subsequent local information or generic information eg adjacent local authorities, SCCAP Sector Sction Plans); Milestone 3- Assess Climate Risks and Identify Actions (on pilot basis as with Milestone 2); Milestone 4 - Adaptation Arrangements Report (a comprehensive report on arrangements for the entire organisation is unlikely in this timeframe); Milestone 5 - Regular Monitoring and Review Process (we not not expect to have completed this in the timeframe although we shall seek to consider what may be appropriate indicators).</t>
  </si>
  <si>
    <t>Provide any other relevant supporting information and any examples of best practice by the organisation in relation to governance, management and strategy.</t>
  </si>
  <si>
    <t>Corporate emissions from start of baseline year to end of report year</t>
  </si>
  <si>
    <t>Emissions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</si>
  <si>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</si>
  <si>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(a) No information is required on the effect of the organisation on emissions which are not from its estate and operations.</t>
  </si>
  <si>
    <t>(b) This is the Greenhouse Gas Protocol developed by the World Resources Institute and the World Business Council on Sustainable Development which sets the global standard for how to measure, manage and report greenhouse gas emissions.</t>
  </si>
  <si>
    <t>Provide a summary of the organisation’s annual renewable generation (if any), and whether it is used or exported by the organisation.</t>
  </si>
  <si>
    <t>Organisations are likely to have a number of targets relevant to climate change. List all of the organisation’s targets of relevance to its climate change duties. Where applicable, overall carbon targets and any separate energy efficiency, waste, water, ICT, transport, travel and heat targets should be included.</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</si>
  <si>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</si>
  <si>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</si>
  <si>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Detail the top 10 carbon reduction projects implemented by the organisation in the report year</t>
  </si>
  <si>
    <t>Provide details of the top 10 projects (based on estimated emissions savings) implemented in the report year.</t>
  </si>
  <si>
    <t>Estimated decrease or increase in emissions from other sources in the report year</t>
  </si>
  <si>
    <t>If the organisation’s corporate emissions increased or decreased for any other reason in the report year, provide an estimate of the amount and direction.</t>
  </si>
  <si>
    <t>Anticipated annual carbon savings from all projects implemented by the organisation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</si>
  <si>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</si>
  <si>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Estimated decrease or increase in emissions from other sources in the year ahead</t>
  </si>
  <si>
    <t>If the organisation’s corporate emissions are likely to increase or decrease for any other reason in the year ahead, provide an estimate of the amount and direction.</t>
  </si>
  <si>
    <t>If the organisation has data available, estimate the total emissions savings made from projects since the organisation’s baseline year.</t>
  </si>
  <si>
    <t>Further information</t>
  </si>
  <si>
    <t>Provide any other relevant supporting information and any examples of best practice by the organisation in relation to corporate emissions, targets and projects.</t>
  </si>
  <si>
    <t>Has the organisation assessed current and future climate-related risks?</t>
  </si>
  <si>
    <t>If yes, provide a reference or link to any such risk assessment(s).</t>
  </si>
  <si>
    <t xml:space="preserve">What arrangements does the organisation have in place to manage climate-related risks? </t>
  </si>
  <si>
    <t>Provide details of any climate change adaptation risk management procedures, strategies, action plans and any adaptation policies and actions included across policy areas.</t>
  </si>
  <si>
    <t xml:space="preserve">What action has the organisation taken to adapt to climate change? </t>
  </si>
  <si>
    <t>Include details of work to increase awareness of the need to adapt to climate change and build the capacity of staff and stakeholders to assess risk and implement action.</t>
  </si>
  <si>
    <t>Policy / Proposal reference</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</si>
  <si>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</si>
  <si>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</si>
  <si>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 xml:space="preserve">(a) The Programme aims to address impacts identified for Scotland in the UK-wide climate change risk assessment which are not otherwise addressed by the UK-wide National Adaptation Programme through policy in relation to reserved matters.  </t>
  </si>
  <si>
    <t>What arrangements does the organisation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</si>
  <si>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plans and policies in Question 4(b).</t>
  </si>
  <si>
    <t xml:space="preserve">What arrangements does the organisation have in place to monitor and evaluate the impact of the adaptation actions? </t>
  </si>
  <si>
    <t>Please provide details of monitoring and evaluation criteria and adaptation indicators used to assess the effectiveness of actions detailed under Question 4(c) and Question 4(d).</t>
  </si>
  <si>
    <t>What are the organisation’s top 5 climate change adaptation priorities for the year ahead?</t>
  </si>
  <si>
    <t>When did the organisation last complete the Flexible Framework Assessment Tool (a)?</t>
  </si>
  <si>
    <t>Has the organisation used the Climate Change Assessment Tool (a) to self-assess its capability / performance?</t>
  </si>
  <si>
    <t>(a) This refers to the tool developed by Resource Efficient Scotland for the purposes of self-assessing an organisation’s capability / performance in relation to climate change.</t>
  </si>
  <si>
    <t>Include the month (e.g. April 2015).</t>
  </si>
  <si>
    <t>(a) This refers to the tool developed by the UK Sustainable Procurement Task Force for the purposes of charting an organisations its progress towards achieving sustainable procurement.</t>
  </si>
  <si>
    <t>What scores were achieved by the organisation when it last used this tool?</t>
  </si>
  <si>
    <t>Incorporating climate change / sustainability into new build projects</t>
  </si>
  <si>
    <t>Provide a brief description of how climate change / sustainability issues were taken into account in the design and procurement of any new build projects by the organisation in the report year.</t>
  </si>
  <si>
    <t xml:space="preserve">Achievements in incorporating climate change / sustainability into procurement </t>
  </si>
  <si>
    <t>Provide a brief description of any achievements by the organisation in incorporating climate change / sustainability considerations into procurement in the report year.</t>
  </si>
  <si>
    <t xml:space="preserve">Challenges to incorporating climate change / sustainability into procurement </t>
  </si>
  <si>
    <t>Provide a brief description of any challenges identified by the organisation.</t>
  </si>
  <si>
    <t>How procurement policies contribute to compliance with climate change duties</t>
  </si>
  <si>
    <t>How procurement activity has contributed to compliance with climate change duties</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</si>
  <si>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</si>
  <si>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</si>
  <si>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5g</t>
  </si>
  <si>
    <t>Provide any other relevant supporting information and any examples of best practice by the organisation in relation to procurement.</t>
  </si>
  <si>
    <t>Validation and Declaration</t>
  </si>
  <si>
    <t>Briefly describe the organisation’s internal validation process, if any, of the data or information contained within this report.</t>
  </si>
  <si>
    <t>Briefly describe the organisation’s peer validation process, if any, of the data or information contained within this report.</t>
  </si>
  <si>
    <t>Briefly describe the organisation’s external validation process, if any, of the data or information contained within this report.</t>
  </si>
  <si>
    <t>I confirm that the information in this report is accurate and provides a fair representation of the organisation’s performance in relation to climate change.</t>
  </si>
  <si>
    <t>Name:</t>
  </si>
  <si>
    <t>Role in the organisation:</t>
  </si>
  <si>
    <t>Date:</t>
  </si>
  <si>
    <t>Coal (industrial)</t>
  </si>
  <si>
    <t>Complete the table below with the breakdown of emission sources from the organisation’s most recent carbon footprint (greenhouse gas inventory); this should correspond to the last entry in the table above.  Use the comments box to explain what is included within a category e.g. public transport includes taxis and trains but not buses and air travel as this data is not available. If it is not possible to use a simple  emissions factor (a), leave this field blank and provide the total in the emissions column.</t>
  </si>
  <si>
    <t>This is from biomass</t>
  </si>
  <si>
    <t>Install Biomass Boiler - Redwell P.S</t>
  </si>
  <si>
    <t>Capital</t>
  </si>
  <si>
    <t>LED Lighting Upgrade various sites</t>
  </si>
  <si>
    <t>Capital/Revenue</t>
  </si>
  <si>
    <t>Flat Roof Upgrades ( improved insulation ) various sites</t>
  </si>
  <si>
    <t>NB the emissions factor given in the Lists tab was for l rather than kWh; I have overwritten it to give the emissions factor for kWh as published by Resource Efficient Scotland in their Carbon Footprint and Project Register tool.</t>
  </si>
  <si>
    <t>Clackmannanshire Council has not used the Flexible Framework Assessment Tool in 2014/15, so no answers have been given for 5a and 5b.</t>
  </si>
  <si>
    <t>No information available</t>
  </si>
  <si>
    <t>Clackmannanshire Council has a Sustainable Procurement Policy, available at http://clacksweb/document/4676.pdf#page=12 .   This policy includes statements relating to reducing greenhouse gas emissions, adapting to climate change and acting sustainably.</t>
  </si>
  <si>
    <t>Clackmannanshire Council keeps records of total distance travelled, but not type of vehicle: split is assumed to be 35% diesel, 65% petrol</t>
  </si>
  <si>
    <t>Clackmannanshire Council's Carbon Management Plan and project recording procedure is currently being revised, so we are only able to list our top five projects here.  We intend to have better systems in place for reporting on 2015/16</t>
  </si>
  <si>
    <t>We are comitted to produce an adaptation strategy by the end of 2015 and as part of this it will be necessary to consider inclusion of review periods for assessing climate risks: the strategy will be an ideal place to present all this information in one place and provide a sense as to appropriate review periods for the various actions listed in 4 (b) above.</t>
  </si>
  <si>
    <t>(a) Emissions factors are published annually by the UK Government Department for Environment, Food and Rural Affairs (Defra)</t>
  </si>
  <si>
    <t>If yes, provide the name and/or link to any such document.</t>
  </si>
  <si>
    <t>Governance and management</t>
  </si>
  <si>
    <t>Corporate Emissions, Targets and Project Data</t>
  </si>
  <si>
    <t>Objective reference</t>
  </si>
  <si>
    <t>Climate change and sustainable procurement</t>
  </si>
  <si>
    <t>Climate Change Duties Report Template (excel format) - Schedule 2 (v3.2 09/02/15)</t>
  </si>
  <si>
    <t>5h</t>
  </si>
  <si>
    <t>If yes, please provide details of the key findings and resultant action taken.</t>
  </si>
  <si>
    <t>Provide any other relevant supporting information and any examples of best practice by the organisation in relation to adaptation.</t>
  </si>
  <si>
    <t>Clackmannanshire Council</t>
  </si>
  <si>
    <t>Clackmannanshire Sustainability and Climate Change Strategy: http://www.clacksweb.org.uk/document/2858.pdf</t>
  </si>
  <si>
    <t>Water treatment is estimated to be 95% of billed water supply</t>
  </si>
  <si>
    <t>Total consumed by the organisation (kWh)</t>
  </si>
  <si>
    <t>Clackmannanshire Council has had a Carbon Management Plan since 2006; however, earlier carbon footprints have not been included here, as their scope included emissions that were beyond the organisation's control (such as Council housing and municipal waste).  The carbon footprint was re-calculated with a tighter scope for 2013/14, and this is anticipated to remain the scope for future years.</t>
  </si>
  <si>
    <t>Carbon Management Plan target</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</si>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</sst>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quot;£&quot;#,##0.00"/>
    <numFmt numFmtId="165" formatCode="_-* #,##0_-;\-* #,##0_-;_-* &quot;-&quot;??_-;_-@_-"/>
    <numFmt numFmtId="166" formatCode="[$-F800]dddd\,\ mmmm\ dd\,\ yyyy"/>
    <numFmt numFmtId="167" formatCode="0.00000"/>
    <numFmt numFmtId="168" formatCode="0.0000000"/>
    <numFmt numFmtId="169" formatCode="_-* #,##0.0_-;\-* #,##0.0_-;_-* &quot;-&quot;??_-;_-@_-"/>
    <numFmt numFmtId="170" formatCode="0.0000"/>
  </numFmts>
  <fonts count="16" x14ac:knownFonts="1">
    <font>
      <sz val="11"/>
      <color theme="1"/>
      <name val="Calibri"/>
      <family val="2"/>
      <scheme val="minor"/>
    </font>
    <font>
      <sz val="11"/>
      <color indexed="8"/>
      <name val="Calibri"/>
      <family val="2"/>
    </font>
    <font>
      <b/>
      <sz val="11"/>
      <color indexed="8"/>
      <name val="Calibri"/>
      <family val="2"/>
    </font>
    <font>
      <b/>
      <sz val="14"/>
      <color indexed="8"/>
      <name val="Calibri"/>
      <family val="2"/>
    </font>
    <font>
      <b/>
      <sz val="11"/>
      <name val="Calibri"/>
      <family val="2"/>
    </font>
    <font>
      <sz val="11"/>
      <name val="Calibri"/>
      <family val="2"/>
    </font>
    <font>
      <sz val="11"/>
      <color indexed="8"/>
      <name val="Calibri"/>
      <family val="2"/>
    </font>
    <font>
      <vertAlign val="subscript"/>
      <sz val="11"/>
      <color indexed="8"/>
      <name val="Calibri"/>
      <family val="2"/>
    </font>
    <font>
      <b/>
      <vertAlign val="subscript"/>
      <sz val="11"/>
      <color indexed="8"/>
      <name val="Calibri"/>
      <family val="2"/>
    </font>
    <font>
      <vertAlign val="superscript"/>
      <sz val="11"/>
      <color indexed="8"/>
      <name val="Calibri"/>
      <family val="2"/>
    </font>
    <font>
      <b/>
      <sz val="14"/>
      <color indexed="9"/>
      <name val="Calibri"/>
      <family val="2"/>
    </font>
    <font>
      <u/>
      <sz val="11"/>
      <name val="Calibri"/>
      <family val="2"/>
    </font>
    <font>
      <sz val="8"/>
      <name val="Calibri"/>
      <family val="2"/>
    </font>
    <font>
      <i/>
      <sz val="11"/>
      <color indexed="8"/>
      <name val="Calibri"/>
      <family val="2"/>
    </font>
    <font>
      <sz val="8"/>
      <color indexed="81"/>
      <name val="Tahoma"/>
    </font>
    <font>
      <b/>
      <sz val="8"/>
      <color indexed="81"/>
      <name val="Tahoma"/>
    </font>
  </fonts>
  <fills count="15">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indexed="17"/>
        <bgColor indexed="64"/>
      </patternFill>
    </fill>
    <fill>
      <patternFill patternType="solid">
        <fgColor indexed="53"/>
        <bgColor indexed="64"/>
      </patternFill>
    </fill>
    <fill>
      <patternFill patternType="solid">
        <fgColor indexed="47"/>
        <bgColor indexed="64"/>
      </patternFill>
    </fill>
    <fill>
      <patternFill patternType="solid">
        <fgColor indexed="49"/>
        <bgColor indexed="64"/>
      </patternFill>
    </fill>
    <fill>
      <patternFill patternType="solid">
        <fgColor indexed="9"/>
        <bgColor indexed="64"/>
      </patternFill>
    </fill>
    <fill>
      <patternFill patternType="solid">
        <fgColor indexed="57"/>
        <bgColor indexed="64"/>
      </patternFill>
    </fill>
    <fill>
      <patternFill patternType="solid">
        <fgColor indexed="23"/>
        <bgColor indexed="64"/>
      </patternFill>
    </fill>
    <fill>
      <patternFill patternType="solid">
        <fgColor indexed="8"/>
        <bgColor indexed="64"/>
      </patternFill>
    </fill>
  </fills>
  <borders count="78">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thin">
        <color indexed="51"/>
      </left>
      <right style="thin">
        <color indexed="51"/>
      </right>
      <top style="thin">
        <color indexed="51"/>
      </top>
      <bottom/>
      <diagonal/>
    </border>
    <border>
      <left style="thin">
        <color indexed="26"/>
      </left>
      <right style="thin">
        <color indexed="26"/>
      </right>
      <top style="thin">
        <color indexed="26"/>
      </top>
      <bottom style="thin">
        <color indexed="26"/>
      </bottom>
      <diagonal/>
    </border>
    <border>
      <left style="thin">
        <color indexed="44"/>
      </left>
      <right style="thin">
        <color indexed="44"/>
      </right>
      <top style="thin">
        <color indexed="44"/>
      </top>
      <bottom style="thin">
        <color indexed="44"/>
      </bottom>
      <diagonal/>
    </border>
    <border>
      <left style="thin">
        <color indexed="43"/>
      </left>
      <right style="thin">
        <color indexed="43"/>
      </right>
      <top style="thin">
        <color indexed="43"/>
      </top>
      <bottom style="thin">
        <color indexed="43"/>
      </bottom>
      <diagonal/>
    </border>
    <border>
      <left style="thin">
        <color indexed="44"/>
      </left>
      <right style="thin">
        <color indexed="44"/>
      </right>
      <top style="thin">
        <color indexed="44"/>
      </top>
      <bottom/>
      <diagonal/>
    </border>
    <border>
      <left style="thin">
        <color indexed="43"/>
      </left>
      <right style="thin">
        <color indexed="43"/>
      </right>
      <top/>
      <bottom style="thin">
        <color indexed="43"/>
      </bottom>
      <diagonal/>
    </border>
    <border>
      <left style="thin">
        <color indexed="17"/>
      </left>
      <right style="thin">
        <color indexed="17"/>
      </right>
      <top style="thin">
        <color indexed="17"/>
      </top>
      <bottom style="thin">
        <color indexed="17"/>
      </bottom>
      <diagonal/>
    </border>
    <border>
      <left style="thin">
        <color indexed="43"/>
      </left>
      <right style="thin">
        <color indexed="43"/>
      </right>
      <top style="thin">
        <color indexed="43"/>
      </top>
      <bottom/>
      <diagonal/>
    </border>
    <border>
      <left style="thin">
        <color indexed="53"/>
      </left>
      <right style="thin">
        <color indexed="53"/>
      </right>
      <top style="thin">
        <color indexed="53"/>
      </top>
      <bottom/>
      <diagonal/>
    </border>
    <border>
      <left style="thin">
        <color indexed="47"/>
      </left>
      <right style="thin">
        <color indexed="47"/>
      </right>
      <top style="thin">
        <color indexed="47"/>
      </top>
      <bottom style="thin">
        <color indexed="47"/>
      </bottom>
      <diagonal/>
    </border>
    <border>
      <left style="thin">
        <color indexed="26"/>
      </left>
      <right/>
      <top style="thin">
        <color indexed="26"/>
      </top>
      <bottom style="thin">
        <color indexed="26"/>
      </bottom>
      <diagonal/>
    </border>
    <border>
      <left style="thin">
        <color indexed="26"/>
      </left>
      <right style="thin">
        <color indexed="26"/>
      </right>
      <top/>
      <bottom style="thin">
        <color indexed="26"/>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44"/>
      </left>
      <right style="thin">
        <color indexed="44"/>
      </right>
      <top/>
      <bottom style="thin">
        <color indexed="44"/>
      </bottom>
      <diagonal/>
    </border>
    <border>
      <left style="thin">
        <color indexed="47"/>
      </left>
      <right/>
      <top style="thin">
        <color indexed="47"/>
      </top>
      <bottom style="thin">
        <color indexed="47"/>
      </bottom>
      <diagonal/>
    </border>
    <border>
      <left style="thin">
        <color indexed="47"/>
      </left>
      <right style="thin">
        <color indexed="47"/>
      </right>
      <top/>
      <bottom style="thin">
        <color indexed="47"/>
      </bottom>
      <diagonal/>
    </border>
    <border>
      <left style="thin">
        <color indexed="55"/>
      </left>
      <right style="thin">
        <color indexed="55"/>
      </right>
      <top style="thin">
        <color indexed="55"/>
      </top>
      <bottom/>
      <diagonal/>
    </border>
    <border>
      <left style="thin">
        <color indexed="64"/>
      </left>
      <right style="medium">
        <color indexed="64"/>
      </right>
      <top style="medium">
        <color indexed="64"/>
      </top>
      <bottom style="thin">
        <color indexed="64"/>
      </bottom>
      <diagonal/>
    </border>
    <border>
      <left style="thin">
        <color indexed="43"/>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55"/>
      </right>
      <top style="thin">
        <color indexed="55"/>
      </top>
      <bottom/>
      <diagonal/>
    </border>
    <border>
      <left style="thin">
        <color indexed="43"/>
      </left>
      <right style="thin">
        <color indexed="43"/>
      </right>
      <top/>
      <bottom/>
      <diagonal/>
    </border>
    <border>
      <left style="thin">
        <color indexed="44"/>
      </left>
      <right style="thin">
        <color indexed="44"/>
      </right>
      <top/>
      <bottom/>
      <diagonal/>
    </border>
    <border>
      <left style="thin">
        <color indexed="49"/>
      </left>
      <right style="thin">
        <color indexed="49"/>
      </right>
      <top style="thin">
        <color indexed="49"/>
      </top>
      <bottom style="thin">
        <color indexed="49"/>
      </bottom>
      <diagonal/>
    </border>
    <border>
      <left style="thin">
        <color indexed="64"/>
      </left>
      <right style="medium">
        <color indexed="64"/>
      </right>
      <top style="thin">
        <color indexed="64"/>
      </top>
      <bottom style="medium">
        <color indexed="64"/>
      </bottom>
      <diagonal/>
    </border>
    <border>
      <left style="thin">
        <color indexed="43"/>
      </left>
      <right/>
      <top/>
      <bottom/>
      <diagonal/>
    </border>
    <border>
      <left style="medium">
        <color indexed="64"/>
      </left>
      <right style="thin">
        <color indexed="64"/>
      </right>
      <top style="medium">
        <color indexed="64"/>
      </top>
      <bottom style="thin">
        <color indexed="64"/>
      </bottom>
      <diagonal/>
    </border>
    <border>
      <left style="thin">
        <color indexed="43"/>
      </left>
      <right/>
      <top style="thin">
        <color indexed="43"/>
      </top>
      <bottom style="thin">
        <color indexed="43"/>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17"/>
      </right>
      <top style="thin">
        <color indexed="17"/>
      </top>
      <bottom/>
      <diagonal/>
    </border>
    <border>
      <left/>
      <right style="thin">
        <color indexed="44"/>
      </right>
      <top/>
      <bottom/>
      <diagonal/>
    </border>
    <border>
      <left/>
      <right style="thin">
        <color indexed="55"/>
      </right>
      <top/>
      <bottom/>
      <diagonal/>
    </border>
    <border>
      <left/>
      <right style="thin">
        <color indexed="51"/>
      </right>
      <top/>
      <bottom/>
      <diagonal/>
    </border>
    <border>
      <left/>
      <right style="thin">
        <color indexed="43"/>
      </right>
      <top/>
      <bottom/>
      <diagonal/>
    </border>
    <border>
      <left/>
      <right style="thin">
        <color indexed="26"/>
      </right>
      <top/>
      <bottom/>
      <diagonal/>
    </border>
    <border>
      <left style="thin">
        <color indexed="49"/>
      </left>
      <right style="thin">
        <color indexed="49"/>
      </right>
      <top/>
      <bottom style="thin">
        <color indexed="49"/>
      </bottom>
      <diagonal/>
    </border>
    <border>
      <left/>
      <right style="thin">
        <color indexed="49"/>
      </right>
      <top style="thin">
        <color indexed="49"/>
      </top>
      <bottom/>
      <diagonal/>
    </border>
    <border>
      <left style="thin">
        <color indexed="17"/>
      </left>
      <right/>
      <top/>
      <bottom style="thin">
        <color indexed="17"/>
      </bottom>
      <diagonal/>
    </border>
    <border>
      <left/>
      <right style="thin">
        <color indexed="49"/>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55"/>
      </top>
      <bottom style="thin">
        <color indexed="55"/>
      </bottom>
      <diagonal/>
    </border>
    <border>
      <left/>
      <right/>
      <top/>
      <bottom style="thin">
        <color indexed="55"/>
      </bottom>
      <diagonal/>
    </border>
    <border>
      <left style="thin">
        <color indexed="55"/>
      </left>
      <right/>
      <top/>
      <bottom style="thin">
        <color indexed="55"/>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47"/>
      </left>
      <right/>
      <top/>
      <bottom style="medium">
        <color indexed="64"/>
      </bottom>
      <diagonal/>
    </border>
    <border>
      <left/>
      <right/>
      <top/>
      <bottom style="medium">
        <color indexed="64"/>
      </bottom>
      <diagonal/>
    </border>
    <border>
      <left style="thin">
        <color indexed="43"/>
      </left>
      <right/>
      <top/>
      <bottom style="medium">
        <color indexed="64"/>
      </bottom>
      <diagonal/>
    </border>
    <border>
      <left style="thin">
        <color indexed="55"/>
      </left>
      <right/>
      <top/>
      <bottom/>
      <diagonal/>
    </border>
    <border>
      <left style="thin">
        <color indexed="47"/>
      </left>
      <right/>
      <top/>
      <bottom/>
      <diagonal/>
    </border>
    <border>
      <left style="thin">
        <color indexed="26"/>
      </left>
      <right/>
      <top/>
      <bottom/>
      <diagonal/>
    </border>
    <border>
      <left style="thin">
        <color indexed="44"/>
      </left>
      <right/>
      <top style="medium">
        <color indexed="64"/>
      </top>
      <bottom/>
      <diagonal/>
    </border>
    <border>
      <left style="thin">
        <color indexed="44"/>
      </left>
      <right/>
      <top/>
      <bottom style="medium">
        <color indexed="64"/>
      </bottom>
      <diagonal/>
    </border>
    <border>
      <left style="thin">
        <color indexed="26"/>
      </left>
      <right/>
      <top/>
      <bottom style="medium">
        <color indexed="64"/>
      </bottom>
      <diagonal/>
    </border>
    <border>
      <left style="thin">
        <color indexed="44"/>
      </left>
      <right/>
      <top/>
      <bottom/>
      <diagonal/>
    </border>
    <border>
      <left style="thin">
        <color indexed="55"/>
      </left>
      <right/>
      <top/>
      <bottom style="medium">
        <color indexed="64"/>
      </bottom>
      <diagonal/>
    </border>
  </borders>
  <cellStyleXfs count="2">
    <xf numFmtId="0" fontId="0" fillId="0" borderId="0"/>
    <xf numFmtId="43" fontId="6" fillId="0" borderId="0" applyFont="0" applyFill="0" applyBorder="0" applyAlignment="0" applyProtection="0"/>
  </cellStyleXfs>
  <cellXfs count="263">
    <xf numFmtId="0" fontId="0" fillId="0" borderId="0" xfId="0"/>
    <xf numFmtId="0" fontId="0" fillId="0" borderId="1" xfId="0" applyBorder="1"/>
    <xf numFmtId="0" fontId="0" fillId="0" borderId="2" xfId="0" applyBorder="1"/>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xf numFmtId="0" fontId="2" fillId="2" borderId="6" xfId="0" applyFont="1" applyFill="1" applyBorder="1" applyAlignment="1">
      <alignment horizontal="center"/>
    </xf>
    <xf numFmtId="0" fontId="2" fillId="2" borderId="6" xfId="0" applyFont="1" applyFill="1" applyBorder="1" applyAlignment="1">
      <alignment horizontal="left"/>
    </xf>
    <xf numFmtId="0" fontId="2" fillId="2" borderId="6" xfId="0" applyFont="1" applyFill="1" applyBorder="1" applyAlignment="1"/>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2" fillId="2" borderId="7" xfId="0" applyFont="1" applyFill="1" applyBorder="1" applyAlignment="1">
      <alignment horizontal="center"/>
    </xf>
    <xf numFmtId="0" fontId="2" fillId="3" borderId="0" xfId="0" applyFont="1" applyFill="1" applyBorder="1" applyAlignment="1">
      <alignment horizontal="center"/>
    </xf>
    <xf numFmtId="0" fontId="3" fillId="4" borderId="8" xfId="0" applyFont="1" applyFill="1" applyBorder="1" applyAlignment="1">
      <alignment horizontal="center" vertical="center"/>
    </xf>
    <xf numFmtId="0" fontId="3" fillId="4" borderId="8" xfId="0" applyFont="1" applyFill="1" applyBorder="1" applyAlignment="1">
      <alignment vertical="center"/>
    </xf>
    <xf numFmtId="0" fontId="2" fillId="3" borderId="9" xfId="0" applyFont="1" applyFill="1" applyBorder="1" applyAlignment="1">
      <alignment horizontal="center"/>
    </xf>
    <xf numFmtId="0" fontId="2" fillId="3" borderId="9" xfId="0" applyFont="1" applyFill="1" applyBorder="1" applyAlignment="1"/>
    <xf numFmtId="0" fontId="4" fillId="5" borderId="10" xfId="0" applyFont="1" applyFill="1" applyBorder="1" applyAlignment="1">
      <alignment horizontal="center"/>
    </xf>
    <xf numFmtId="0" fontId="4" fillId="6" borderId="11" xfId="0" applyFont="1" applyFill="1" applyBorder="1" applyAlignment="1">
      <alignment horizontal="center"/>
    </xf>
    <xf numFmtId="0" fontId="4" fillId="6" borderId="11" xfId="0" applyFont="1" applyFill="1" applyBorder="1" applyAlignment="1"/>
    <xf numFmtId="0" fontId="4" fillId="6" borderId="11" xfId="0" applyFont="1" applyFill="1" applyBorder="1" applyAlignment="1">
      <alignment horizontal="left"/>
    </xf>
    <xf numFmtId="0" fontId="4" fillId="5" borderId="12" xfId="0" applyFont="1" applyFill="1" applyBorder="1" applyAlignment="1">
      <alignment horizontal="center"/>
    </xf>
    <xf numFmtId="0" fontId="4" fillId="6" borderId="13" xfId="0" applyFont="1" applyFill="1" applyBorder="1" applyAlignment="1">
      <alignment horizontal="center"/>
    </xf>
    <xf numFmtId="0" fontId="3" fillId="7" borderId="14" xfId="0" applyFont="1" applyFill="1" applyBorder="1" applyAlignment="1">
      <alignment horizontal="center" vertical="center"/>
    </xf>
    <xf numFmtId="0" fontId="3" fillId="7" borderId="14" xfId="0" applyFont="1" applyFill="1" applyBorder="1" applyAlignment="1">
      <alignment vertical="center"/>
    </xf>
    <xf numFmtId="0" fontId="4" fillId="6" borderId="15" xfId="0" applyFont="1" applyFill="1" applyBorder="1" applyAlignment="1">
      <alignment horizontal="center"/>
    </xf>
    <xf numFmtId="0" fontId="3" fillId="8" borderId="16" xfId="0" applyFont="1" applyFill="1" applyBorder="1" applyAlignment="1">
      <alignment horizontal="center" vertical="center"/>
    </xf>
    <xf numFmtId="0" fontId="3" fillId="8" borderId="16" xfId="0" applyFont="1" applyFill="1" applyBorder="1" applyAlignment="1">
      <alignment vertical="center"/>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4" fillId="9" borderId="17" xfId="0" applyFont="1" applyFill="1" applyBorder="1" applyAlignment="1">
      <alignment horizontal="center"/>
    </xf>
    <xf numFmtId="0" fontId="4" fillId="9" borderId="17" xfId="0" applyFont="1" applyFill="1" applyBorder="1" applyAlignment="1"/>
    <xf numFmtId="0" fontId="4" fillId="5" borderId="10" xfId="0" applyFont="1" applyFill="1" applyBorder="1" applyAlignment="1">
      <alignment horizontal="center" vertical="top"/>
    </xf>
    <xf numFmtId="0" fontId="3" fillId="4" borderId="0" xfId="0" applyFont="1" applyFill="1" applyBorder="1" applyAlignment="1">
      <alignment vertical="center"/>
    </xf>
    <xf numFmtId="0" fontId="3" fillId="10" borderId="0" xfId="0" applyFont="1" applyFill="1" applyBorder="1" applyAlignment="1">
      <alignment vertical="center"/>
    </xf>
    <xf numFmtId="0" fontId="4" fillId="5" borderId="0" xfId="0" applyFont="1" applyFill="1" applyBorder="1" applyAlignment="1">
      <alignment horizontal="center"/>
    </xf>
    <xf numFmtId="0" fontId="4" fillId="6" borderId="0" xfId="0" applyFont="1" applyFill="1" applyBorder="1" applyAlignment="1">
      <alignment horizontal="center"/>
    </xf>
    <xf numFmtId="0" fontId="3" fillId="8" borderId="0" xfId="0" applyFont="1" applyFill="1" applyBorder="1" applyAlignment="1">
      <alignment vertical="center"/>
    </xf>
    <xf numFmtId="0" fontId="4" fillId="9" borderId="0" xfId="0" applyFont="1" applyFill="1"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xf numFmtId="0" fontId="2" fillId="3" borderId="19" xfId="0" applyFont="1" applyFill="1" applyBorder="1" applyAlignment="1">
      <alignment horizontal="center"/>
    </xf>
    <xf numFmtId="0" fontId="0" fillId="11" borderId="20" xfId="0" applyFill="1" applyBorder="1"/>
    <xf numFmtId="165" fontId="0" fillId="11" borderId="20" xfId="1" applyNumberFormat="1" applyFont="1" applyFill="1" applyBorder="1"/>
    <xf numFmtId="0" fontId="0" fillId="11" borderId="21" xfId="0" applyFill="1" applyBorder="1"/>
    <xf numFmtId="0" fontId="0" fillId="11" borderId="22" xfId="0" applyFill="1" applyBorder="1"/>
    <xf numFmtId="0" fontId="0" fillId="11" borderId="23" xfId="0" applyFill="1" applyBorder="1"/>
    <xf numFmtId="0" fontId="0" fillId="11" borderId="24" xfId="0" applyFill="1" applyBorder="1"/>
    <xf numFmtId="165" fontId="0" fillId="11" borderId="24" xfId="1" applyNumberFormat="1" applyFont="1" applyFill="1" applyBorder="1"/>
    <xf numFmtId="0" fontId="2" fillId="3" borderId="19" xfId="0" applyFont="1" applyFill="1" applyBorder="1" applyAlignment="1">
      <alignment horizontal="left"/>
    </xf>
    <xf numFmtId="0" fontId="3" fillId="12" borderId="0" xfId="0" applyFont="1" applyFill="1" applyBorder="1" applyAlignment="1">
      <alignment horizontal="center" vertical="center"/>
    </xf>
    <xf numFmtId="0" fontId="3" fillId="12" borderId="0" xfId="0" applyFont="1" applyFill="1" applyBorder="1" applyAlignment="1">
      <alignment vertical="center"/>
    </xf>
    <xf numFmtId="164" fontId="5" fillId="6" borderId="15" xfId="0" applyNumberFormat="1" applyFont="1" applyFill="1" applyBorder="1"/>
    <xf numFmtId="0" fontId="3" fillId="10" borderId="0" xfId="0" applyFont="1" applyFill="1" applyBorder="1" applyAlignment="1">
      <alignment horizontal="center" vertical="center"/>
    </xf>
    <xf numFmtId="0" fontId="4" fillId="5" borderId="25" xfId="0" applyFont="1" applyFill="1" applyBorder="1" applyAlignment="1">
      <alignment horizontal="center"/>
    </xf>
    <xf numFmtId="0" fontId="3" fillId="9" borderId="0" xfId="0" applyFont="1" applyFill="1" applyBorder="1" applyAlignment="1">
      <alignment horizontal="center" vertical="center"/>
    </xf>
    <xf numFmtId="0" fontId="3" fillId="9" borderId="0" xfId="0" applyFont="1" applyFill="1" applyBorder="1" applyAlignment="1">
      <alignment vertical="center"/>
    </xf>
    <xf numFmtId="0" fontId="4" fillId="9" borderId="26" xfId="0" applyFont="1" applyFill="1" applyBorder="1" applyAlignment="1">
      <alignment horizontal="center"/>
    </xf>
    <xf numFmtId="0" fontId="5" fillId="9" borderId="27" xfId="0" applyFont="1" applyFill="1" applyBorder="1"/>
    <xf numFmtId="0" fontId="4" fillId="9" borderId="27" xfId="0" applyFont="1" applyFill="1" applyBorder="1" applyAlignment="1">
      <alignment horizontal="center"/>
    </xf>
    <xf numFmtId="0" fontId="4" fillId="9" borderId="17" xfId="0" applyFont="1" applyFill="1" applyBorder="1"/>
    <xf numFmtId="0" fontId="2" fillId="2" borderId="28" xfId="0" applyFont="1" applyFill="1" applyBorder="1" applyAlignment="1">
      <alignment horizontal="center"/>
    </xf>
    <xf numFmtId="0" fontId="0" fillId="11" borderId="29" xfId="0" applyFill="1" applyBorder="1"/>
    <xf numFmtId="0" fontId="4" fillId="6" borderId="30" xfId="0" applyFont="1" applyFill="1" applyBorder="1" applyAlignment="1"/>
    <xf numFmtId="0" fontId="4" fillId="6" borderId="31" xfId="0" applyFont="1" applyFill="1" applyBorder="1" applyAlignment="1"/>
    <xf numFmtId="0" fontId="0" fillId="11" borderId="32" xfId="0" applyFill="1" applyBorder="1" applyAlignment="1">
      <alignment vertical="center"/>
    </xf>
    <xf numFmtId="0" fontId="2" fillId="2" borderId="33" xfId="0" applyFont="1" applyFill="1" applyBorder="1" applyAlignment="1">
      <alignment horizontal="center"/>
    </xf>
    <xf numFmtId="164" fontId="5" fillId="6" borderId="34" xfId="0" applyNumberFormat="1" applyFont="1" applyFill="1" applyBorder="1"/>
    <xf numFmtId="0" fontId="4" fillId="5" borderId="35" xfId="0" applyFont="1" applyFill="1" applyBorder="1" applyAlignment="1">
      <alignment vertical="top"/>
    </xf>
    <xf numFmtId="0" fontId="4" fillId="5" borderId="25" xfId="0" applyFont="1" applyFill="1" applyBorder="1" applyAlignment="1">
      <alignment vertical="top"/>
    </xf>
    <xf numFmtId="0" fontId="3" fillId="10" borderId="36" xfId="0" applyFont="1" applyFill="1" applyBorder="1" applyAlignment="1">
      <alignment horizontal="center" vertical="center"/>
    </xf>
    <xf numFmtId="0" fontId="3" fillId="10" borderId="36" xfId="0" applyFont="1" applyFill="1" applyBorder="1" applyAlignment="1">
      <alignment vertical="center"/>
    </xf>
    <xf numFmtId="0" fontId="4" fillId="5" borderId="25" xfId="0" applyFont="1" applyFill="1" applyBorder="1" applyAlignment="1">
      <alignment horizontal="left"/>
    </xf>
    <xf numFmtId="0" fontId="4" fillId="5" borderId="0" xfId="0" applyFont="1" applyFill="1" applyBorder="1" applyAlignment="1">
      <alignment horizontal="left" vertical="top" wrapText="1"/>
    </xf>
    <xf numFmtId="0" fontId="4" fillId="6" borderId="0" xfId="0" applyFont="1" applyFill="1" applyBorder="1" applyAlignment="1">
      <alignment vertical="top"/>
    </xf>
    <xf numFmtId="0" fontId="3" fillId="6" borderId="0" xfId="0" applyFont="1" applyFill="1" applyBorder="1" applyAlignment="1">
      <alignment horizontal="center" vertical="center"/>
    </xf>
    <xf numFmtId="0" fontId="3" fillId="6" borderId="0" xfId="0" applyFont="1" applyFill="1" applyBorder="1" applyAlignment="1">
      <alignment vertical="center"/>
    </xf>
    <xf numFmtId="0" fontId="2" fillId="3" borderId="9" xfId="0" applyFont="1" applyFill="1" applyBorder="1" applyAlignment="1">
      <alignment horizontal="center" vertical="top"/>
    </xf>
    <xf numFmtId="164" fontId="0" fillId="3" borderId="19" xfId="0" applyNumberFormat="1" applyFill="1" applyBorder="1"/>
    <xf numFmtId="0" fontId="2" fillId="3" borderId="0" xfId="0" applyFont="1" applyFill="1" applyBorder="1" applyAlignment="1">
      <alignment horizontal="left" vertical="top"/>
    </xf>
    <xf numFmtId="43" fontId="2" fillId="3" borderId="0" xfId="1" applyFont="1" applyFill="1" applyBorder="1" applyAlignment="1">
      <alignment horizontal="center"/>
    </xf>
    <xf numFmtId="43" fontId="2" fillId="3" borderId="0" xfId="1" applyFont="1" applyFill="1" applyBorder="1" applyAlignment="1">
      <alignment horizontal="left" vertical="top"/>
    </xf>
    <xf numFmtId="43" fontId="0" fillId="0" borderId="1" xfId="1" applyFont="1" applyBorder="1"/>
    <xf numFmtId="0" fontId="0" fillId="3" borderId="0" xfId="0" applyFont="1" applyFill="1" applyBorder="1" applyAlignment="1">
      <alignment horizontal="left" vertical="top"/>
    </xf>
    <xf numFmtId="0" fontId="2" fillId="2" borderId="23" xfId="0" applyFont="1" applyFill="1" applyBorder="1"/>
    <xf numFmtId="0" fontId="2" fillId="2" borderId="37" xfId="0" applyFont="1" applyFill="1" applyBorder="1"/>
    <xf numFmtId="0" fontId="0" fillId="2" borderId="22" xfId="0" applyFill="1" applyBorder="1"/>
    <xf numFmtId="0" fontId="0" fillId="2" borderId="37" xfId="0" applyFill="1" applyBorder="1"/>
    <xf numFmtId="0" fontId="2" fillId="3" borderId="0" xfId="0" applyFont="1" applyFill="1" applyBorder="1" applyAlignment="1">
      <alignment horizontal="left"/>
    </xf>
    <xf numFmtId="0" fontId="0" fillId="2" borderId="22" xfId="0" applyFill="1" applyBorder="1" applyAlignment="1">
      <alignment wrapText="1"/>
    </xf>
    <xf numFmtId="0" fontId="0" fillId="2" borderId="37" xfId="0" applyFill="1" applyBorder="1" applyAlignment="1">
      <alignment wrapText="1"/>
    </xf>
    <xf numFmtId="0" fontId="4" fillId="6" borderId="11" xfId="0" applyFont="1" applyFill="1" applyBorder="1" applyAlignment="1">
      <alignment horizontal="center" vertical="top"/>
    </xf>
    <xf numFmtId="164" fontId="0" fillId="11" borderId="32" xfId="0" applyNumberFormat="1" applyFill="1" applyBorder="1" applyAlignment="1">
      <alignment vertical="center"/>
    </xf>
    <xf numFmtId="0" fontId="5" fillId="5" borderId="0" xfId="0" applyFont="1" applyFill="1" applyBorder="1" applyAlignment="1">
      <alignment horizontal="left" vertical="top"/>
    </xf>
    <xf numFmtId="0" fontId="5" fillId="5" borderId="10" xfId="0" applyFont="1" applyFill="1" applyBorder="1" applyAlignment="1">
      <alignment vertical="top"/>
    </xf>
    <xf numFmtId="0" fontId="4" fillId="6" borderId="38" xfId="0" applyFont="1" applyFill="1" applyBorder="1" applyAlignment="1"/>
    <xf numFmtId="0" fontId="0" fillId="2" borderId="28" xfId="0" applyFill="1" applyBorder="1" applyAlignment="1">
      <alignment vertical="top"/>
    </xf>
    <xf numFmtId="0" fontId="0" fillId="2" borderId="0" xfId="0" applyFont="1" applyFill="1" applyBorder="1" applyAlignment="1">
      <alignment vertical="top"/>
    </xf>
    <xf numFmtId="165" fontId="2" fillId="2" borderId="24" xfId="1" applyNumberFormat="1" applyFont="1" applyFill="1" applyBorder="1"/>
    <xf numFmtId="0" fontId="4" fillId="9" borderId="27" xfId="0" applyFont="1" applyFill="1" applyBorder="1"/>
    <xf numFmtId="164" fontId="5" fillId="9" borderId="27" xfId="0" applyNumberFormat="1" applyFont="1" applyFill="1" applyBorder="1"/>
    <xf numFmtId="16" fontId="0" fillId="2" borderId="22" xfId="0" applyNumberFormat="1" applyFill="1" applyBorder="1"/>
    <xf numFmtId="0" fontId="2" fillId="10" borderId="39" xfId="0" applyFont="1" applyFill="1" applyBorder="1" applyAlignment="1">
      <alignment vertical="center"/>
    </xf>
    <xf numFmtId="0" fontId="4" fillId="6" borderId="40" xfId="0" applyFont="1" applyFill="1" applyBorder="1" applyAlignment="1">
      <alignment horizontal="center"/>
    </xf>
    <xf numFmtId="1" fontId="0" fillId="0" borderId="0" xfId="0" applyNumberFormat="1"/>
    <xf numFmtId="168" fontId="0" fillId="11" borderId="20" xfId="0" applyNumberFormat="1" applyFill="1" applyBorder="1"/>
    <xf numFmtId="168" fontId="0" fillId="11" borderId="24" xfId="0" applyNumberFormat="1" applyFill="1" applyBorder="1"/>
    <xf numFmtId="167" fontId="0" fillId="11" borderId="20" xfId="0" applyNumberFormat="1" applyFill="1" applyBorder="1"/>
    <xf numFmtId="167" fontId="0" fillId="11" borderId="24" xfId="0" applyNumberFormat="1" applyFill="1" applyBorder="1"/>
    <xf numFmtId="0" fontId="0" fillId="11" borderId="41" xfId="0" applyFill="1" applyBorder="1"/>
    <xf numFmtId="0" fontId="0" fillId="11" borderId="42" xfId="0" applyFill="1" applyBorder="1"/>
    <xf numFmtId="0" fontId="4" fillId="6" borderId="11" xfId="0" applyFont="1" applyFill="1" applyBorder="1" applyAlignment="1">
      <alignment horizontal="center" vertical="center"/>
    </xf>
    <xf numFmtId="0" fontId="2" fillId="10" borderId="39" xfId="0" applyFont="1" applyFill="1" applyBorder="1" applyAlignment="1">
      <alignment horizontal="left" vertical="center"/>
    </xf>
    <xf numFmtId="0" fontId="2" fillId="10" borderId="43" xfId="0" applyFont="1" applyFill="1" applyBorder="1" applyAlignment="1">
      <alignment horizontal="left" vertical="center"/>
    </xf>
    <xf numFmtId="0" fontId="2" fillId="10" borderId="29" xfId="0" applyFont="1" applyFill="1" applyBorder="1" applyAlignment="1">
      <alignment horizontal="left" vertical="center"/>
    </xf>
    <xf numFmtId="0" fontId="2" fillId="7" borderId="39" xfId="0" applyFont="1" applyFill="1" applyBorder="1" applyAlignment="1">
      <alignment vertical="center"/>
    </xf>
    <xf numFmtId="0" fontId="2" fillId="7" borderId="43" xfId="0" applyFont="1" applyFill="1" applyBorder="1" applyAlignment="1">
      <alignment vertical="center"/>
    </xf>
    <xf numFmtId="0" fontId="2" fillId="7" borderId="29" xfId="0" applyFont="1" applyFill="1" applyBorder="1" applyAlignment="1">
      <alignment vertical="center"/>
    </xf>
    <xf numFmtId="0" fontId="2" fillId="8" borderId="39" xfId="0" applyFont="1" applyFill="1" applyBorder="1" applyAlignment="1">
      <alignment vertical="center"/>
    </xf>
    <xf numFmtId="0" fontId="2" fillId="8" borderId="43" xfId="0" applyFont="1" applyFill="1" applyBorder="1" applyAlignment="1">
      <alignment vertical="center"/>
    </xf>
    <xf numFmtId="0" fontId="2" fillId="8" borderId="29" xfId="0" applyFont="1" applyFill="1" applyBorder="1" applyAlignment="1">
      <alignment vertical="center"/>
    </xf>
    <xf numFmtId="0" fontId="2" fillId="2" borderId="39" xfId="0" applyFont="1" applyFill="1" applyBorder="1"/>
    <xf numFmtId="0" fontId="2" fillId="2" borderId="21" xfId="0" applyFont="1" applyFill="1" applyBorder="1"/>
    <xf numFmtId="0" fontId="2" fillId="4" borderId="39" xfId="0" applyFont="1" applyFill="1" applyBorder="1" applyAlignment="1">
      <alignment vertical="center"/>
    </xf>
    <xf numFmtId="0" fontId="2" fillId="4" borderId="43" xfId="0" applyFont="1" applyFill="1" applyBorder="1" applyAlignment="1">
      <alignment vertical="center" wrapText="1"/>
    </xf>
    <xf numFmtId="0" fontId="2" fillId="4" borderId="29" xfId="0" applyFont="1" applyFill="1" applyBorder="1" applyAlignment="1">
      <alignment vertical="center" wrapText="1"/>
    </xf>
    <xf numFmtId="0" fontId="2" fillId="4" borderId="39" xfId="0" applyFont="1" applyFill="1" applyBorder="1" applyAlignment="1">
      <alignment vertical="center" wrapText="1"/>
    </xf>
    <xf numFmtId="0" fontId="2" fillId="4" borderId="44" xfId="0" applyFont="1" applyFill="1" applyBorder="1" applyAlignment="1">
      <alignment vertical="center" wrapText="1"/>
    </xf>
    <xf numFmtId="0" fontId="2" fillId="4" borderId="29" xfId="0" applyFont="1" applyFill="1" applyBorder="1" applyAlignment="1">
      <alignment vertical="center"/>
    </xf>
    <xf numFmtId="0" fontId="2" fillId="4" borderId="43" xfId="0" applyFont="1" applyFill="1" applyBorder="1" applyAlignment="1">
      <alignment vertical="center"/>
    </xf>
    <xf numFmtId="0" fontId="3" fillId="2" borderId="7" xfId="0" applyFont="1" applyFill="1" applyBorder="1" applyAlignment="1">
      <alignment vertical="center"/>
    </xf>
    <xf numFmtId="0" fontId="0" fillId="11" borderId="45" xfId="0" applyFill="1" applyBorder="1"/>
    <xf numFmtId="0" fontId="0" fillId="11" borderId="46" xfId="0" applyFill="1" applyBorder="1"/>
    <xf numFmtId="169" fontId="0" fillId="11" borderId="20" xfId="1" applyNumberFormat="1" applyFont="1" applyFill="1" applyBorder="1"/>
    <xf numFmtId="169" fontId="0" fillId="11" borderId="24" xfId="1" applyNumberFormat="1" applyFont="1" applyFill="1" applyBorder="1"/>
    <xf numFmtId="165" fontId="0" fillId="0" borderId="1" xfId="1" applyNumberFormat="1" applyFont="1" applyBorder="1"/>
    <xf numFmtId="0" fontId="5" fillId="5" borderId="12" xfId="0" applyFont="1" applyFill="1" applyBorder="1" applyAlignment="1">
      <alignment vertical="top"/>
    </xf>
    <xf numFmtId="166" fontId="0" fillId="11" borderId="20" xfId="0" applyNumberFormat="1" applyFill="1" applyBorder="1"/>
    <xf numFmtId="166" fontId="0" fillId="11" borderId="24" xfId="0" applyNumberFormat="1" applyFill="1" applyBorder="1"/>
    <xf numFmtId="0" fontId="3" fillId="12" borderId="47" xfId="0" applyFont="1" applyFill="1" applyBorder="1" applyAlignment="1">
      <alignment vertical="center"/>
    </xf>
    <xf numFmtId="0" fontId="4" fillId="5" borderId="48" xfId="0" applyFont="1" applyFill="1" applyBorder="1" applyAlignment="1">
      <alignment horizontal="center"/>
    </xf>
    <xf numFmtId="0" fontId="2" fillId="2" borderId="49" xfId="0" applyFont="1" applyFill="1" applyBorder="1" applyAlignment="1">
      <alignment horizontal="center"/>
    </xf>
    <xf numFmtId="0" fontId="3" fillId="4" borderId="50" xfId="0" applyFont="1" applyFill="1" applyBorder="1" applyAlignment="1">
      <alignment vertical="center"/>
    </xf>
    <xf numFmtId="0" fontId="3" fillId="6" borderId="51" xfId="0" applyFont="1" applyFill="1" applyBorder="1" applyAlignment="1">
      <alignment vertical="center"/>
    </xf>
    <xf numFmtId="0" fontId="2" fillId="3" borderId="52" xfId="0" applyFont="1" applyFill="1" applyBorder="1" applyAlignment="1">
      <alignment horizontal="center"/>
    </xf>
    <xf numFmtId="0" fontId="3" fillId="10" borderId="53" xfId="0" applyFont="1" applyFill="1" applyBorder="1" applyAlignment="1">
      <alignment vertical="center"/>
    </xf>
    <xf numFmtId="43" fontId="2" fillId="3" borderId="52" xfId="1" applyFont="1" applyFill="1" applyBorder="1" applyAlignment="1">
      <alignment horizontal="center"/>
    </xf>
    <xf numFmtId="0" fontId="3" fillId="10" borderId="54" xfId="0" applyFont="1" applyFill="1" applyBorder="1" applyAlignment="1">
      <alignment vertical="center"/>
    </xf>
    <xf numFmtId="0" fontId="3" fillId="7" borderId="55" xfId="0" applyFont="1" applyFill="1" applyBorder="1" applyAlignment="1">
      <alignment vertical="center"/>
    </xf>
    <xf numFmtId="0" fontId="3" fillId="10" borderId="56" xfId="0" applyFont="1" applyFill="1" applyBorder="1" applyAlignment="1">
      <alignment vertical="center"/>
    </xf>
    <xf numFmtId="0" fontId="2" fillId="4" borderId="43" xfId="0" applyFont="1" applyFill="1" applyBorder="1" applyAlignment="1">
      <alignment horizontal="center" vertical="center"/>
    </xf>
    <xf numFmtId="0" fontId="2" fillId="4" borderId="57" xfId="0" applyFont="1" applyFill="1" applyBorder="1" applyAlignment="1">
      <alignment vertical="center"/>
    </xf>
    <xf numFmtId="0" fontId="0" fillId="11" borderId="58" xfId="0" applyFill="1" applyBorder="1"/>
    <xf numFmtId="0" fontId="0" fillId="11" borderId="59" xfId="0" applyFill="1" applyBorder="1"/>
    <xf numFmtId="0" fontId="0" fillId="11" borderId="21" xfId="0" applyFill="1" applyBorder="1" applyAlignment="1">
      <alignment horizontal="left" vertical="top" wrapText="1"/>
    </xf>
    <xf numFmtId="0" fontId="0" fillId="11" borderId="20" xfId="0" applyFill="1" applyBorder="1" applyAlignment="1">
      <alignment horizontal="left" vertical="top" wrapText="1"/>
    </xf>
    <xf numFmtId="0" fontId="0" fillId="11" borderId="23" xfId="0" applyFill="1" applyBorder="1" applyAlignment="1">
      <alignment horizontal="left" vertical="top" wrapText="1"/>
    </xf>
    <xf numFmtId="0" fontId="0" fillId="11" borderId="20" xfId="0" applyFill="1" applyBorder="1" applyAlignment="1">
      <alignment horizontal="center" vertical="top"/>
    </xf>
    <xf numFmtId="0" fontId="0" fillId="11" borderId="24" xfId="0" applyFill="1" applyBorder="1" applyAlignment="1">
      <alignment horizontal="center" vertical="top"/>
    </xf>
    <xf numFmtId="0" fontId="2" fillId="13" borderId="39" xfId="0" applyFont="1" applyFill="1" applyBorder="1" applyAlignment="1">
      <alignment horizontal="left" vertical="center"/>
    </xf>
    <xf numFmtId="0" fontId="2" fillId="13" borderId="43" xfId="0" applyFont="1" applyFill="1" applyBorder="1" applyAlignment="1">
      <alignment horizontal="left" vertical="center"/>
    </xf>
    <xf numFmtId="0" fontId="2" fillId="13" borderId="29" xfId="0" applyFont="1" applyFill="1" applyBorder="1" applyAlignment="1">
      <alignment horizontal="left" vertical="center"/>
    </xf>
    <xf numFmtId="2" fontId="0" fillId="11" borderId="20" xfId="0" applyNumberFormat="1" applyFill="1" applyBorder="1"/>
    <xf numFmtId="0" fontId="0" fillId="11" borderId="24" xfId="0" applyFill="1" applyBorder="1" applyAlignment="1">
      <alignment horizontal="left" vertical="top" wrapText="1"/>
    </xf>
    <xf numFmtId="0" fontId="2" fillId="2" borderId="60" xfId="0" applyFont="1" applyFill="1" applyBorder="1" applyAlignment="1">
      <alignment horizontal="center"/>
    </xf>
    <xf numFmtId="0" fontId="10" fillId="14" borderId="61" xfId="0" applyFont="1" applyFill="1" applyBorder="1" applyAlignment="1">
      <alignment vertical="center"/>
    </xf>
    <xf numFmtId="0" fontId="2" fillId="2" borderId="62" xfId="0" applyFont="1" applyFill="1" applyBorder="1" applyAlignment="1">
      <alignment horizontal="center"/>
    </xf>
    <xf numFmtId="0" fontId="2" fillId="2" borderId="61" xfId="0" applyFont="1" applyFill="1" applyBorder="1" applyAlignment="1">
      <alignment horizontal="center"/>
    </xf>
    <xf numFmtId="0" fontId="4" fillId="5" borderId="10" xfId="0" applyFont="1" applyFill="1" applyBorder="1" applyAlignment="1">
      <alignment horizontal="center" vertical="center"/>
    </xf>
    <xf numFmtId="0" fontId="5" fillId="5" borderId="0" xfId="0" applyFont="1" applyFill="1" applyBorder="1" applyAlignment="1">
      <alignment vertical="top"/>
    </xf>
    <xf numFmtId="0" fontId="2" fillId="7" borderId="43" xfId="0" applyFont="1" applyFill="1" applyBorder="1" applyAlignment="1">
      <alignment vertical="center" wrapText="1"/>
    </xf>
    <xf numFmtId="0" fontId="0" fillId="0" borderId="0" xfId="0" applyBorder="1"/>
    <xf numFmtId="0" fontId="5" fillId="9" borderId="0" xfId="0" applyFont="1" applyFill="1" applyBorder="1" applyAlignment="1">
      <alignment horizontal="left"/>
    </xf>
    <xf numFmtId="17" fontId="0" fillId="11" borderId="32" xfId="0" applyNumberFormat="1" applyFill="1" applyBorder="1"/>
    <xf numFmtId="0" fontId="4" fillId="9" borderId="26" xfId="0" applyFont="1" applyFill="1" applyBorder="1" applyAlignment="1">
      <alignment horizontal="center" vertical="center"/>
    </xf>
    <xf numFmtId="0" fontId="4" fillId="9" borderId="0" xfId="0" applyFont="1" applyFill="1" applyBorder="1" applyAlignment="1">
      <alignment vertical="center"/>
    </xf>
    <xf numFmtId="170" fontId="0" fillId="0" borderId="0" xfId="0" applyNumberFormat="1"/>
    <xf numFmtId="0" fontId="0" fillId="11" borderId="21" xfId="0" applyFill="1" applyBorder="1" applyAlignment="1">
      <alignment wrapText="1"/>
    </xf>
    <xf numFmtId="0" fontId="0" fillId="2" borderId="63" xfId="0" applyFill="1" applyBorder="1" applyAlignment="1">
      <alignment wrapText="1"/>
    </xf>
    <xf numFmtId="0" fontId="0" fillId="11" borderId="20" xfId="0" applyFill="1" applyBorder="1" applyAlignment="1">
      <alignment wrapText="1"/>
    </xf>
    <xf numFmtId="0" fontId="0" fillId="0" borderId="20" xfId="0" applyFill="1" applyBorder="1"/>
    <xf numFmtId="0" fontId="0" fillId="0" borderId="20" xfId="0" applyFill="1" applyBorder="1" applyAlignment="1">
      <alignment wrapText="1"/>
    </xf>
    <xf numFmtId="165" fontId="0" fillId="0" borderId="20" xfId="1" applyNumberFormat="1" applyFont="1" applyFill="1" applyBorder="1"/>
    <xf numFmtId="164" fontId="0" fillId="0" borderId="32" xfId="0" applyNumberFormat="1" applyFill="1" applyBorder="1" applyAlignment="1">
      <alignment vertical="center"/>
    </xf>
    <xf numFmtId="0" fontId="0" fillId="0" borderId="32" xfId="0" applyFill="1" applyBorder="1" applyAlignment="1">
      <alignment vertical="center"/>
    </xf>
    <xf numFmtId="0" fontId="0" fillId="0" borderId="21" xfId="0" applyFill="1" applyBorder="1"/>
    <xf numFmtId="0" fontId="0" fillId="0" borderId="0" xfId="0" applyAlignment="1">
      <alignment wrapText="1"/>
    </xf>
    <xf numFmtId="0" fontId="0" fillId="0" borderId="20" xfId="0" applyFill="1" applyBorder="1" applyAlignment="1">
      <alignment horizontal="left" vertical="top" wrapText="1"/>
    </xf>
    <xf numFmtId="0" fontId="0" fillId="2" borderId="22" xfId="0" applyFill="1" applyBorder="1" applyAlignment="1">
      <alignment wrapText="1" shrinkToFit="1"/>
    </xf>
    <xf numFmtId="14" fontId="0" fillId="11" borderId="37" xfId="0" applyNumberFormat="1" applyFill="1" applyBorder="1"/>
    <xf numFmtId="0" fontId="5" fillId="6" borderId="69" xfId="0" applyFont="1" applyFill="1" applyBorder="1" applyAlignment="1">
      <alignment horizontal="left" vertical="top" wrapText="1"/>
    </xf>
    <xf numFmtId="0" fontId="5" fillId="6" borderId="68" xfId="0" applyFont="1" applyFill="1" applyBorder="1" applyAlignment="1">
      <alignment horizontal="left" vertical="top" wrapText="1"/>
    </xf>
    <xf numFmtId="0" fontId="5" fillId="11" borderId="64" xfId="0" applyFont="1" applyFill="1" applyBorder="1" applyAlignment="1">
      <alignment horizontal="left" vertical="top" wrapText="1"/>
    </xf>
    <xf numFmtId="0" fontId="5" fillId="11" borderId="65" xfId="0" applyFont="1" applyFill="1" applyBorder="1" applyAlignment="1">
      <alignment horizontal="left" vertical="top" wrapText="1"/>
    </xf>
    <xf numFmtId="0" fontId="5" fillId="11" borderId="66" xfId="0" applyFont="1" applyFill="1" applyBorder="1" applyAlignment="1">
      <alignment horizontal="left" vertical="top" wrapText="1"/>
    </xf>
    <xf numFmtId="0" fontId="5" fillId="9" borderId="67" xfId="0" applyFont="1" applyFill="1" applyBorder="1" applyAlignment="1">
      <alignment horizontal="left" wrapText="1"/>
    </xf>
    <xf numFmtId="0" fontId="5" fillId="9" borderId="68" xfId="0" applyFont="1" applyFill="1" applyBorder="1" applyAlignment="1">
      <alignment horizontal="left" wrapText="1"/>
    </xf>
    <xf numFmtId="0" fontId="0" fillId="11" borderId="64" xfId="0" applyFill="1" applyBorder="1" applyAlignment="1">
      <alignment horizontal="left" vertical="top"/>
    </xf>
    <xf numFmtId="0" fontId="0" fillId="11" borderId="65" xfId="0" applyFill="1" applyBorder="1" applyAlignment="1">
      <alignment horizontal="left" vertical="top"/>
    </xf>
    <xf numFmtId="0" fontId="0" fillId="11" borderId="66" xfId="0" applyFill="1" applyBorder="1" applyAlignment="1">
      <alignment horizontal="left" vertical="top"/>
    </xf>
    <xf numFmtId="0" fontId="5" fillId="11" borderId="64" xfId="0" applyFont="1" applyFill="1" applyBorder="1" applyAlignment="1" applyProtection="1">
      <alignment horizontal="left" vertical="top" wrapText="1"/>
      <protection locked="0"/>
    </xf>
    <xf numFmtId="0" fontId="0" fillId="11" borderId="65" xfId="0" applyFill="1" applyBorder="1" applyAlignment="1" applyProtection="1">
      <alignment horizontal="left" vertical="top" wrapText="1"/>
      <protection locked="0"/>
    </xf>
    <xf numFmtId="0" fontId="0" fillId="11" borderId="66" xfId="0" applyFill="1" applyBorder="1" applyAlignment="1" applyProtection="1">
      <alignment horizontal="left" vertical="top" wrapText="1"/>
      <protection locked="0"/>
    </xf>
    <xf numFmtId="0" fontId="5" fillId="9" borderId="71" xfId="0" applyFont="1" applyFill="1" applyBorder="1" applyAlignment="1">
      <alignment horizontal="left" vertical="top" wrapText="1"/>
    </xf>
    <xf numFmtId="0" fontId="5" fillId="9" borderId="0" xfId="0" applyFont="1" applyFill="1" applyBorder="1" applyAlignment="1">
      <alignment horizontal="left" vertical="top" wrapText="1"/>
    </xf>
    <xf numFmtId="0" fontId="5" fillId="9" borderId="67" xfId="0" applyFont="1" applyFill="1" applyBorder="1" applyAlignment="1">
      <alignment horizontal="left"/>
    </xf>
    <xf numFmtId="0" fontId="5" fillId="9" borderId="68" xfId="0" applyFont="1" applyFill="1" applyBorder="1" applyAlignment="1">
      <alignment horizontal="left"/>
    </xf>
    <xf numFmtId="0" fontId="0" fillId="11" borderId="64" xfId="0" applyFill="1" applyBorder="1" applyAlignment="1">
      <alignment horizontal="left" vertical="top" wrapText="1"/>
    </xf>
    <xf numFmtId="0" fontId="0" fillId="11" borderId="65" xfId="0" applyFill="1" applyBorder="1" applyAlignment="1">
      <alignment horizontal="left" vertical="top" wrapText="1"/>
    </xf>
    <xf numFmtId="0" fontId="0" fillId="11" borderId="66" xfId="0" applyFill="1" applyBorder="1" applyAlignment="1">
      <alignment horizontal="left" vertical="top" wrapText="1"/>
    </xf>
    <xf numFmtId="0" fontId="0" fillId="2" borderId="70" xfId="0" applyFill="1" applyBorder="1" applyAlignment="1">
      <alignment horizontal="left" vertical="top" wrapText="1"/>
    </xf>
    <xf numFmtId="0" fontId="0" fillId="2" borderId="0" xfId="0" applyFill="1" applyBorder="1" applyAlignment="1">
      <alignment horizontal="left" vertical="top" wrapText="1"/>
    </xf>
    <xf numFmtId="0" fontId="5" fillId="9" borderId="67" xfId="0" applyFont="1" applyFill="1" applyBorder="1" applyAlignment="1">
      <alignment horizontal="left" vertical="top" wrapText="1"/>
    </xf>
    <xf numFmtId="0" fontId="5" fillId="9" borderId="68" xfId="0" applyFont="1" applyFill="1" applyBorder="1" applyAlignment="1">
      <alignment horizontal="left" vertical="top" wrapText="1"/>
    </xf>
    <xf numFmtId="0" fontId="4" fillId="6" borderId="38" xfId="0" applyFont="1" applyFill="1" applyBorder="1" applyAlignment="1">
      <alignment horizontal="left"/>
    </xf>
    <xf numFmtId="0" fontId="4" fillId="6" borderId="0" xfId="0" applyFont="1" applyFill="1" applyBorder="1" applyAlignment="1">
      <alignment horizontal="left"/>
    </xf>
    <xf numFmtId="164" fontId="5" fillId="6" borderId="38" xfId="0" applyNumberFormat="1" applyFont="1" applyFill="1" applyBorder="1" applyAlignment="1">
      <alignment horizontal="left" vertical="top" wrapText="1"/>
    </xf>
    <xf numFmtId="164" fontId="5" fillId="6" borderId="0" xfId="0" applyNumberFormat="1" applyFont="1" applyFill="1" applyBorder="1" applyAlignment="1">
      <alignment horizontal="left" vertical="top" wrapText="1"/>
    </xf>
    <xf numFmtId="164" fontId="5" fillId="6" borderId="69" xfId="0" applyNumberFormat="1" applyFont="1" applyFill="1" applyBorder="1" applyAlignment="1">
      <alignment horizontal="left" vertical="top" wrapText="1"/>
    </xf>
    <xf numFmtId="164" fontId="5" fillId="6" borderId="68" xfId="0" applyNumberFormat="1" applyFont="1" applyFill="1" applyBorder="1" applyAlignment="1">
      <alignment horizontal="left" vertical="top" wrapText="1"/>
    </xf>
    <xf numFmtId="0" fontId="5" fillId="6" borderId="69" xfId="0" applyFont="1" applyFill="1" applyBorder="1" applyAlignment="1">
      <alignment horizontal="left" vertical="top"/>
    </xf>
    <xf numFmtId="0" fontId="5" fillId="6" borderId="68" xfId="0" applyFont="1" applyFill="1" applyBorder="1" applyAlignment="1">
      <alignment horizontal="left" vertical="top"/>
    </xf>
    <xf numFmtId="0" fontId="0" fillId="3" borderId="0" xfId="0" applyFont="1" applyFill="1" applyBorder="1" applyAlignment="1">
      <alignment horizontal="left" vertical="top" wrapText="1"/>
    </xf>
    <xf numFmtId="0" fontId="5" fillId="6" borderId="38" xfId="0" applyFont="1" applyFill="1" applyBorder="1" applyAlignment="1">
      <alignment horizontal="left" vertical="top" wrapText="1"/>
    </xf>
    <xf numFmtId="0" fontId="5" fillId="6" borderId="0" xfId="0" applyFont="1" applyFill="1" applyBorder="1" applyAlignment="1">
      <alignment horizontal="left" vertical="top" wrapText="1"/>
    </xf>
    <xf numFmtId="0" fontId="2" fillId="3" borderId="72" xfId="0" applyFont="1" applyFill="1" applyBorder="1" applyAlignment="1">
      <alignment horizontal="left" vertical="top"/>
    </xf>
    <xf numFmtId="0" fontId="2" fillId="3" borderId="0" xfId="0" applyFont="1" applyFill="1" applyBorder="1" applyAlignment="1">
      <alignment horizontal="left" vertical="top"/>
    </xf>
    <xf numFmtId="0" fontId="0" fillId="3" borderId="68" xfId="0" applyFont="1" applyFill="1" applyBorder="1" applyAlignment="1">
      <alignment horizontal="left" vertical="top" wrapText="1"/>
    </xf>
    <xf numFmtId="0" fontId="1" fillId="11" borderId="64" xfId="0" applyFont="1" applyFill="1" applyBorder="1" applyAlignment="1">
      <alignment horizontal="left" vertical="top" wrapText="1"/>
    </xf>
    <xf numFmtId="0" fontId="4" fillId="6" borderId="30" xfId="0" applyFont="1" applyFill="1" applyBorder="1" applyAlignment="1">
      <alignment horizontal="left"/>
    </xf>
    <xf numFmtId="0" fontId="4" fillId="6" borderId="31" xfId="0" applyFont="1" applyFill="1" applyBorder="1" applyAlignment="1">
      <alignment horizontal="left"/>
    </xf>
    <xf numFmtId="0" fontId="4" fillId="6" borderId="30" xfId="0" applyFont="1" applyFill="1" applyBorder="1" applyAlignment="1">
      <alignment horizontal="left" wrapText="1"/>
    </xf>
    <xf numFmtId="0" fontId="4" fillId="6" borderId="31" xfId="0" applyFont="1" applyFill="1" applyBorder="1" applyAlignment="1">
      <alignment horizontal="left" wrapText="1"/>
    </xf>
    <xf numFmtId="0" fontId="4" fillId="5" borderId="73" xfId="0" applyFont="1" applyFill="1" applyBorder="1" applyAlignment="1">
      <alignment horizontal="left"/>
    </xf>
    <xf numFmtId="0" fontId="4" fillId="5" borderId="31" xfId="0" applyFont="1" applyFill="1" applyBorder="1" applyAlignment="1">
      <alignment horizontal="left"/>
    </xf>
    <xf numFmtId="0" fontId="5" fillId="5" borderId="74" xfId="0" applyFont="1" applyFill="1" applyBorder="1" applyAlignment="1">
      <alignment horizontal="left" vertical="top" wrapText="1"/>
    </xf>
    <xf numFmtId="0" fontId="5" fillId="5" borderId="68" xfId="0" applyFont="1" applyFill="1" applyBorder="1" applyAlignment="1">
      <alignment horizontal="left" vertical="top" wrapText="1"/>
    </xf>
    <xf numFmtId="0" fontId="0" fillId="3" borderId="75" xfId="0" applyFill="1" applyBorder="1" applyAlignment="1">
      <alignment horizontal="left" vertical="top" wrapText="1"/>
    </xf>
    <xf numFmtId="0" fontId="0" fillId="3" borderId="68" xfId="0" applyFill="1" applyBorder="1" applyAlignment="1">
      <alignment horizontal="left" vertical="top" wrapText="1"/>
    </xf>
    <xf numFmtId="0" fontId="0" fillId="3" borderId="72" xfId="0" applyFont="1" applyFill="1" applyBorder="1" applyAlignment="1">
      <alignment horizontal="left" vertical="top" wrapText="1"/>
    </xf>
    <xf numFmtId="0" fontId="2" fillId="3" borderId="72" xfId="0" applyFont="1" applyFill="1" applyBorder="1" applyAlignment="1">
      <alignment horizontal="left" vertical="top" wrapText="1"/>
    </xf>
    <xf numFmtId="0" fontId="2" fillId="3" borderId="0" xfId="0" applyFont="1" applyFill="1" applyBorder="1" applyAlignment="1">
      <alignment horizontal="left" vertical="top" wrapText="1"/>
    </xf>
    <xf numFmtId="0" fontId="0" fillId="11" borderId="20" xfId="0" applyFill="1" applyBorder="1" applyAlignment="1">
      <alignment horizontal="center"/>
    </xf>
    <xf numFmtId="0" fontId="0" fillId="11" borderId="22" xfId="0" applyFill="1" applyBorder="1" applyAlignment="1">
      <alignment horizontal="center"/>
    </xf>
    <xf numFmtId="0" fontId="4" fillId="5" borderId="76" xfId="0" applyFont="1" applyFill="1" applyBorder="1" applyAlignment="1">
      <alignment horizontal="left" wrapText="1"/>
    </xf>
    <xf numFmtId="0" fontId="4" fillId="5" borderId="0" xfId="0" applyFont="1" applyFill="1" applyBorder="1" applyAlignment="1">
      <alignment horizontal="left" wrapText="1"/>
    </xf>
    <xf numFmtId="0" fontId="0" fillId="2" borderId="70" xfId="0" applyFill="1" applyBorder="1" applyAlignment="1">
      <alignment horizontal="left" vertical="top"/>
    </xf>
    <xf numFmtId="0" fontId="0" fillId="2" borderId="0" xfId="0" applyFill="1" applyBorder="1" applyAlignment="1">
      <alignment horizontal="left" vertical="top"/>
    </xf>
    <xf numFmtId="0" fontId="2" fillId="10" borderId="43" xfId="0" applyFont="1" applyFill="1" applyBorder="1" applyAlignment="1">
      <alignment horizontal="center" vertical="center"/>
    </xf>
    <xf numFmtId="0" fontId="2" fillId="10" borderId="29" xfId="0" applyFont="1" applyFill="1" applyBorder="1" applyAlignment="1">
      <alignment horizontal="center" vertical="center"/>
    </xf>
    <xf numFmtId="0" fontId="5" fillId="5" borderId="74" xfId="0" applyFont="1" applyFill="1" applyBorder="1" applyAlignment="1">
      <alignment horizontal="left" wrapText="1"/>
    </xf>
    <xf numFmtId="0" fontId="5" fillId="5" borderId="68" xfId="0" applyFont="1" applyFill="1" applyBorder="1" applyAlignment="1">
      <alignment horizontal="left" wrapText="1"/>
    </xf>
    <xf numFmtId="0" fontId="0" fillId="0" borderId="64" xfId="0" applyFill="1" applyBorder="1" applyAlignment="1">
      <alignment horizontal="left" vertical="top" wrapText="1"/>
    </xf>
    <xf numFmtId="0" fontId="0" fillId="0" borderId="65" xfId="0" applyFill="1" applyBorder="1" applyAlignment="1">
      <alignment horizontal="left" vertical="top" wrapText="1"/>
    </xf>
    <xf numFmtId="0" fontId="0" fillId="0" borderId="66" xfId="0" applyFill="1" applyBorder="1" applyAlignment="1">
      <alignment horizontal="left" vertical="top" wrapText="1"/>
    </xf>
    <xf numFmtId="0" fontId="0" fillId="11" borderId="24" xfId="0" applyFill="1" applyBorder="1" applyAlignment="1">
      <alignment horizontal="center"/>
    </xf>
    <xf numFmtId="0" fontId="0" fillId="11" borderId="37" xfId="0" applyFill="1" applyBorder="1" applyAlignment="1">
      <alignment horizontal="center"/>
    </xf>
    <xf numFmtId="0" fontId="10" fillId="14" borderId="61" xfId="0" applyFont="1" applyFill="1" applyBorder="1" applyAlignment="1">
      <alignment horizontal="center" vertical="center"/>
    </xf>
    <xf numFmtId="0" fontId="4" fillId="5" borderId="73" xfId="0" applyFont="1" applyFill="1" applyBorder="1" applyAlignment="1">
      <alignment horizontal="left" wrapText="1"/>
    </xf>
    <xf numFmtId="0" fontId="4" fillId="5" borderId="31" xfId="0" applyFont="1" applyFill="1" applyBorder="1" applyAlignment="1">
      <alignment horizontal="left" wrapText="1"/>
    </xf>
    <xf numFmtId="0" fontId="0" fillId="2" borderId="77" xfId="0" applyFill="1" applyBorder="1" applyAlignment="1">
      <alignment horizontal="left" vertical="top" wrapText="1"/>
    </xf>
    <xf numFmtId="0" fontId="0" fillId="2" borderId="68" xfId="0"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22"/>
  <sheetViews>
    <sheetView tabSelected="1" workbookViewId="0">
      <selection activeCell="C321" sqref="C321"/>
    </sheetView>
  </sheetViews>
  <sheetFormatPr defaultRowHeight="15" x14ac:dyDescent="0.25"/>
  <cols>
    <col min="1" max="1" width="8" style="1" customWidth="1"/>
    <col min="2" max="2" width="41.5703125" style="1" customWidth="1"/>
    <col min="3" max="3" width="25.5703125" style="1" customWidth="1"/>
    <col min="4" max="4" width="27.7109375" style="1" customWidth="1"/>
    <col min="5" max="5" width="19" style="1" customWidth="1"/>
    <col min="6" max="6" width="21.85546875" style="1" customWidth="1"/>
    <col min="7" max="7" width="15.42578125" style="1" customWidth="1"/>
    <col min="8" max="8" width="14.42578125" style="1" customWidth="1"/>
    <col min="9" max="9" width="16.140625" style="1" customWidth="1"/>
    <col min="10" max="10" width="16.7109375" style="1" customWidth="1"/>
    <col min="11" max="11" width="16.85546875" style="1" customWidth="1"/>
    <col min="12" max="14" width="19" style="1" customWidth="1"/>
    <col min="15" max="16384" width="9.140625" style="1"/>
  </cols>
  <sheetData>
    <row r="1" spans="1:15" ht="33.75" customHeight="1" x14ac:dyDescent="0.25">
      <c r="A1" s="258" t="s">
        <v>717</v>
      </c>
      <c r="B1" s="258"/>
      <c r="C1" s="258"/>
      <c r="D1" s="258"/>
      <c r="E1" s="258"/>
      <c r="F1" s="258"/>
      <c r="G1" s="258"/>
      <c r="H1" s="258"/>
      <c r="I1" s="258"/>
      <c r="J1" s="166"/>
      <c r="K1" s="166"/>
      <c r="L1" s="166"/>
      <c r="M1" s="166"/>
      <c r="N1" s="2"/>
      <c r="O1" s="2"/>
    </row>
    <row r="2" spans="1:15" ht="30" customHeight="1" x14ac:dyDescent="0.25">
      <c r="A2" s="10">
        <v>1</v>
      </c>
      <c r="B2" s="11" t="s">
        <v>286</v>
      </c>
      <c r="C2" s="11"/>
      <c r="D2" s="11"/>
      <c r="E2" s="11"/>
      <c r="F2" s="11"/>
      <c r="G2" s="11"/>
      <c r="H2" s="11"/>
      <c r="I2" s="11"/>
      <c r="J2" s="11"/>
      <c r="K2" s="11"/>
      <c r="L2" s="11"/>
      <c r="M2" s="131"/>
      <c r="N2" s="2"/>
      <c r="O2" s="2"/>
    </row>
    <row r="3" spans="1:15" ht="31.5" customHeight="1" x14ac:dyDescent="0.25">
      <c r="A3" s="7" t="s">
        <v>50</v>
      </c>
      <c r="B3" s="6" t="s">
        <v>49</v>
      </c>
      <c r="C3" s="7"/>
      <c r="D3" s="5"/>
      <c r="E3" s="5"/>
      <c r="F3" s="5"/>
      <c r="G3" s="5"/>
      <c r="H3" s="5"/>
      <c r="I3" s="5"/>
      <c r="J3" s="5"/>
      <c r="K3" s="5"/>
      <c r="L3" s="5"/>
      <c r="M3" s="67"/>
    </row>
    <row r="4" spans="1:15" ht="20.25" customHeight="1" thickBot="1" x14ac:dyDescent="0.3">
      <c r="A4" s="167"/>
      <c r="B4" s="97" t="s">
        <v>586</v>
      </c>
      <c r="C4" s="168"/>
      <c r="D4" s="5"/>
      <c r="E4" s="5"/>
      <c r="F4" s="5"/>
      <c r="G4" s="5"/>
      <c r="H4" s="5"/>
      <c r="I4" s="5"/>
      <c r="J4" s="5"/>
      <c r="K4" s="5"/>
      <c r="L4" s="5"/>
      <c r="M4" s="142"/>
    </row>
    <row r="5" spans="1:15" ht="24" customHeight="1" thickBot="1" x14ac:dyDescent="0.3">
      <c r="A5" s="12"/>
      <c r="B5" s="66" t="s">
        <v>721</v>
      </c>
      <c r="C5" s="165"/>
      <c r="D5" s="5"/>
      <c r="E5" s="5"/>
      <c r="F5" s="5"/>
      <c r="G5" s="5"/>
      <c r="H5" s="5"/>
      <c r="I5" s="5"/>
      <c r="J5" s="5"/>
      <c r="K5" s="5"/>
      <c r="L5" s="5"/>
      <c r="M5" s="142"/>
    </row>
    <row r="6" spans="1:15" ht="27.75" customHeight="1" x14ac:dyDescent="0.25">
      <c r="A6" s="3" t="s">
        <v>51</v>
      </c>
      <c r="B6" s="9" t="s">
        <v>617</v>
      </c>
      <c r="C6" s="3"/>
      <c r="D6" s="5"/>
      <c r="E6" s="5"/>
      <c r="F6" s="5"/>
      <c r="G6" s="5"/>
      <c r="H6" s="5"/>
      <c r="I6" s="5"/>
      <c r="J6" s="5"/>
      <c r="K6" s="5"/>
      <c r="L6" s="5"/>
      <c r="M6" s="142"/>
    </row>
    <row r="7" spans="1:15" ht="18" customHeight="1" thickBot="1" x14ac:dyDescent="0.3">
      <c r="A7" s="3"/>
      <c r="B7" s="97" t="s">
        <v>52</v>
      </c>
      <c r="C7" s="3"/>
      <c r="D7" s="5"/>
      <c r="E7" s="5"/>
      <c r="F7" s="5"/>
      <c r="G7" s="5"/>
      <c r="H7" s="5"/>
      <c r="I7" s="5"/>
      <c r="J7" s="5"/>
      <c r="K7" s="5"/>
      <c r="L7" s="5"/>
      <c r="M7" s="142"/>
    </row>
    <row r="8" spans="1:15" ht="24" customHeight="1" thickBot="1" x14ac:dyDescent="0.3">
      <c r="A8" s="12"/>
      <c r="B8" s="66" t="s">
        <v>136</v>
      </c>
      <c r="C8" s="4"/>
      <c r="D8" s="5"/>
      <c r="E8" s="5"/>
      <c r="F8" s="5"/>
      <c r="G8" s="5"/>
      <c r="H8" s="5"/>
      <c r="I8" s="5"/>
      <c r="J8" s="5"/>
      <c r="K8" s="5"/>
      <c r="L8" s="5"/>
      <c r="M8" s="142"/>
    </row>
    <row r="9" spans="1:15" ht="28.5" customHeight="1" thickBot="1" x14ac:dyDescent="0.3">
      <c r="A9" s="3" t="s">
        <v>148</v>
      </c>
      <c r="B9" s="6" t="s">
        <v>587</v>
      </c>
      <c r="C9" s="3"/>
      <c r="D9" s="5"/>
      <c r="E9" s="5"/>
      <c r="F9" s="5"/>
      <c r="G9" s="5"/>
      <c r="H9" s="5"/>
      <c r="I9" s="5"/>
      <c r="J9" s="5"/>
      <c r="K9" s="5"/>
      <c r="L9" s="5"/>
      <c r="M9" s="142"/>
    </row>
    <row r="10" spans="1:15" ht="24" customHeight="1" thickBot="1" x14ac:dyDescent="0.3">
      <c r="A10" s="12"/>
      <c r="B10" s="185">
        <v>2134</v>
      </c>
      <c r="C10" s="4"/>
      <c r="D10" s="5"/>
      <c r="E10" s="5"/>
      <c r="F10" s="5"/>
      <c r="G10" s="5"/>
      <c r="H10" s="5"/>
      <c r="I10" s="5"/>
      <c r="J10" s="5"/>
      <c r="K10" s="5"/>
      <c r="L10" s="5"/>
      <c r="M10" s="142"/>
    </row>
    <row r="11" spans="1:15" ht="28.5" customHeight="1" x14ac:dyDescent="0.25">
      <c r="A11" s="3" t="s">
        <v>149</v>
      </c>
      <c r="B11" s="6" t="s">
        <v>618</v>
      </c>
      <c r="C11" s="3"/>
      <c r="D11" s="5"/>
      <c r="E11" s="5"/>
      <c r="F11" s="5"/>
      <c r="G11" s="5"/>
      <c r="H11" s="5"/>
      <c r="I11" s="5"/>
      <c r="J11" s="5"/>
      <c r="K11" s="5"/>
      <c r="L11" s="5"/>
      <c r="M11" s="142"/>
    </row>
    <row r="12" spans="1:15" ht="35.25" customHeight="1" thickBot="1" x14ac:dyDescent="0.3">
      <c r="A12" s="5"/>
      <c r="B12" s="261" t="s">
        <v>588</v>
      </c>
      <c r="C12" s="262"/>
      <c r="D12" s="262"/>
      <c r="E12" s="262"/>
      <c r="F12" s="5"/>
      <c r="G12" s="5"/>
      <c r="H12" s="5"/>
      <c r="I12" s="5"/>
      <c r="J12" s="5"/>
      <c r="K12" s="5"/>
      <c r="L12" s="5"/>
      <c r="M12" s="142"/>
    </row>
    <row r="13" spans="1:15" ht="18.75" customHeight="1" x14ac:dyDescent="0.25">
      <c r="A13" s="5"/>
      <c r="B13" s="160" t="s">
        <v>555</v>
      </c>
      <c r="C13" s="161" t="s">
        <v>175</v>
      </c>
      <c r="D13" s="161" t="s">
        <v>575</v>
      </c>
      <c r="E13" s="162" t="s">
        <v>158</v>
      </c>
      <c r="F13" s="5"/>
      <c r="G13" s="5"/>
      <c r="H13" s="5"/>
      <c r="I13" s="5"/>
      <c r="J13" s="5"/>
      <c r="K13" s="5"/>
      <c r="L13" s="5"/>
      <c r="M13" s="5"/>
      <c r="N13" s="2"/>
    </row>
    <row r="14" spans="1:15" ht="14.25" customHeight="1" x14ac:dyDescent="0.25">
      <c r="A14" s="5"/>
      <c r="B14" s="186" t="s">
        <v>556</v>
      </c>
      <c r="C14" s="43" t="str">
        <f>VLOOKUP($B14,Lists!$BB$3:$BC$12,2,FALSE)</f>
        <v>m2</v>
      </c>
      <c r="D14" s="163">
        <v>125269</v>
      </c>
      <c r="E14" s="87"/>
      <c r="F14" s="5"/>
      <c r="G14" s="5"/>
      <c r="H14" s="5"/>
      <c r="I14" s="5"/>
      <c r="J14" s="5"/>
      <c r="K14" s="5"/>
      <c r="L14" s="5"/>
      <c r="M14" s="5"/>
      <c r="N14" s="2"/>
    </row>
    <row r="15" spans="1:15" ht="14.25" customHeight="1" x14ac:dyDescent="0.25">
      <c r="A15" s="5"/>
      <c r="B15" s="45" t="s">
        <v>570</v>
      </c>
      <c r="C15" s="43" t="str">
        <f>VLOOKUP($B15,Lists!$BB$3:$BC$12,2,FALSE)</f>
        <v xml:space="preserve">population </v>
      </c>
      <c r="D15" s="163">
        <v>51280</v>
      </c>
      <c r="E15" s="87"/>
      <c r="F15" s="5"/>
      <c r="G15" s="5"/>
      <c r="H15" s="5"/>
      <c r="I15" s="5"/>
      <c r="J15" s="5"/>
      <c r="K15" s="5"/>
      <c r="L15" s="5"/>
      <c r="M15" s="5"/>
      <c r="N15" s="2"/>
    </row>
    <row r="16" spans="1:15" ht="14.25" customHeight="1" x14ac:dyDescent="0.25">
      <c r="A16" s="5"/>
      <c r="B16" s="45"/>
      <c r="C16" s="43" t="e">
        <f>VLOOKUP($B16,Lists!$BB$3:$BC$12,2,FALSE)</f>
        <v>#N/A</v>
      </c>
      <c r="D16" s="163"/>
      <c r="E16" s="87"/>
      <c r="F16" s="5"/>
      <c r="G16" s="5"/>
      <c r="H16" s="5"/>
      <c r="I16" s="5"/>
      <c r="J16" s="5"/>
      <c r="K16" s="5"/>
      <c r="L16" s="5"/>
      <c r="M16" s="5"/>
      <c r="N16" s="2"/>
    </row>
    <row r="17" spans="1:14" ht="14.25" customHeight="1" thickBot="1" x14ac:dyDescent="0.3">
      <c r="A17" s="5"/>
      <c r="B17" s="47" t="s">
        <v>359</v>
      </c>
      <c r="C17" s="48"/>
      <c r="D17" s="48"/>
      <c r="E17" s="88"/>
      <c r="F17" s="5"/>
      <c r="G17" s="5"/>
      <c r="H17" s="5"/>
      <c r="I17" s="5"/>
      <c r="J17" s="5"/>
      <c r="K17" s="5"/>
      <c r="L17" s="5"/>
      <c r="M17" s="5"/>
      <c r="N17" s="2"/>
    </row>
    <row r="18" spans="1:14" ht="30" customHeight="1" x14ac:dyDescent="0.25">
      <c r="A18" s="3" t="s">
        <v>574</v>
      </c>
      <c r="B18" s="8" t="s">
        <v>619</v>
      </c>
      <c r="C18" s="7"/>
      <c r="D18" s="5"/>
      <c r="E18" s="5"/>
      <c r="F18" s="5"/>
      <c r="G18" s="5"/>
      <c r="H18" s="5"/>
      <c r="I18" s="5"/>
      <c r="J18" s="5"/>
      <c r="K18" s="5"/>
      <c r="L18" s="5"/>
      <c r="M18" s="142"/>
    </row>
    <row r="19" spans="1:14" ht="19.5" customHeight="1" thickBot="1" x14ac:dyDescent="0.3">
      <c r="A19" s="3"/>
      <c r="B19" s="247" t="s">
        <v>589</v>
      </c>
      <c r="C19" s="248"/>
      <c r="D19" s="248"/>
      <c r="E19" s="248"/>
      <c r="F19" s="5"/>
      <c r="G19" s="5"/>
      <c r="H19" s="5"/>
      <c r="I19" s="5"/>
      <c r="J19" s="5"/>
      <c r="K19" s="5"/>
      <c r="L19" s="5"/>
      <c r="M19" s="142"/>
    </row>
    <row r="20" spans="1:14" ht="24" customHeight="1" thickBot="1" x14ac:dyDescent="0.3">
      <c r="A20" s="12"/>
      <c r="B20" s="184">
        <v>129992500</v>
      </c>
      <c r="C20" s="4"/>
      <c r="D20" s="5"/>
      <c r="E20" s="5"/>
      <c r="F20" s="5"/>
      <c r="G20" s="5"/>
      <c r="H20" s="5"/>
      <c r="I20" s="5"/>
      <c r="J20" s="5"/>
      <c r="K20" s="5"/>
      <c r="L20" s="5"/>
      <c r="M20" s="142"/>
    </row>
    <row r="21" spans="1:14" ht="30" customHeight="1" x14ac:dyDescent="0.25">
      <c r="A21" s="3" t="s">
        <v>590</v>
      </c>
      <c r="B21" s="8" t="s">
        <v>591</v>
      </c>
      <c r="C21" s="7"/>
      <c r="D21" s="5"/>
      <c r="E21" s="5"/>
      <c r="F21" s="5"/>
      <c r="G21" s="5"/>
      <c r="H21" s="5"/>
      <c r="I21" s="5"/>
      <c r="J21" s="5"/>
      <c r="K21" s="5"/>
      <c r="L21" s="5"/>
      <c r="M21" s="142"/>
    </row>
    <row r="22" spans="1:14" ht="19.5" customHeight="1" thickBot="1" x14ac:dyDescent="0.3">
      <c r="A22" s="3"/>
      <c r="B22" s="247" t="s">
        <v>592</v>
      </c>
      <c r="C22" s="248"/>
      <c r="D22" s="248"/>
      <c r="E22" s="248"/>
      <c r="F22" s="5"/>
      <c r="G22" s="5"/>
      <c r="H22" s="5"/>
      <c r="I22" s="5"/>
      <c r="J22" s="5"/>
      <c r="K22" s="5"/>
      <c r="L22" s="5"/>
      <c r="M22" s="142"/>
    </row>
    <row r="23" spans="1:14" ht="24" customHeight="1" thickBot="1" x14ac:dyDescent="0.3">
      <c r="A23" s="12"/>
      <c r="B23" s="93" t="s">
        <v>593</v>
      </c>
      <c r="C23" s="4"/>
      <c r="D23" s="5"/>
      <c r="E23" s="5"/>
      <c r="F23" s="5"/>
      <c r="G23" s="5"/>
      <c r="H23" s="5"/>
      <c r="I23" s="5"/>
      <c r="J23" s="5"/>
      <c r="K23" s="5"/>
      <c r="L23" s="5"/>
      <c r="M23" s="142"/>
    </row>
    <row r="24" spans="1:14" ht="19.5" customHeight="1" x14ac:dyDescent="0.25">
      <c r="A24" s="3"/>
      <c r="B24" s="247"/>
      <c r="C24" s="248"/>
      <c r="D24" s="248"/>
      <c r="E24" s="248"/>
      <c r="F24" s="5"/>
      <c r="G24" s="5"/>
      <c r="H24" s="5"/>
      <c r="I24" s="5"/>
      <c r="J24" s="5"/>
      <c r="K24" s="5"/>
      <c r="L24" s="5"/>
      <c r="M24" s="142"/>
    </row>
    <row r="25" spans="1:14" ht="33" customHeight="1" x14ac:dyDescent="0.25">
      <c r="A25" s="71">
        <v>2</v>
      </c>
      <c r="B25" s="72" t="s">
        <v>341</v>
      </c>
      <c r="C25" s="72"/>
      <c r="D25" s="72"/>
      <c r="E25" s="72"/>
      <c r="F25" s="72"/>
      <c r="G25" s="72"/>
      <c r="H25" s="72"/>
      <c r="I25" s="72"/>
      <c r="J25" s="72"/>
      <c r="K25" s="72"/>
      <c r="L25" s="72"/>
      <c r="M25" s="146"/>
    </row>
    <row r="26" spans="1:14" ht="21.75" customHeight="1" x14ac:dyDescent="0.25">
      <c r="A26" s="54"/>
      <c r="B26" s="35" t="s">
        <v>713</v>
      </c>
      <c r="C26" s="35"/>
      <c r="D26" s="35"/>
      <c r="E26" s="35"/>
      <c r="F26" s="35"/>
      <c r="G26" s="35"/>
      <c r="H26" s="35"/>
      <c r="I26" s="35"/>
      <c r="J26" s="35"/>
      <c r="K26" s="35"/>
      <c r="L26" s="35"/>
      <c r="M26" s="148"/>
      <c r="N26" s="2"/>
    </row>
    <row r="27" spans="1:14" ht="20.25" customHeight="1" x14ac:dyDescent="0.25">
      <c r="A27" s="22" t="s">
        <v>150</v>
      </c>
      <c r="B27" s="245" t="s">
        <v>616</v>
      </c>
      <c r="C27" s="246"/>
      <c r="D27" s="246"/>
      <c r="E27" s="246"/>
      <c r="F27" s="36"/>
      <c r="G27" s="36"/>
      <c r="H27" s="36"/>
      <c r="I27" s="36"/>
      <c r="J27" s="36"/>
      <c r="K27" s="36"/>
      <c r="L27" s="36"/>
      <c r="M27" s="141"/>
      <c r="N27" s="2"/>
    </row>
    <row r="28" spans="1:14" ht="49.5" customHeight="1" thickBot="1" x14ac:dyDescent="0.3">
      <c r="A28" s="69"/>
      <c r="B28" s="236" t="s">
        <v>615</v>
      </c>
      <c r="C28" s="237"/>
      <c r="D28" s="237"/>
      <c r="E28" s="237"/>
      <c r="F28" s="36"/>
      <c r="G28" s="36"/>
      <c r="H28" s="36"/>
      <c r="I28" s="36"/>
      <c r="J28" s="36"/>
      <c r="K28" s="36"/>
      <c r="L28" s="36"/>
      <c r="M28" s="141"/>
      <c r="N28" s="2"/>
    </row>
    <row r="29" spans="1:14" ht="105" customHeight="1" thickBot="1" x14ac:dyDescent="0.3">
      <c r="A29" s="70"/>
      <c r="B29" s="253" t="s">
        <v>26</v>
      </c>
      <c r="C29" s="254"/>
      <c r="D29" s="254"/>
      <c r="E29" s="255"/>
      <c r="F29" s="36"/>
      <c r="G29" s="36"/>
      <c r="H29" s="36"/>
      <c r="I29" s="36"/>
      <c r="J29" s="36"/>
      <c r="K29" s="36"/>
      <c r="L29" s="36"/>
      <c r="M29" s="141"/>
      <c r="N29" s="2"/>
    </row>
    <row r="30" spans="1:14" ht="20.25" customHeight="1" x14ac:dyDescent="0.25">
      <c r="A30" s="22" t="s">
        <v>219</v>
      </c>
      <c r="B30" s="259" t="s">
        <v>620</v>
      </c>
      <c r="C30" s="260"/>
      <c r="D30" s="260"/>
      <c r="E30" s="260"/>
      <c r="F30" s="36"/>
      <c r="G30" s="36"/>
      <c r="H30" s="36"/>
      <c r="I30" s="36"/>
      <c r="J30" s="36"/>
      <c r="K30" s="36"/>
      <c r="L30" s="36"/>
      <c r="M30" s="141"/>
      <c r="N30" s="2"/>
    </row>
    <row r="31" spans="1:14" ht="48" customHeight="1" thickBot="1" x14ac:dyDescent="0.3">
      <c r="A31" s="69"/>
      <c r="B31" s="236" t="s">
        <v>621</v>
      </c>
      <c r="C31" s="237"/>
      <c r="D31" s="237"/>
      <c r="E31" s="237"/>
      <c r="F31" s="36"/>
      <c r="G31" s="36"/>
      <c r="H31" s="36"/>
      <c r="I31" s="36"/>
      <c r="J31" s="36"/>
      <c r="K31" s="36"/>
      <c r="L31" s="36"/>
      <c r="M31" s="141"/>
      <c r="N31" s="2"/>
    </row>
    <row r="32" spans="1:14" ht="154.5" customHeight="1" thickBot="1" x14ac:dyDescent="0.3">
      <c r="A32" s="70"/>
      <c r="B32" s="253" t="s">
        <v>48</v>
      </c>
      <c r="C32" s="254"/>
      <c r="D32" s="254"/>
      <c r="E32" s="255"/>
      <c r="F32" s="36"/>
      <c r="G32" s="36"/>
      <c r="H32" s="36"/>
      <c r="I32" s="36"/>
      <c r="J32" s="36"/>
      <c r="K32" s="36"/>
      <c r="L32" s="36"/>
      <c r="M32" s="141"/>
      <c r="N32" s="2"/>
    </row>
    <row r="33" spans="1:14" ht="11.25" customHeight="1" x14ac:dyDescent="0.25">
      <c r="A33" s="36"/>
      <c r="B33" s="36"/>
      <c r="C33" s="36"/>
      <c r="D33" s="36"/>
      <c r="E33" s="36"/>
      <c r="F33" s="36"/>
      <c r="G33" s="36"/>
      <c r="H33" s="36"/>
      <c r="I33" s="36"/>
      <c r="J33" s="36"/>
      <c r="K33" s="36"/>
      <c r="L33" s="36"/>
      <c r="M33" s="141"/>
      <c r="N33" s="2"/>
    </row>
    <row r="34" spans="1:14" ht="24" customHeight="1" x14ac:dyDescent="0.25">
      <c r="A34" s="35"/>
      <c r="B34" s="35" t="s">
        <v>231</v>
      </c>
      <c r="C34" s="35"/>
      <c r="D34" s="35"/>
      <c r="E34" s="35"/>
      <c r="F34" s="35"/>
      <c r="G34" s="35"/>
      <c r="H34" s="35"/>
      <c r="I34" s="35"/>
      <c r="J34" s="35"/>
      <c r="K34" s="35"/>
      <c r="L34" s="35"/>
      <c r="M34" s="150"/>
      <c r="N34" s="2"/>
    </row>
    <row r="35" spans="1:14" ht="36" customHeight="1" x14ac:dyDescent="0.25">
      <c r="A35" s="169" t="s">
        <v>178</v>
      </c>
      <c r="B35" s="245" t="s">
        <v>622</v>
      </c>
      <c r="C35" s="246"/>
      <c r="D35" s="246"/>
      <c r="E35" s="246"/>
      <c r="F35" s="36"/>
      <c r="G35" s="36"/>
      <c r="H35" s="36"/>
      <c r="I35" s="36"/>
      <c r="J35" s="36"/>
      <c r="K35" s="36"/>
      <c r="L35" s="36"/>
      <c r="M35" s="141"/>
      <c r="N35" s="2"/>
    </row>
    <row r="36" spans="1:14" ht="22.5" customHeight="1" thickBot="1" x14ac:dyDescent="0.3">
      <c r="A36" s="33"/>
      <c r="B36" s="137" t="s">
        <v>363</v>
      </c>
      <c r="C36" s="74"/>
      <c r="D36" s="74"/>
      <c r="E36" s="74"/>
      <c r="F36" s="36"/>
      <c r="G36" s="36"/>
      <c r="H36" s="36"/>
      <c r="I36" s="36"/>
      <c r="J36" s="36"/>
      <c r="K36" s="36"/>
      <c r="L36" s="36"/>
      <c r="M36" s="141"/>
      <c r="N36" s="2"/>
    </row>
    <row r="37" spans="1:14" ht="18.75" customHeight="1" x14ac:dyDescent="0.25">
      <c r="A37" s="36"/>
      <c r="B37" s="103" t="s">
        <v>275</v>
      </c>
      <c r="C37" s="249" t="s">
        <v>250</v>
      </c>
      <c r="D37" s="249"/>
      <c r="E37" s="250"/>
      <c r="F37" s="36"/>
      <c r="G37" s="36"/>
      <c r="H37" s="36"/>
      <c r="I37" s="36"/>
      <c r="J37" s="36"/>
      <c r="K37" s="36"/>
      <c r="L37" s="36"/>
      <c r="M37" s="141"/>
      <c r="N37" s="2"/>
    </row>
    <row r="38" spans="1:14" ht="30" x14ac:dyDescent="0.25">
      <c r="A38" s="36"/>
      <c r="B38" s="178" t="s">
        <v>10</v>
      </c>
      <c r="C38" s="243" t="s">
        <v>11</v>
      </c>
      <c r="D38" s="243"/>
      <c r="E38" s="244"/>
      <c r="F38" s="36"/>
      <c r="G38" s="36"/>
      <c r="H38" s="36"/>
      <c r="I38" s="36"/>
      <c r="J38" s="36"/>
      <c r="K38" s="36"/>
      <c r="L38" s="36"/>
      <c r="M38" s="141"/>
      <c r="N38" s="2"/>
    </row>
    <row r="39" spans="1:14" ht="14.25" customHeight="1" x14ac:dyDescent="0.25">
      <c r="A39" s="36"/>
      <c r="B39" s="45"/>
      <c r="C39" s="243"/>
      <c r="D39" s="243"/>
      <c r="E39" s="244"/>
      <c r="F39" s="36"/>
      <c r="G39" s="36"/>
      <c r="H39" s="36"/>
      <c r="I39" s="36"/>
      <c r="J39" s="36"/>
      <c r="K39" s="36"/>
      <c r="L39" s="36"/>
      <c r="M39" s="141"/>
      <c r="N39" s="2"/>
    </row>
    <row r="40" spans="1:14" ht="14.25" customHeight="1" x14ac:dyDescent="0.25">
      <c r="A40" s="36"/>
      <c r="B40" s="45"/>
      <c r="C40" s="243"/>
      <c r="D40" s="243"/>
      <c r="E40" s="244"/>
      <c r="F40" s="36"/>
      <c r="G40" s="36"/>
      <c r="H40" s="36"/>
      <c r="I40" s="36"/>
      <c r="J40" s="36"/>
      <c r="K40" s="36"/>
      <c r="L40" s="36"/>
      <c r="M40" s="141"/>
      <c r="N40" s="2"/>
    </row>
    <row r="41" spans="1:14" ht="14.25" customHeight="1" x14ac:dyDescent="0.25">
      <c r="A41" s="36"/>
      <c r="B41" s="45"/>
      <c r="C41" s="243"/>
      <c r="D41" s="243"/>
      <c r="E41" s="244"/>
      <c r="F41" s="36"/>
      <c r="G41" s="36"/>
      <c r="H41" s="36"/>
      <c r="I41" s="36"/>
      <c r="J41" s="36"/>
      <c r="K41" s="36"/>
      <c r="L41" s="36"/>
      <c r="M41" s="141"/>
      <c r="N41" s="2"/>
    </row>
    <row r="42" spans="1:14" ht="14.25" customHeight="1" x14ac:dyDescent="0.25">
      <c r="A42" s="36"/>
      <c r="B42" s="45"/>
      <c r="C42" s="243"/>
      <c r="D42" s="243"/>
      <c r="E42" s="244"/>
      <c r="F42" s="36"/>
      <c r="G42" s="36"/>
      <c r="H42" s="36"/>
      <c r="I42" s="36"/>
      <c r="J42" s="36"/>
      <c r="K42" s="36"/>
      <c r="L42" s="36"/>
      <c r="M42" s="141"/>
      <c r="N42" s="2"/>
    </row>
    <row r="43" spans="1:14" ht="14.25" customHeight="1" thickBot="1" x14ac:dyDescent="0.3">
      <c r="A43" s="36"/>
      <c r="B43" s="47"/>
      <c r="C43" s="256"/>
      <c r="D43" s="256"/>
      <c r="E43" s="257"/>
      <c r="F43" s="36"/>
      <c r="G43" s="36"/>
      <c r="H43" s="36"/>
      <c r="I43" s="36"/>
      <c r="J43" s="36"/>
      <c r="K43" s="36"/>
      <c r="L43" s="36"/>
      <c r="M43" s="141"/>
      <c r="N43" s="2"/>
    </row>
    <row r="44" spans="1:14" ht="24" customHeight="1" x14ac:dyDescent="0.25">
      <c r="A44" s="18" t="s">
        <v>187</v>
      </c>
      <c r="B44" s="73" t="s">
        <v>623</v>
      </c>
      <c r="C44" s="55"/>
      <c r="D44" s="36"/>
      <c r="E44" s="36"/>
      <c r="F44" s="36"/>
      <c r="G44" s="36"/>
      <c r="H44" s="36"/>
      <c r="I44" s="36"/>
      <c r="J44" s="36"/>
      <c r="K44" s="36"/>
      <c r="L44" s="36"/>
      <c r="M44" s="141"/>
      <c r="N44" s="2"/>
    </row>
    <row r="45" spans="1:14" ht="39" customHeight="1" thickBot="1" x14ac:dyDescent="0.3">
      <c r="A45" s="18"/>
      <c r="B45" s="236" t="s">
        <v>624</v>
      </c>
      <c r="C45" s="237"/>
      <c r="D45" s="237"/>
      <c r="E45" s="237"/>
      <c r="F45" s="36"/>
      <c r="G45" s="36"/>
      <c r="H45" s="36"/>
      <c r="I45" s="36"/>
      <c r="J45" s="36"/>
      <c r="K45" s="36"/>
      <c r="L45" s="36"/>
      <c r="M45" s="141"/>
      <c r="N45" s="2"/>
    </row>
    <row r="46" spans="1:14" ht="94.5" customHeight="1" thickBot="1" x14ac:dyDescent="0.3">
      <c r="A46" s="18"/>
      <c r="B46" s="253" t="s">
        <v>34</v>
      </c>
      <c r="C46" s="254"/>
      <c r="D46" s="254"/>
      <c r="E46" s="255"/>
      <c r="F46" s="36"/>
      <c r="G46" s="36"/>
      <c r="H46" s="36"/>
      <c r="I46" s="36"/>
      <c r="J46" s="36"/>
      <c r="K46" s="36"/>
      <c r="L46" s="36"/>
      <c r="M46" s="141"/>
      <c r="N46" s="2"/>
    </row>
    <row r="47" spans="1:14" ht="24.75" customHeight="1" x14ac:dyDescent="0.25">
      <c r="A47" s="36" t="s">
        <v>239</v>
      </c>
      <c r="B47" s="234" t="s">
        <v>625</v>
      </c>
      <c r="C47" s="235"/>
      <c r="D47" s="235"/>
      <c r="E47" s="235"/>
      <c r="F47" s="36"/>
      <c r="G47" s="36"/>
      <c r="H47" s="36"/>
      <c r="I47" s="36"/>
      <c r="J47" s="36"/>
      <c r="K47" s="36"/>
      <c r="L47" s="36"/>
      <c r="M47" s="141"/>
      <c r="N47" s="2"/>
    </row>
    <row r="48" spans="1:14" ht="15.75" customHeight="1" thickBot="1" x14ac:dyDescent="0.3">
      <c r="A48" s="36"/>
      <c r="B48" s="251" t="s">
        <v>712</v>
      </c>
      <c r="C48" s="252"/>
      <c r="D48" s="252"/>
      <c r="E48" s="252"/>
      <c r="F48" s="36"/>
      <c r="G48" s="36"/>
      <c r="H48" s="36"/>
      <c r="I48" s="36"/>
      <c r="J48" s="36"/>
      <c r="K48" s="36"/>
      <c r="L48" s="36"/>
      <c r="M48" s="141"/>
      <c r="N48" s="2"/>
    </row>
    <row r="49" spans="1:14" ht="31.5" customHeight="1" thickBot="1" x14ac:dyDescent="0.3">
      <c r="A49" s="36"/>
      <c r="B49" s="198" t="s">
        <v>722</v>
      </c>
      <c r="C49" s="199"/>
      <c r="D49" s="199"/>
      <c r="E49" s="200"/>
      <c r="F49" s="36"/>
      <c r="G49" s="36"/>
      <c r="H49" s="36"/>
      <c r="I49" s="36"/>
      <c r="J49" s="36"/>
      <c r="K49" s="36"/>
      <c r="L49" s="36"/>
      <c r="M49" s="141"/>
      <c r="N49" s="2"/>
    </row>
    <row r="50" spans="1:14" ht="24" customHeight="1" x14ac:dyDescent="0.25">
      <c r="A50" s="36" t="s">
        <v>243</v>
      </c>
      <c r="B50" s="235" t="s">
        <v>626</v>
      </c>
      <c r="C50" s="235"/>
      <c r="D50" s="235"/>
      <c r="E50" s="235"/>
      <c r="F50" s="36"/>
      <c r="G50" s="36"/>
      <c r="H50" s="36"/>
      <c r="I50" s="36"/>
      <c r="J50" s="36"/>
      <c r="K50" s="36"/>
      <c r="L50" s="36"/>
      <c r="M50" s="141"/>
      <c r="N50" s="2"/>
    </row>
    <row r="51" spans="1:14" ht="22.5" customHeight="1" thickBot="1" x14ac:dyDescent="0.3">
      <c r="A51" s="36"/>
      <c r="B51" s="94" t="s">
        <v>627</v>
      </c>
      <c r="C51" s="36"/>
      <c r="D51" s="36"/>
      <c r="E51" s="36"/>
      <c r="F51" s="36"/>
      <c r="G51" s="36"/>
      <c r="H51" s="36"/>
      <c r="I51" s="36"/>
      <c r="J51" s="36"/>
      <c r="K51" s="36"/>
      <c r="L51" s="36"/>
      <c r="M51" s="141"/>
      <c r="N51" s="2"/>
    </row>
    <row r="52" spans="1:14" ht="18.75" customHeight="1" x14ac:dyDescent="0.25">
      <c r="A52" s="36"/>
      <c r="B52" s="113" t="s">
        <v>249</v>
      </c>
      <c r="C52" s="114" t="s">
        <v>250</v>
      </c>
      <c r="D52" s="114" t="s">
        <v>260</v>
      </c>
      <c r="E52" s="115" t="s">
        <v>158</v>
      </c>
      <c r="F52" s="36"/>
      <c r="G52" s="36"/>
      <c r="H52" s="36"/>
      <c r="I52" s="36"/>
      <c r="J52" s="36"/>
      <c r="K52" s="36"/>
      <c r="L52" s="36"/>
      <c r="M52" s="141"/>
      <c r="N52" s="2"/>
    </row>
    <row r="53" spans="1:14" ht="75" x14ac:dyDescent="0.25">
      <c r="A53" s="36"/>
      <c r="B53" s="45" t="s">
        <v>151</v>
      </c>
      <c r="D53" s="43"/>
      <c r="E53" s="90" t="s">
        <v>9</v>
      </c>
      <c r="F53" s="36"/>
      <c r="G53" s="36"/>
      <c r="H53" s="36"/>
      <c r="I53" s="36"/>
      <c r="J53" s="36"/>
      <c r="K53" s="36"/>
      <c r="L53" s="36"/>
      <c r="M53" s="141"/>
      <c r="N53" s="2"/>
    </row>
    <row r="54" spans="1:14" ht="60" x14ac:dyDescent="0.25">
      <c r="A54" s="36"/>
      <c r="B54" s="45" t="s">
        <v>246</v>
      </c>
      <c r="C54" s="43" t="s">
        <v>13</v>
      </c>
      <c r="D54" s="43" t="s">
        <v>14</v>
      </c>
      <c r="E54" s="90" t="s">
        <v>15</v>
      </c>
      <c r="F54" s="36"/>
      <c r="G54" s="36"/>
      <c r="H54" s="36"/>
      <c r="I54" s="36"/>
      <c r="J54" s="36"/>
      <c r="K54" s="36"/>
      <c r="L54" s="36"/>
      <c r="M54" s="141"/>
      <c r="N54" s="2"/>
    </row>
    <row r="55" spans="1:14" ht="45" x14ac:dyDescent="0.25">
      <c r="A55" s="36"/>
      <c r="B55" s="45" t="s">
        <v>342</v>
      </c>
      <c r="C55" s="43" t="s">
        <v>16</v>
      </c>
      <c r="D55" s="43" t="s">
        <v>17</v>
      </c>
      <c r="E55" s="90" t="s">
        <v>18</v>
      </c>
      <c r="F55" s="36"/>
      <c r="G55" s="36"/>
      <c r="H55" s="36"/>
      <c r="I55" s="36"/>
      <c r="J55" s="36"/>
      <c r="K55" s="36"/>
      <c r="L55" s="36"/>
      <c r="M55" s="141"/>
      <c r="N55" s="2"/>
    </row>
    <row r="56" spans="1:14" ht="195" x14ac:dyDescent="0.25">
      <c r="A56" s="36"/>
      <c r="B56" s="45" t="s">
        <v>247</v>
      </c>
      <c r="C56" s="182" t="s">
        <v>32</v>
      </c>
      <c r="D56" s="43" t="s">
        <v>33</v>
      </c>
      <c r="E56" s="90" t="s">
        <v>31</v>
      </c>
      <c r="F56" s="36"/>
      <c r="G56" s="36"/>
      <c r="H56" s="36"/>
      <c r="I56" s="36"/>
      <c r="J56" s="36"/>
      <c r="K56" s="36"/>
      <c r="L56" s="36"/>
      <c r="M56" s="141"/>
      <c r="N56" s="2"/>
    </row>
    <row r="57" spans="1:14" ht="316.5" customHeight="1" x14ac:dyDescent="0.25">
      <c r="A57" s="36"/>
      <c r="B57" s="45" t="s">
        <v>576</v>
      </c>
      <c r="C57" s="181" t="s">
        <v>24</v>
      </c>
      <c r="D57" s="43" t="s">
        <v>14</v>
      </c>
      <c r="E57" s="90" t="s">
        <v>29</v>
      </c>
      <c r="F57" s="36"/>
      <c r="G57" s="36"/>
      <c r="H57" s="36"/>
      <c r="I57" s="36"/>
      <c r="J57" s="36"/>
      <c r="K57" s="36"/>
      <c r="L57" s="36"/>
      <c r="M57" s="141"/>
      <c r="N57" s="2"/>
    </row>
    <row r="58" spans="1:14" ht="14.25" customHeight="1" x14ac:dyDescent="0.25">
      <c r="A58" s="36"/>
      <c r="B58" s="45" t="s">
        <v>343</v>
      </c>
      <c r="C58" s="43"/>
      <c r="D58" s="43"/>
      <c r="E58" s="90"/>
      <c r="F58" s="36"/>
      <c r="G58" s="36"/>
      <c r="H58" s="36"/>
      <c r="I58" s="36"/>
      <c r="J58" s="36"/>
      <c r="K58" s="36"/>
      <c r="L58" s="36"/>
      <c r="M58" s="141"/>
      <c r="N58" s="2"/>
    </row>
    <row r="59" spans="1:14" ht="14.25" customHeight="1" x14ac:dyDescent="0.25">
      <c r="A59" s="36"/>
      <c r="B59" s="45" t="s">
        <v>248</v>
      </c>
      <c r="C59" s="43"/>
      <c r="D59" s="43"/>
      <c r="E59" s="90"/>
      <c r="F59" s="36"/>
      <c r="G59" s="36"/>
      <c r="H59" s="36"/>
      <c r="I59" s="36"/>
      <c r="J59" s="36"/>
      <c r="K59" s="36"/>
      <c r="L59" s="36"/>
      <c r="M59" s="141"/>
      <c r="N59" s="2"/>
    </row>
    <row r="60" spans="1:14" ht="150" x14ac:dyDescent="0.25">
      <c r="A60" s="36"/>
      <c r="B60" s="45" t="s">
        <v>245</v>
      </c>
      <c r="C60" s="43" t="s">
        <v>20</v>
      </c>
      <c r="D60" s="43" t="s">
        <v>21</v>
      </c>
      <c r="E60" s="90" t="s">
        <v>25</v>
      </c>
      <c r="F60" s="36"/>
      <c r="G60" s="36"/>
      <c r="H60" s="36"/>
      <c r="I60" s="36"/>
      <c r="J60" s="36"/>
      <c r="K60" s="36"/>
      <c r="L60" s="36"/>
      <c r="M60" s="141"/>
      <c r="N60" s="2"/>
    </row>
    <row r="61" spans="1:14" ht="14.25" customHeight="1" x14ac:dyDescent="0.25">
      <c r="A61" s="36"/>
      <c r="B61" s="132" t="s">
        <v>360</v>
      </c>
      <c r="C61" s="133"/>
      <c r="D61" s="133"/>
      <c r="E61" s="179"/>
      <c r="F61" s="36"/>
      <c r="G61" s="36"/>
      <c r="H61" s="36"/>
      <c r="I61" s="36"/>
      <c r="J61" s="36"/>
      <c r="K61" s="36"/>
      <c r="L61" s="36"/>
      <c r="M61" s="141"/>
      <c r="N61" s="2"/>
    </row>
    <row r="62" spans="1:14" ht="120.75" thickBot="1" x14ac:dyDescent="0.3">
      <c r="A62" s="36"/>
      <c r="B62" s="47" t="s">
        <v>119</v>
      </c>
      <c r="C62" s="180" t="s">
        <v>12</v>
      </c>
      <c r="D62" s="48" t="s">
        <v>14</v>
      </c>
      <c r="E62" s="91" t="s">
        <v>19</v>
      </c>
      <c r="F62" s="36"/>
      <c r="G62" s="36"/>
      <c r="H62" s="36"/>
      <c r="I62" s="36"/>
      <c r="J62" s="36"/>
      <c r="K62" s="36"/>
      <c r="L62" s="36"/>
      <c r="M62" s="141"/>
      <c r="N62" s="2"/>
    </row>
    <row r="63" spans="1:14" ht="27.75" customHeight="1" x14ac:dyDescent="0.25">
      <c r="A63" s="18" t="s">
        <v>261</v>
      </c>
      <c r="B63" s="73" t="s">
        <v>628</v>
      </c>
      <c r="C63" s="55"/>
      <c r="D63" s="36"/>
      <c r="E63" s="36"/>
      <c r="F63" s="36"/>
      <c r="G63" s="36"/>
      <c r="H63" s="36"/>
      <c r="I63" s="36"/>
      <c r="J63" s="36"/>
      <c r="K63" s="36"/>
      <c r="L63" s="36"/>
      <c r="M63" s="141"/>
      <c r="N63" s="2"/>
    </row>
    <row r="64" spans="1:14" ht="21" customHeight="1" thickBot="1" x14ac:dyDescent="0.3">
      <c r="A64" s="18"/>
      <c r="B64" s="95" t="s">
        <v>629</v>
      </c>
      <c r="C64" s="18"/>
      <c r="D64" s="36"/>
      <c r="E64" s="36"/>
      <c r="F64" s="36"/>
      <c r="G64" s="36"/>
      <c r="H64" s="36"/>
      <c r="I64" s="36"/>
      <c r="J64" s="36"/>
      <c r="K64" s="36"/>
      <c r="L64" s="36"/>
      <c r="M64" s="141"/>
      <c r="N64" s="2"/>
    </row>
    <row r="65" spans="1:17" ht="78.75" customHeight="1" thickBot="1" x14ac:dyDescent="0.3">
      <c r="A65" s="18"/>
      <c r="B65" s="208" t="s">
        <v>22</v>
      </c>
      <c r="C65" s="209"/>
      <c r="D65" s="209"/>
      <c r="E65" s="210"/>
      <c r="F65" s="36"/>
      <c r="G65" s="36"/>
      <c r="H65" s="36"/>
      <c r="I65" s="36"/>
      <c r="J65" s="36"/>
      <c r="K65" s="36"/>
      <c r="L65" s="36"/>
      <c r="M65" s="141"/>
      <c r="N65" s="2"/>
    </row>
    <row r="66" spans="1:17" ht="27.75" customHeight="1" x14ac:dyDescent="0.25">
      <c r="A66" s="18" t="s">
        <v>577</v>
      </c>
      <c r="B66" s="234" t="s">
        <v>671</v>
      </c>
      <c r="C66" s="235"/>
      <c r="D66" s="235"/>
      <c r="E66" s="235"/>
      <c r="F66" s="36"/>
      <c r="G66" s="36"/>
      <c r="H66" s="36"/>
      <c r="I66" s="36"/>
      <c r="J66" s="36"/>
      <c r="K66" s="36"/>
      <c r="L66" s="36"/>
      <c r="M66" s="141"/>
      <c r="N66" s="2"/>
    </row>
    <row r="67" spans="1:17" ht="21" customHeight="1" x14ac:dyDescent="0.25">
      <c r="A67" s="18"/>
      <c r="B67" s="95" t="s">
        <v>719</v>
      </c>
      <c r="C67" s="18"/>
      <c r="D67" s="36"/>
      <c r="E67" s="36"/>
      <c r="F67" s="36"/>
      <c r="G67" s="36"/>
      <c r="H67" s="36"/>
      <c r="I67" s="36"/>
      <c r="J67" s="36"/>
      <c r="K67" s="36"/>
      <c r="L67" s="36"/>
      <c r="M67" s="141"/>
      <c r="N67" s="2"/>
    </row>
    <row r="68" spans="1:17" ht="21" customHeight="1" thickBot="1" x14ac:dyDescent="0.3">
      <c r="A68" s="18"/>
      <c r="B68" s="170" t="s">
        <v>672</v>
      </c>
      <c r="C68" s="36"/>
      <c r="D68" s="36"/>
      <c r="E68" s="36"/>
      <c r="F68" s="36"/>
      <c r="G68" s="36"/>
      <c r="H68" s="36"/>
      <c r="I68" s="36"/>
      <c r="J68" s="36"/>
      <c r="K68" s="36"/>
      <c r="L68" s="36"/>
      <c r="M68" s="141"/>
      <c r="N68" s="2"/>
    </row>
    <row r="69" spans="1:17" ht="78.75" customHeight="1" thickBot="1" x14ac:dyDescent="0.3">
      <c r="A69" s="18"/>
      <c r="B69" s="198" t="s">
        <v>30</v>
      </c>
      <c r="C69" s="199"/>
      <c r="D69" s="199"/>
      <c r="E69" s="200"/>
      <c r="F69" s="36"/>
      <c r="G69" s="36"/>
      <c r="H69" s="36"/>
      <c r="I69" s="36"/>
      <c r="J69" s="36"/>
      <c r="K69" s="36"/>
      <c r="L69" s="36"/>
      <c r="M69" s="141"/>
      <c r="N69" s="2"/>
    </row>
    <row r="70" spans="1:17" x14ac:dyDescent="0.25">
      <c r="A70" s="36"/>
      <c r="B70" s="36"/>
      <c r="C70" s="36"/>
      <c r="D70" s="36"/>
      <c r="E70" s="36"/>
      <c r="F70" s="36"/>
      <c r="G70" s="36"/>
      <c r="H70" s="36"/>
      <c r="I70" s="36"/>
      <c r="J70" s="36"/>
      <c r="K70" s="36"/>
      <c r="L70" s="36"/>
      <c r="M70" s="141"/>
      <c r="N70" s="2"/>
    </row>
    <row r="71" spans="1:17" ht="24" customHeight="1" x14ac:dyDescent="0.25">
      <c r="A71" s="35"/>
      <c r="B71" s="35" t="s">
        <v>653</v>
      </c>
      <c r="C71" s="35"/>
      <c r="D71" s="35"/>
      <c r="E71" s="35"/>
      <c r="F71" s="35"/>
      <c r="G71" s="35"/>
      <c r="H71" s="35"/>
      <c r="I71" s="35"/>
      <c r="J71" s="35"/>
      <c r="K71" s="35"/>
      <c r="L71" s="35"/>
      <c r="M71" s="150"/>
      <c r="N71" s="2"/>
    </row>
    <row r="72" spans="1:17" ht="24" customHeight="1" x14ac:dyDescent="0.25">
      <c r="A72" s="18" t="s">
        <v>630</v>
      </c>
      <c r="B72" s="73" t="s">
        <v>631</v>
      </c>
      <c r="C72" s="55"/>
      <c r="D72" s="36"/>
      <c r="E72" s="36"/>
      <c r="F72" s="36"/>
      <c r="G72" s="36"/>
      <c r="H72" s="36"/>
      <c r="I72" s="36"/>
      <c r="J72" s="36"/>
      <c r="K72" s="36"/>
      <c r="L72" s="36"/>
      <c r="M72" s="141"/>
      <c r="N72" s="2"/>
    </row>
    <row r="73" spans="1:17" ht="31.5" customHeight="1" thickBot="1" x14ac:dyDescent="0.3">
      <c r="A73" s="18"/>
      <c r="B73" s="236" t="s">
        <v>634</v>
      </c>
      <c r="C73" s="237"/>
      <c r="D73" s="237"/>
      <c r="E73" s="237"/>
      <c r="F73" s="36"/>
      <c r="G73" s="36"/>
      <c r="H73" s="36"/>
      <c r="I73" s="36"/>
      <c r="J73" s="36"/>
      <c r="K73" s="36"/>
      <c r="L73" s="36"/>
      <c r="M73" s="141"/>
      <c r="N73" s="2"/>
    </row>
    <row r="74" spans="1:17" ht="78.75" customHeight="1" thickBot="1" x14ac:dyDescent="0.3">
      <c r="A74" s="18"/>
      <c r="B74" s="208" t="s">
        <v>23</v>
      </c>
      <c r="C74" s="209"/>
      <c r="D74" s="209"/>
      <c r="E74" s="210"/>
      <c r="F74" s="36"/>
      <c r="G74" s="36"/>
      <c r="H74" s="36"/>
      <c r="I74" s="36"/>
      <c r="J74" s="36"/>
      <c r="K74" s="36"/>
      <c r="L74" s="36"/>
      <c r="M74" s="141"/>
      <c r="N74" s="2"/>
    </row>
    <row r="75" spans="1:17" x14ac:dyDescent="0.25">
      <c r="A75" s="36"/>
      <c r="B75" s="36"/>
      <c r="C75" s="36"/>
      <c r="D75" s="36"/>
      <c r="E75" s="36"/>
      <c r="F75" s="36"/>
      <c r="G75" s="36"/>
      <c r="H75" s="36"/>
      <c r="I75" s="36"/>
      <c r="J75" s="36"/>
      <c r="K75" s="36"/>
      <c r="L75" s="36"/>
      <c r="M75" s="141"/>
      <c r="N75" s="2"/>
    </row>
    <row r="76" spans="1:17" ht="30" customHeight="1" x14ac:dyDescent="0.25">
      <c r="A76" s="14">
        <v>3</v>
      </c>
      <c r="B76" s="15" t="s">
        <v>714</v>
      </c>
      <c r="C76" s="15"/>
      <c r="D76" s="34"/>
      <c r="E76" s="34"/>
      <c r="F76" s="34"/>
      <c r="G76" s="34"/>
      <c r="H76" s="34"/>
      <c r="I76" s="34"/>
      <c r="J76" s="34"/>
      <c r="K76" s="34"/>
      <c r="L76" s="34"/>
      <c r="M76" s="143"/>
    </row>
    <row r="77" spans="1:17" ht="21" customHeight="1" x14ac:dyDescent="0.25">
      <c r="A77" s="76"/>
      <c r="B77" s="77" t="s">
        <v>636</v>
      </c>
      <c r="C77" s="77"/>
      <c r="D77" s="77"/>
      <c r="E77" s="77"/>
      <c r="F77" s="77"/>
      <c r="G77" s="77"/>
      <c r="H77" s="77"/>
      <c r="I77" s="77"/>
      <c r="J77" s="77"/>
      <c r="K77" s="77"/>
      <c r="L77" s="77"/>
      <c r="M77" s="144"/>
    </row>
    <row r="78" spans="1:17" x14ac:dyDescent="0.25">
      <c r="A78" s="16" t="s">
        <v>153</v>
      </c>
      <c r="B78" s="17" t="s">
        <v>635</v>
      </c>
      <c r="C78" s="16"/>
      <c r="D78" s="13"/>
      <c r="E78" s="13"/>
      <c r="F78" s="13"/>
      <c r="G78" s="13"/>
      <c r="H78" s="13"/>
      <c r="I78" s="13"/>
      <c r="J78" s="13"/>
      <c r="K78" s="13"/>
      <c r="L78" s="13"/>
      <c r="M78" s="145"/>
    </row>
    <row r="79" spans="1:17" ht="81.75" customHeight="1" x14ac:dyDescent="0.25">
      <c r="A79" s="16"/>
      <c r="B79" s="240" t="s">
        <v>637</v>
      </c>
      <c r="C79" s="223"/>
      <c r="D79" s="223"/>
      <c r="E79" s="223"/>
      <c r="F79" s="13"/>
      <c r="G79" s="13"/>
      <c r="H79" s="13"/>
      <c r="I79" s="13"/>
      <c r="J79" s="13"/>
      <c r="K79" s="13"/>
      <c r="L79" s="13"/>
      <c r="M79" s="145"/>
    </row>
    <row r="80" spans="1:17" ht="24" customHeight="1" x14ac:dyDescent="0.25">
      <c r="A80" s="40"/>
      <c r="B80" s="223" t="s">
        <v>638</v>
      </c>
      <c r="C80" s="223"/>
      <c r="D80" s="223"/>
      <c r="E80" s="223"/>
      <c r="F80" s="13"/>
      <c r="G80" s="13"/>
      <c r="H80" s="13"/>
      <c r="I80" s="13"/>
      <c r="J80" s="13"/>
      <c r="K80" s="13"/>
      <c r="L80" s="13"/>
      <c r="M80" s="13"/>
      <c r="Q80" s="2"/>
    </row>
    <row r="81" spans="1:17" ht="39.75" customHeight="1" thickBot="1" x14ac:dyDescent="0.3">
      <c r="A81" s="40"/>
      <c r="B81" s="228" t="s">
        <v>639</v>
      </c>
      <c r="C81" s="228"/>
      <c r="D81" s="228"/>
      <c r="E81" s="228"/>
      <c r="F81" s="13"/>
      <c r="G81" s="13"/>
      <c r="H81" s="13"/>
      <c r="I81" s="13"/>
      <c r="J81" s="13"/>
      <c r="K81" s="13"/>
      <c r="L81" s="13"/>
      <c r="M81" s="13"/>
      <c r="Q81" s="2"/>
    </row>
    <row r="82" spans="1:17" ht="24" customHeight="1" x14ac:dyDescent="0.25">
      <c r="A82" s="40"/>
      <c r="B82" s="124" t="s">
        <v>350</v>
      </c>
      <c r="C82" s="151" t="s">
        <v>54</v>
      </c>
      <c r="D82" s="151" t="s">
        <v>157</v>
      </c>
      <c r="E82" s="151" t="s">
        <v>367</v>
      </c>
      <c r="F82" s="151" t="s">
        <v>368</v>
      </c>
      <c r="G82" s="151" t="s">
        <v>369</v>
      </c>
      <c r="H82" s="151" t="s">
        <v>242</v>
      </c>
      <c r="I82" s="130" t="s">
        <v>175</v>
      </c>
      <c r="J82" s="129" t="s">
        <v>158</v>
      </c>
      <c r="K82" s="13"/>
      <c r="L82" s="13"/>
      <c r="M82" s="13"/>
      <c r="Q82" s="2"/>
    </row>
    <row r="83" spans="1:17" ht="391.5" x14ac:dyDescent="0.35">
      <c r="A83" s="40"/>
      <c r="B83" s="45" t="s">
        <v>159</v>
      </c>
      <c r="C83" s="43" t="s">
        <v>128</v>
      </c>
      <c r="D83" s="43" t="s">
        <v>254</v>
      </c>
      <c r="E83" s="44">
        <v>3623</v>
      </c>
      <c r="F83" s="44">
        <v>5902</v>
      </c>
      <c r="G83" s="44">
        <v>242</v>
      </c>
      <c r="H83" s="44">
        <f>SUM(E83:G83)</f>
        <v>9767</v>
      </c>
      <c r="I83" s="43" t="s">
        <v>349</v>
      </c>
      <c r="J83" s="90" t="s">
        <v>725</v>
      </c>
      <c r="K83" s="13"/>
      <c r="L83" s="13"/>
      <c r="M83" s="13"/>
      <c r="Q83" s="2"/>
    </row>
    <row r="84" spans="1:17" ht="18" x14ac:dyDescent="0.35">
      <c r="A84" s="40"/>
      <c r="B84" s="45" t="s">
        <v>160</v>
      </c>
      <c r="C84" s="43" t="str">
        <f>VLOOKUP(C$83,Lists!$C$3:$R$34,2,FALSE)</f>
        <v>2014/15</v>
      </c>
      <c r="D84" s="43" t="str">
        <f>D83</f>
        <v>Financial (April to March)</v>
      </c>
      <c r="E84" s="183">
        <v>3845.9</v>
      </c>
      <c r="F84" s="183">
        <v>5581.3</v>
      </c>
      <c r="G84" s="44">
        <v>275.5</v>
      </c>
      <c r="H84" s="44">
        <f t="shared" ref="H84:H98" si="0">SUM(E84:G84)</f>
        <v>9702.7000000000007</v>
      </c>
      <c r="I84" s="43" t="s">
        <v>349</v>
      </c>
      <c r="J84" s="90"/>
      <c r="K84" s="13"/>
      <c r="L84" s="13"/>
      <c r="M84" s="13"/>
      <c r="Q84" s="2"/>
    </row>
    <row r="85" spans="1:17" ht="18" x14ac:dyDescent="0.35">
      <c r="A85" s="40"/>
      <c r="B85" s="45" t="s">
        <v>161</v>
      </c>
      <c r="C85" s="43" t="str">
        <f>VLOOKUP(C$83,Lists!$C$3:$R$34,3,FALSE)</f>
        <v>2015/16</v>
      </c>
      <c r="D85" s="43" t="str">
        <f t="shared" ref="D85:D97" si="1">D84</f>
        <v>Financial (April to March)</v>
      </c>
      <c r="E85" s="44"/>
      <c r="F85" s="44"/>
      <c r="G85" s="44"/>
      <c r="H85" s="44">
        <f t="shared" si="0"/>
        <v>0</v>
      </c>
      <c r="I85" s="43" t="s">
        <v>349</v>
      </c>
      <c r="J85" s="90"/>
      <c r="K85" s="13"/>
      <c r="L85" s="13"/>
      <c r="M85" s="13"/>
      <c r="Q85" s="2"/>
    </row>
    <row r="86" spans="1:17" ht="18" x14ac:dyDescent="0.35">
      <c r="A86" s="40"/>
      <c r="B86" s="45" t="s">
        <v>162</v>
      </c>
      <c r="C86" s="43" t="str">
        <f>VLOOKUP(C$83,Lists!$C$3:$R$34,4,FALSE)</f>
        <v>2016/17</v>
      </c>
      <c r="D86" s="43" t="str">
        <f t="shared" si="1"/>
        <v>Financial (April to March)</v>
      </c>
      <c r="E86" s="44"/>
      <c r="F86" s="44"/>
      <c r="G86" s="44"/>
      <c r="H86" s="44">
        <f t="shared" si="0"/>
        <v>0</v>
      </c>
      <c r="I86" s="43" t="s">
        <v>349</v>
      </c>
      <c r="J86" s="90"/>
      <c r="K86" s="13"/>
      <c r="L86" s="13"/>
      <c r="M86" s="13"/>
      <c r="Q86" s="2"/>
    </row>
    <row r="87" spans="1:17" ht="18" x14ac:dyDescent="0.35">
      <c r="A87" s="40"/>
      <c r="B87" s="45" t="s">
        <v>163</v>
      </c>
      <c r="C87" s="43" t="str">
        <f>VLOOKUP(C$83,Lists!$C$3:$R$34,5,FALSE)</f>
        <v>2017/18</v>
      </c>
      <c r="D87" s="43" t="str">
        <f t="shared" si="1"/>
        <v>Financial (April to March)</v>
      </c>
      <c r="E87" s="44"/>
      <c r="F87" s="44"/>
      <c r="G87" s="44"/>
      <c r="H87" s="44">
        <f t="shared" si="0"/>
        <v>0</v>
      </c>
      <c r="I87" s="43" t="s">
        <v>349</v>
      </c>
      <c r="J87" s="90"/>
      <c r="K87" s="13"/>
      <c r="L87" s="13"/>
      <c r="M87" s="13"/>
      <c r="Q87" s="2"/>
    </row>
    <row r="88" spans="1:17" ht="18" x14ac:dyDescent="0.35">
      <c r="A88" s="40"/>
      <c r="B88" s="45" t="s">
        <v>164</v>
      </c>
      <c r="C88" s="43" t="str">
        <f>VLOOKUP(C$83,Lists!$C$3:$R$34,6,FALSE)</f>
        <v>2018/19</v>
      </c>
      <c r="D88" s="43" t="str">
        <f t="shared" si="1"/>
        <v>Financial (April to March)</v>
      </c>
      <c r="E88" s="44"/>
      <c r="F88" s="44"/>
      <c r="G88" s="44"/>
      <c r="H88" s="44">
        <f t="shared" si="0"/>
        <v>0</v>
      </c>
      <c r="I88" s="43" t="s">
        <v>349</v>
      </c>
      <c r="J88" s="90"/>
      <c r="K88" s="13"/>
      <c r="L88" s="13"/>
      <c r="M88" s="13"/>
      <c r="Q88" s="2"/>
    </row>
    <row r="89" spans="1:17" ht="18" x14ac:dyDescent="0.35">
      <c r="A89" s="40"/>
      <c r="B89" s="45" t="s">
        <v>165</v>
      </c>
      <c r="C89" s="43" t="str">
        <f>VLOOKUP(C$83,Lists!$C$3:$R$34,7,FALSE)</f>
        <v>2019/20</v>
      </c>
      <c r="D89" s="43" t="str">
        <f t="shared" si="1"/>
        <v>Financial (April to March)</v>
      </c>
      <c r="E89" s="44"/>
      <c r="F89" s="44"/>
      <c r="G89" s="44"/>
      <c r="H89" s="44">
        <f t="shared" si="0"/>
        <v>0</v>
      </c>
      <c r="I89" s="43" t="s">
        <v>349</v>
      </c>
      <c r="J89" s="90"/>
      <c r="K89" s="13"/>
      <c r="L89" s="13"/>
      <c r="M89" s="13"/>
      <c r="Q89" s="2"/>
    </row>
    <row r="90" spans="1:17" ht="18" x14ac:dyDescent="0.35">
      <c r="A90" s="40"/>
      <c r="B90" s="45" t="s">
        <v>166</v>
      </c>
      <c r="C90" s="43">
        <f>VLOOKUP(C$83,Lists!$C$3:$R$34,8,FALSE)</f>
        <v>0</v>
      </c>
      <c r="D90" s="43" t="str">
        <f t="shared" si="1"/>
        <v>Financial (April to March)</v>
      </c>
      <c r="E90" s="44"/>
      <c r="F90" s="44"/>
      <c r="G90" s="44"/>
      <c r="H90" s="44">
        <f t="shared" si="0"/>
        <v>0</v>
      </c>
      <c r="I90" s="43" t="s">
        <v>349</v>
      </c>
      <c r="J90" s="90"/>
      <c r="K90" s="13"/>
      <c r="L90" s="13"/>
      <c r="M90" s="13"/>
      <c r="Q90" s="2"/>
    </row>
    <row r="91" spans="1:17" ht="18" x14ac:dyDescent="0.35">
      <c r="A91" s="40"/>
      <c r="B91" s="45" t="s">
        <v>167</v>
      </c>
      <c r="C91" s="43">
        <f>VLOOKUP(C$83,Lists!$C$3:$R$34,9,FALSE)</f>
        <v>0</v>
      </c>
      <c r="D91" s="43" t="str">
        <f t="shared" si="1"/>
        <v>Financial (April to March)</v>
      </c>
      <c r="E91" s="44"/>
      <c r="F91" s="44"/>
      <c r="G91" s="44"/>
      <c r="H91" s="44">
        <f t="shared" si="0"/>
        <v>0</v>
      </c>
      <c r="I91" s="43" t="s">
        <v>349</v>
      </c>
      <c r="J91" s="90"/>
      <c r="K91" s="13"/>
      <c r="L91" s="13"/>
      <c r="M91" s="13"/>
      <c r="Q91" s="2"/>
    </row>
    <row r="92" spans="1:17" ht="18" x14ac:dyDescent="0.35">
      <c r="A92" s="40"/>
      <c r="B92" s="45" t="s">
        <v>168</v>
      </c>
      <c r="C92" s="43">
        <f>VLOOKUP(C$83,Lists!$C$3:$R$34,10,FALSE)</f>
        <v>0</v>
      </c>
      <c r="D92" s="43" t="str">
        <f t="shared" si="1"/>
        <v>Financial (April to March)</v>
      </c>
      <c r="E92" s="44"/>
      <c r="F92" s="44"/>
      <c r="G92" s="44"/>
      <c r="H92" s="44">
        <f t="shared" si="0"/>
        <v>0</v>
      </c>
      <c r="I92" s="43" t="s">
        <v>349</v>
      </c>
      <c r="J92" s="90"/>
      <c r="K92" s="13"/>
      <c r="L92" s="13"/>
      <c r="M92" s="13"/>
      <c r="Q92" s="2"/>
    </row>
    <row r="93" spans="1:17" ht="18" x14ac:dyDescent="0.35">
      <c r="A93" s="40"/>
      <c r="B93" s="45" t="s">
        <v>169</v>
      </c>
      <c r="C93" s="43">
        <f>VLOOKUP(C$83,Lists!$C$3:$R$34,11,FALSE)</f>
        <v>0</v>
      </c>
      <c r="D93" s="43" t="str">
        <f t="shared" si="1"/>
        <v>Financial (April to March)</v>
      </c>
      <c r="E93" s="44"/>
      <c r="F93" s="44"/>
      <c r="G93" s="44"/>
      <c r="H93" s="44">
        <f t="shared" si="0"/>
        <v>0</v>
      </c>
      <c r="I93" s="43" t="s">
        <v>349</v>
      </c>
      <c r="J93" s="90"/>
      <c r="K93" s="13"/>
      <c r="L93" s="13"/>
      <c r="M93" s="13"/>
      <c r="Q93" s="2"/>
    </row>
    <row r="94" spans="1:17" ht="18" x14ac:dyDescent="0.35">
      <c r="A94" s="40"/>
      <c r="B94" s="45" t="s">
        <v>170</v>
      </c>
      <c r="C94" s="43">
        <f>VLOOKUP(C$83,Lists!$C$3:$R$34,12,FALSE)</f>
        <v>0</v>
      </c>
      <c r="D94" s="43" t="str">
        <f t="shared" si="1"/>
        <v>Financial (April to March)</v>
      </c>
      <c r="E94" s="44"/>
      <c r="F94" s="44"/>
      <c r="G94" s="44"/>
      <c r="H94" s="44">
        <f t="shared" si="0"/>
        <v>0</v>
      </c>
      <c r="I94" s="43" t="s">
        <v>349</v>
      </c>
      <c r="J94" s="90"/>
      <c r="K94" s="13"/>
      <c r="L94" s="13"/>
      <c r="M94" s="13"/>
      <c r="Q94" s="2"/>
    </row>
    <row r="95" spans="1:17" ht="18" x14ac:dyDescent="0.35">
      <c r="A95" s="40"/>
      <c r="B95" s="45" t="s">
        <v>171</v>
      </c>
      <c r="C95" s="43">
        <f>VLOOKUP(C$83,Lists!$C$3:$R$34,13,FALSE)</f>
        <v>0</v>
      </c>
      <c r="D95" s="43" t="str">
        <f t="shared" si="1"/>
        <v>Financial (April to March)</v>
      </c>
      <c r="E95" s="44"/>
      <c r="F95" s="44"/>
      <c r="G95" s="44"/>
      <c r="H95" s="44">
        <f t="shared" si="0"/>
        <v>0</v>
      </c>
      <c r="I95" s="43" t="s">
        <v>349</v>
      </c>
      <c r="J95" s="90"/>
      <c r="K95" s="13"/>
      <c r="L95" s="13"/>
      <c r="M95" s="13"/>
      <c r="Q95" s="2"/>
    </row>
    <row r="96" spans="1:17" ht="18" x14ac:dyDescent="0.35">
      <c r="A96" s="40"/>
      <c r="B96" s="45" t="s">
        <v>251</v>
      </c>
      <c r="C96" s="43">
        <f>VLOOKUP(C$83,Lists!$C$3:$R$34,14,FALSE)</f>
        <v>0</v>
      </c>
      <c r="D96" s="43" t="str">
        <f t="shared" si="1"/>
        <v>Financial (April to March)</v>
      </c>
      <c r="E96" s="44"/>
      <c r="F96" s="44"/>
      <c r="G96" s="44"/>
      <c r="H96" s="44">
        <f t="shared" si="0"/>
        <v>0</v>
      </c>
      <c r="I96" s="43" t="s">
        <v>349</v>
      </c>
      <c r="J96" s="90"/>
      <c r="K96" s="13"/>
      <c r="L96" s="13"/>
      <c r="M96" s="13"/>
      <c r="Q96" s="2"/>
    </row>
    <row r="97" spans="1:17" ht="18" x14ac:dyDescent="0.35">
      <c r="A97" s="40"/>
      <c r="B97" s="45" t="s">
        <v>252</v>
      </c>
      <c r="C97" s="43">
        <f>VLOOKUP(C$83,Lists!$C$3:$R$34,15,FALSE)</f>
        <v>0</v>
      </c>
      <c r="D97" s="43" t="str">
        <f t="shared" si="1"/>
        <v>Financial (April to March)</v>
      </c>
      <c r="E97" s="44"/>
      <c r="F97" s="44"/>
      <c r="G97" s="44"/>
      <c r="H97" s="44">
        <f t="shared" si="0"/>
        <v>0</v>
      </c>
      <c r="I97" s="43" t="s">
        <v>349</v>
      </c>
      <c r="J97" s="90"/>
      <c r="K97" s="13"/>
      <c r="L97" s="13"/>
      <c r="M97" s="13"/>
      <c r="Q97" s="2"/>
    </row>
    <row r="98" spans="1:17" ht="18.75" thickBot="1" x14ac:dyDescent="0.4">
      <c r="A98" s="40"/>
      <c r="B98" s="47" t="s">
        <v>253</v>
      </c>
      <c r="C98" s="48">
        <f>VLOOKUP(C$83,Lists!$C$3:$R$34,16,FALSE)</f>
        <v>0</v>
      </c>
      <c r="D98" s="48" t="str">
        <f>D97</f>
        <v>Financial (April to March)</v>
      </c>
      <c r="E98" s="49"/>
      <c r="F98" s="49"/>
      <c r="G98" s="49"/>
      <c r="H98" s="49">
        <f t="shared" si="0"/>
        <v>0</v>
      </c>
      <c r="I98" s="48" t="s">
        <v>349</v>
      </c>
      <c r="J98" s="91"/>
      <c r="K98" s="13"/>
      <c r="L98" s="13"/>
      <c r="M98" s="13"/>
      <c r="Q98" s="2"/>
    </row>
    <row r="99" spans="1:17" x14ac:dyDescent="0.25">
      <c r="A99" s="16"/>
      <c r="B99" s="41"/>
      <c r="C99" s="42"/>
      <c r="D99" s="13"/>
      <c r="E99" s="13"/>
      <c r="F99" s="13"/>
      <c r="G99" s="13"/>
      <c r="H99" s="13"/>
      <c r="I99" s="13"/>
      <c r="J99" s="13"/>
      <c r="K99" s="13"/>
      <c r="L99" s="13"/>
      <c r="M99" s="145"/>
      <c r="N99" s="2"/>
    </row>
    <row r="100" spans="1:17" x14ac:dyDescent="0.25">
      <c r="A100" s="16" t="s">
        <v>154</v>
      </c>
      <c r="B100" s="17" t="s">
        <v>172</v>
      </c>
      <c r="C100" s="16"/>
      <c r="D100" s="13"/>
      <c r="E100" s="13"/>
      <c r="F100" s="13"/>
      <c r="G100" s="13"/>
      <c r="H100" s="13"/>
      <c r="I100" s="13"/>
      <c r="J100" s="13"/>
      <c r="K100" s="13"/>
      <c r="L100" s="13"/>
      <c r="M100" s="145"/>
      <c r="N100" s="2"/>
    </row>
    <row r="101" spans="1:17" ht="78.75" customHeight="1" x14ac:dyDescent="0.25">
      <c r="A101" s="16"/>
      <c r="B101" s="223" t="s">
        <v>697</v>
      </c>
      <c r="C101" s="223"/>
      <c r="D101" s="223"/>
      <c r="E101" s="223"/>
      <c r="F101" s="13"/>
      <c r="G101" s="13"/>
      <c r="H101" s="13"/>
      <c r="I101" s="13"/>
      <c r="J101" s="13"/>
      <c r="K101" s="13"/>
      <c r="L101" s="13"/>
      <c r="M101" s="145"/>
      <c r="N101" s="2"/>
    </row>
    <row r="102" spans="1:17" ht="34.5" customHeight="1" thickBot="1" x14ac:dyDescent="0.3">
      <c r="A102" s="40"/>
      <c r="B102" s="223" t="s">
        <v>711</v>
      </c>
      <c r="C102" s="223"/>
      <c r="D102" s="223"/>
      <c r="E102" s="223"/>
      <c r="F102" s="13"/>
      <c r="G102" s="13"/>
      <c r="H102" s="13"/>
      <c r="I102" s="13"/>
      <c r="J102" s="13"/>
      <c r="K102" s="13"/>
      <c r="L102" s="13"/>
      <c r="M102" s="13"/>
      <c r="N102" s="2"/>
      <c r="O102" s="2"/>
    </row>
    <row r="103" spans="1:17" ht="21.75" customHeight="1" x14ac:dyDescent="0.25">
      <c r="A103" s="40"/>
      <c r="B103" s="124" t="s">
        <v>173</v>
      </c>
      <c r="C103" s="152" t="s">
        <v>370</v>
      </c>
      <c r="D103" s="130" t="s">
        <v>174</v>
      </c>
      <c r="E103" s="130" t="s">
        <v>175</v>
      </c>
      <c r="F103" s="130" t="s">
        <v>176</v>
      </c>
      <c r="G103" s="130" t="s">
        <v>175</v>
      </c>
      <c r="H103" s="130" t="s">
        <v>358</v>
      </c>
      <c r="I103" s="129" t="s">
        <v>158</v>
      </c>
      <c r="J103" s="13"/>
      <c r="K103" s="13"/>
      <c r="L103" s="13"/>
      <c r="M103" s="13"/>
      <c r="O103" s="2"/>
    </row>
    <row r="104" spans="1:17" x14ac:dyDescent="0.25">
      <c r="A104" s="40"/>
      <c r="B104" s="45" t="s">
        <v>289</v>
      </c>
      <c r="C104" s="153" t="s">
        <v>367</v>
      </c>
      <c r="D104" s="136">
        <v>14565205</v>
      </c>
      <c r="E104" s="106" t="str">
        <f>VLOOKUP($B104,Lists!$AC$3:$AF$47,2,FALSE)</f>
        <v>kWh</v>
      </c>
      <c r="F104" s="108">
        <f>VLOOKUP($B104,Lists!$AC$3:$AF$47,3,FALSE)</f>
        <v>0.18497</v>
      </c>
      <c r="G104" s="106" t="str">
        <f>VLOOKUP($B104,Lists!$AC$3:$AF$47,4,FALSE)</f>
        <v>kg CO2e/kWh</v>
      </c>
      <c r="H104" s="134">
        <f>(F104*D104)/1000</f>
        <v>2694.1259688499999</v>
      </c>
      <c r="I104" s="87"/>
      <c r="J104" s="13"/>
      <c r="K104" s="13"/>
      <c r="L104" s="13"/>
      <c r="M104" s="13"/>
      <c r="O104" s="2"/>
    </row>
    <row r="105" spans="1:17" ht="255" x14ac:dyDescent="0.25">
      <c r="A105" s="40"/>
      <c r="B105" s="45" t="s">
        <v>295</v>
      </c>
      <c r="C105" s="153" t="s">
        <v>367</v>
      </c>
      <c r="D105" s="44">
        <v>307111</v>
      </c>
      <c r="E105" s="106" t="str">
        <f>VLOOKUP($B105,Lists!$AC$3:$AF$47,2,FALSE)</f>
        <v>kWh</v>
      </c>
      <c r="F105" s="108">
        <f>VLOOKUP($B105,Lists!$AC$3:$AF$47,3,FALSE)</f>
        <v>0.214508</v>
      </c>
      <c r="G105" s="106" t="str">
        <f>VLOOKUP($B105,Lists!$AC$3:$AF$47,4,FALSE)</f>
        <v>kg CO2e/kWh</v>
      </c>
      <c r="H105" s="134">
        <f t="shared" ref="H105:H123" si="2">(F105*D105)/1000</f>
        <v>65.877766387999998</v>
      </c>
      <c r="I105" s="90" t="s">
        <v>704</v>
      </c>
      <c r="J105" s="13"/>
      <c r="K105" s="13"/>
      <c r="L105" s="13"/>
      <c r="M105" s="13"/>
      <c r="O105" s="2"/>
    </row>
    <row r="106" spans="1:17" x14ac:dyDescent="0.25">
      <c r="A106" s="40"/>
      <c r="B106" s="45" t="s">
        <v>291</v>
      </c>
      <c r="C106" s="153" t="s">
        <v>367</v>
      </c>
      <c r="D106" s="44">
        <v>115600</v>
      </c>
      <c r="E106" s="106" t="str">
        <f>VLOOKUP($B106,Lists!$AC$3:$AF$47,2,FALSE)</f>
        <v>kWh</v>
      </c>
      <c r="F106" s="108">
        <f>VLOOKUP($B106,Lists!$AC$3:$AF$47,3,FALSE)</f>
        <v>0.26950000000000002</v>
      </c>
      <c r="G106" s="106" t="str">
        <f>VLOOKUP($B106,Lists!$AC$3:$AF$47,4,FALSE)</f>
        <v>kg CO2e/kWh</v>
      </c>
      <c r="H106" s="134">
        <f t="shared" si="2"/>
        <v>31.154199999999999</v>
      </c>
      <c r="I106" s="87"/>
      <c r="J106" s="13"/>
      <c r="K106" s="13"/>
      <c r="L106" s="13"/>
      <c r="M106" s="13"/>
      <c r="O106" s="2"/>
    </row>
    <row r="107" spans="1:17" x14ac:dyDescent="0.25">
      <c r="A107" s="40"/>
      <c r="B107" s="45" t="s">
        <v>101</v>
      </c>
      <c r="C107" s="153" t="s">
        <v>367</v>
      </c>
      <c r="D107" s="44">
        <v>729000</v>
      </c>
      <c r="E107" s="106" t="str">
        <f>VLOOKUP($B107,Lists!$AC$3:$AF$47,2,FALSE)</f>
        <v>kWh</v>
      </c>
      <c r="F107" s="108">
        <f>VLOOKUP($B107,Lists!$AC$3:$AF$47,3,FALSE)</f>
        <v>1.1838E-2</v>
      </c>
      <c r="G107" s="106" t="str">
        <f>VLOOKUP($B107,Lists!$AC$3:$AF$47,4,FALSE)</f>
        <v>kg CO2e/kWh</v>
      </c>
      <c r="H107" s="134">
        <f t="shared" si="2"/>
        <v>8.6299019999999995</v>
      </c>
      <c r="I107" s="87"/>
      <c r="J107" s="13"/>
      <c r="K107" s="13"/>
      <c r="L107" s="13"/>
      <c r="M107" s="13"/>
      <c r="O107" s="2"/>
    </row>
    <row r="108" spans="1:17" x14ac:dyDescent="0.25">
      <c r="A108" s="40"/>
      <c r="B108" s="45" t="s">
        <v>109</v>
      </c>
      <c r="C108" s="153" t="s">
        <v>367</v>
      </c>
      <c r="D108" s="183">
        <v>401988</v>
      </c>
      <c r="E108" s="106" t="str">
        <f>VLOOKUP($B108,Lists!$AC$3:$AF$47,2,FALSE)</f>
        <v>litres</v>
      </c>
      <c r="F108" s="108">
        <f>VLOOKUP($B108,Lists!$AC$3:$AF$47,3,FALSE)</f>
        <v>2.6023999999999998</v>
      </c>
      <c r="G108" s="106" t="str">
        <f>VLOOKUP($B108,Lists!$AC$3:$AF$47,4,FALSE)</f>
        <v>kg CO2e/litre</v>
      </c>
      <c r="H108" s="134">
        <f t="shared" si="2"/>
        <v>1046.1335711999998</v>
      </c>
      <c r="I108" s="87"/>
      <c r="J108" s="13"/>
      <c r="K108" s="13"/>
      <c r="L108" s="13"/>
      <c r="M108" s="13"/>
      <c r="O108" s="2"/>
    </row>
    <row r="109" spans="1:17" x14ac:dyDescent="0.25">
      <c r="A109" s="40"/>
      <c r="B109" s="45" t="s">
        <v>288</v>
      </c>
      <c r="C109" s="153" t="s">
        <v>368</v>
      </c>
      <c r="D109" s="183">
        <v>10384213</v>
      </c>
      <c r="E109" s="106" t="str">
        <f>VLOOKUP($B109,Lists!$AC$3:$AF$47,2,FALSE)</f>
        <v>kWh</v>
      </c>
      <c r="F109" s="108">
        <f>VLOOKUP($B109,Lists!$AC$3:$AF$47,3,FALSE)</f>
        <v>0.53747999999999996</v>
      </c>
      <c r="G109" s="106" t="str">
        <f>VLOOKUP($B109,Lists!$AC$3:$AF$47,4,FALSE)</f>
        <v>kg CO2e/kWh</v>
      </c>
      <c r="H109" s="134">
        <f t="shared" si="2"/>
        <v>5581.3068032399997</v>
      </c>
      <c r="I109" s="87"/>
      <c r="J109" s="13"/>
      <c r="K109" s="13"/>
      <c r="L109" s="13"/>
      <c r="M109" s="13"/>
      <c r="O109" s="2"/>
    </row>
    <row r="110" spans="1:17" x14ac:dyDescent="0.25">
      <c r="A110" s="40"/>
      <c r="B110" s="45" t="s">
        <v>292</v>
      </c>
      <c r="C110" s="153" t="s">
        <v>369</v>
      </c>
      <c r="D110" s="44">
        <v>85529</v>
      </c>
      <c r="E110" s="106" t="str">
        <f>VLOOKUP($B110,Lists!$AC$3:$AF$47,2,FALSE)</f>
        <v>m3</v>
      </c>
      <c r="F110" s="108">
        <f>VLOOKUP($B110,Lists!$AC$3:$AF$47,3,FALSE)</f>
        <v>0.34410000000000002</v>
      </c>
      <c r="G110" s="106" t="str">
        <f>VLOOKUP($B110,Lists!$AC$3:$AF$47,4,FALSE)</f>
        <v>kg CO2e/m3</v>
      </c>
      <c r="H110" s="134">
        <f t="shared" si="2"/>
        <v>29.430528900000002</v>
      </c>
      <c r="I110" s="87"/>
      <c r="J110" s="13"/>
      <c r="K110" s="13"/>
      <c r="L110" s="13"/>
      <c r="M110" s="13"/>
      <c r="O110" s="2"/>
    </row>
    <row r="111" spans="1:17" ht="60" x14ac:dyDescent="0.25">
      <c r="A111" s="40"/>
      <c r="B111" s="45" t="s">
        <v>293</v>
      </c>
      <c r="C111" s="153" t="s">
        <v>369</v>
      </c>
      <c r="D111" s="44">
        <v>81253</v>
      </c>
      <c r="E111" s="106" t="str">
        <f>VLOOKUP($B111,Lists!$AC$3:$AF$47,2,FALSE)</f>
        <v>m3</v>
      </c>
      <c r="F111" s="108">
        <f>VLOOKUP($B111,Lists!$AC$3:$AF$47,3,FALSE)</f>
        <v>0.70850000000000002</v>
      </c>
      <c r="G111" s="106" t="str">
        <f>VLOOKUP($B111,Lists!$AC$3:$AF$47,4,FALSE)</f>
        <v>kg CO2e/m3</v>
      </c>
      <c r="H111" s="134">
        <f t="shared" si="2"/>
        <v>57.567750500000002</v>
      </c>
      <c r="I111" s="90" t="s">
        <v>723</v>
      </c>
      <c r="J111" s="13"/>
      <c r="K111" s="13"/>
      <c r="L111" s="13"/>
      <c r="M111" s="13"/>
      <c r="O111" s="2"/>
    </row>
    <row r="112" spans="1:17" ht="136.5" customHeight="1" x14ac:dyDescent="0.25">
      <c r="A112" s="40"/>
      <c r="B112" s="45" t="s">
        <v>322</v>
      </c>
      <c r="C112" s="153" t="s">
        <v>369</v>
      </c>
      <c r="D112" s="44">
        <v>641569</v>
      </c>
      <c r="E112" s="106" t="str">
        <f>VLOOKUP($B112,Lists!$AC$3:$AF$47,2,FALSE)</f>
        <v>passenger km</v>
      </c>
      <c r="F112" s="108">
        <f>VLOOKUP($B112,Lists!$AC$3:$AF$47,3,FALSE)</f>
        <v>0.19388</v>
      </c>
      <c r="G112" s="106" t="str">
        <f>VLOOKUP($B112,Lists!$AC$3:$AF$47,4,FALSE)</f>
        <v>kg CO2e/km</v>
      </c>
      <c r="H112" s="134">
        <f t="shared" si="2"/>
        <v>124.38739772</v>
      </c>
      <c r="I112" s="90" t="s">
        <v>708</v>
      </c>
      <c r="J112" s="13"/>
      <c r="K112" s="13"/>
      <c r="L112" s="13"/>
      <c r="M112" s="13"/>
      <c r="O112" s="2"/>
    </row>
    <row r="113" spans="1:15" ht="137.25" customHeight="1" x14ac:dyDescent="0.25">
      <c r="A113" s="40"/>
      <c r="B113" s="45" t="s">
        <v>321</v>
      </c>
      <c r="C113" s="153" t="s">
        <v>369</v>
      </c>
      <c r="D113" s="44">
        <v>345460</v>
      </c>
      <c r="E113" s="106" t="str">
        <f>VLOOKUP($B113,Lists!$AC$3:$AF$47,2,FALSE)</f>
        <v>passenger km</v>
      </c>
      <c r="F113" s="108">
        <f>VLOOKUP($B113,Lists!$AC$3:$AF$47,3,FALSE)</f>
        <v>0.18546000000000001</v>
      </c>
      <c r="G113" s="106" t="str">
        <f>VLOOKUP($B113,Lists!$AC$3:$AF$47,4,FALSE)</f>
        <v>kg CO2e/passenger km</v>
      </c>
      <c r="H113" s="134">
        <f t="shared" si="2"/>
        <v>64.06901160000001</v>
      </c>
      <c r="I113" s="90" t="s">
        <v>708</v>
      </c>
      <c r="J113" s="13"/>
      <c r="K113" s="13"/>
      <c r="L113" s="13"/>
      <c r="M113" s="13"/>
      <c r="O113" s="2"/>
    </row>
    <row r="114" spans="1:15" x14ac:dyDescent="0.25">
      <c r="A114" s="40"/>
      <c r="B114" s="45"/>
      <c r="C114" s="153"/>
      <c r="D114" s="44"/>
      <c r="E114" s="106" t="e">
        <f>VLOOKUP($B114,Lists!$AC$3:$AF$47,2,FALSE)</f>
        <v>#N/A</v>
      </c>
      <c r="F114" s="108" t="e">
        <f>VLOOKUP($B114,Lists!$AC$3:$AF$47,3,FALSE)</f>
        <v>#N/A</v>
      </c>
      <c r="G114" s="106" t="e">
        <f>VLOOKUP($B114,Lists!$AC$3:$AF$47,4,FALSE)</f>
        <v>#N/A</v>
      </c>
      <c r="H114" s="134" t="e">
        <f t="shared" si="2"/>
        <v>#N/A</v>
      </c>
      <c r="I114" s="87"/>
      <c r="J114" s="13"/>
      <c r="K114" s="13"/>
      <c r="L114" s="13"/>
      <c r="M114" s="13"/>
      <c r="O114" s="2"/>
    </row>
    <row r="115" spans="1:15" x14ac:dyDescent="0.25">
      <c r="A115" s="40"/>
      <c r="B115" s="45"/>
      <c r="C115" s="153"/>
      <c r="D115" s="44"/>
      <c r="E115" s="106" t="e">
        <f>VLOOKUP($B115,Lists!$AC$3:$AF$47,2,FALSE)</f>
        <v>#N/A</v>
      </c>
      <c r="F115" s="108" t="e">
        <f>VLOOKUP($B115,Lists!$AC$3:$AF$47,3,FALSE)</f>
        <v>#N/A</v>
      </c>
      <c r="G115" s="106" t="e">
        <f>VLOOKUP($B115,Lists!$AC$3:$AF$47,4,FALSE)</f>
        <v>#N/A</v>
      </c>
      <c r="H115" s="134" t="e">
        <f t="shared" si="2"/>
        <v>#N/A</v>
      </c>
      <c r="I115" s="87"/>
      <c r="J115" s="13"/>
      <c r="K115" s="13"/>
      <c r="L115" s="13"/>
      <c r="M115" s="13"/>
      <c r="O115" s="2"/>
    </row>
    <row r="116" spans="1:15" x14ac:dyDescent="0.25">
      <c r="A116" s="40"/>
      <c r="B116" s="45"/>
      <c r="C116" s="153"/>
      <c r="D116" s="44"/>
      <c r="E116" s="106" t="e">
        <f>VLOOKUP($B116,Lists!$AC$3:$AF$47,2,FALSE)</f>
        <v>#N/A</v>
      </c>
      <c r="F116" s="108" t="e">
        <f>VLOOKUP($B116,Lists!$AC$3:$AF$47,3,FALSE)</f>
        <v>#N/A</v>
      </c>
      <c r="G116" s="106" t="e">
        <f>VLOOKUP($B116,Lists!$AC$3:$AF$47,4,FALSE)</f>
        <v>#N/A</v>
      </c>
      <c r="H116" s="134" t="e">
        <f t="shared" si="2"/>
        <v>#N/A</v>
      </c>
      <c r="I116" s="87"/>
      <c r="J116" s="13"/>
      <c r="K116" s="13"/>
      <c r="L116" s="13"/>
      <c r="M116" s="13"/>
      <c r="O116" s="2"/>
    </row>
    <row r="117" spans="1:15" x14ac:dyDescent="0.25">
      <c r="A117" s="40"/>
      <c r="B117" s="45"/>
      <c r="C117" s="153"/>
      <c r="D117" s="44"/>
      <c r="E117" s="106" t="e">
        <f>VLOOKUP($B117,Lists!$AC$3:$AF$47,2,FALSE)</f>
        <v>#N/A</v>
      </c>
      <c r="F117" s="108" t="e">
        <f>VLOOKUP($B117,Lists!$AC$3:$AF$47,3,FALSE)</f>
        <v>#N/A</v>
      </c>
      <c r="G117" s="106" t="e">
        <f>VLOOKUP($B117,Lists!$AC$3:$AF$47,4,FALSE)</f>
        <v>#N/A</v>
      </c>
      <c r="H117" s="134" t="e">
        <f t="shared" si="2"/>
        <v>#N/A</v>
      </c>
      <c r="I117" s="87"/>
      <c r="J117" s="13"/>
      <c r="K117" s="13"/>
      <c r="L117" s="13"/>
      <c r="M117" s="13"/>
      <c r="O117" s="2"/>
    </row>
    <row r="118" spans="1:15" x14ac:dyDescent="0.25">
      <c r="A118" s="40"/>
      <c r="B118" s="45"/>
      <c r="C118" s="153"/>
      <c r="D118" s="44"/>
      <c r="E118" s="106" t="e">
        <f>VLOOKUP($B118,Lists!$AC$3:$AF$47,2,FALSE)</f>
        <v>#N/A</v>
      </c>
      <c r="F118" s="108" t="e">
        <f>VLOOKUP($B118,Lists!$AC$3:$AF$47,3,FALSE)</f>
        <v>#N/A</v>
      </c>
      <c r="G118" s="106" t="e">
        <f>VLOOKUP($B118,Lists!$AC$3:$AF$47,4,FALSE)</f>
        <v>#N/A</v>
      </c>
      <c r="H118" s="134" t="e">
        <f t="shared" si="2"/>
        <v>#N/A</v>
      </c>
      <c r="I118" s="87"/>
      <c r="J118" s="13"/>
      <c r="K118" s="13"/>
      <c r="L118" s="13"/>
      <c r="M118" s="13"/>
      <c r="O118" s="2"/>
    </row>
    <row r="119" spans="1:15" x14ac:dyDescent="0.25">
      <c r="A119" s="40"/>
      <c r="B119" s="45"/>
      <c r="C119" s="153"/>
      <c r="D119" s="44"/>
      <c r="E119" s="106" t="e">
        <f>VLOOKUP($B119,Lists!$AC$3:$AF$47,2,FALSE)</f>
        <v>#N/A</v>
      </c>
      <c r="F119" s="108" t="e">
        <f>VLOOKUP($B119,Lists!$AC$3:$AF$47,3,FALSE)</f>
        <v>#N/A</v>
      </c>
      <c r="G119" s="106" t="e">
        <f>VLOOKUP($B119,Lists!$AC$3:$AF$47,4,FALSE)</f>
        <v>#N/A</v>
      </c>
      <c r="H119" s="134" t="e">
        <f t="shared" si="2"/>
        <v>#N/A</v>
      </c>
      <c r="I119" s="87"/>
      <c r="J119" s="13"/>
      <c r="K119" s="13"/>
      <c r="L119" s="13"/>
      <c r="M119" s="13"/>
      <c r="O119" s="2"/>
    </row>
    <row r="120" spans="1:15" x14ac:dyDescent="0.25">
      <c r="A120" s="40"/>
      <c r="B120" s="45"/>
      <c r="C120" s="153"/>
      <c r="D120" s="44"/>
      <c r="E120" s="106" t="e">
        <f>VLOOKUP($B120,Lists!$AC$3:$AF$47,2,FALSE)</f>
        <v>#N/A</v>
      </c>
      <c r="F120" s="108" t="e">
        <f>VLOOKUP($B120,Lists!$AC$3:$AF$47,3,FALSE)</f>
        <v>#N/A</v>
      </c>
      <c r="G120" s="106" t="e">
        <f>VLOOKUP($B120,Lists!$AC$3:$AF$47,4,FALSE)</f>
        <v>#N/A</v>
      </c>
      <c r="H120" s="134" t="e">
        <f t="shared" si="2"/>
        <v>#N/A</v>
      </c>
      <c r="I120" s="87"/>
      <c r="J120" s="13"/>
      <c r="K120" s="13"/>
      <c r="L120" s="13"/>
      <c r="M120" s="13"/>
      <c r="O120" s="2"/>
    </row>
    <row r="121" spans="1:15" x14ac:dyDescent="0.25">
      <c r="A121" s="40"/>
      <c r="B121" s="45"/>
      <c r="C121" s="153"/>
      <c r="D121" s="44"/>
      <c r="E121" s="106" t="e">
        <f>VLOOKUP($B121,Lists!$AC$3:$AF$47,2,FALSE)</f>
        <v>#N/A</v>
      </c>
      <c r="F121" s="108" t="e">
        <f>VLOOKUP($B121,Lists!$AC$3:$AF$47,3,FALSE)</f>
        <v>#N/A</v>
      </c>
      <c r="G121" s="106" t="e">
        <f>VLOOKUP($B121,Lists!$AC$3:$AF$47,4,FALSE)</f>
        <v>#N/A</v>
      </c>
      <c r="H121" s="134" t="e">
        <f t="shared" si="2"/>
        <v>#N/A</v>
      </c>
      <c r="I121" s="87"/>
      <c r="J121" s="13"/>
      <c r="K121" s="13"/>
      <c r="L121" s="13"/>
      <c r="M121" s="13"/>
      <c r="O121" s="2"/>
    </row>
    <row r="122" spans="1:15" x14ac:dyDescent="0.25">
      <c r="A122" s="40"/>
      <c r="B122" s="45"/>
      <c r="C122" s="153"/>
      <c r="D122" s="44"/>
      <c r="E122" s="106" t="e">
        <f>VLOOKUP($B122,Lists!$AC$3:$AF$47,2,FALSE)</f>
        <v>#N/A</v>
      </c>
      <c r="F122" s="108" t="e">
        <f>VLOOKUP($B122,Lists!$AC$3:$AF$47,3,FALSE)</f>
        <v>#N/A</v>
      </c>
      <c r="G122" s="106" t="e">
        <f>VLOOKUP($B122,Lists!$AC$3:$AF$47,4,FALSE)</f>
        <v>#N/A</v>
      </c>
      <c r="H122" s="134" t="e">
        <f t="shared" si="2"/>
        <v>#N/A</v>
      </c>
      <c r="I122" s="87"/>
      <c r="J122" s="13"/>
      <c r="K122" s="13"/>
      <c r="L122" s="13"/>
      <c r="M122" s="13"/>
      <c r="O122" s="2"/>
    </row>
    <row r="123" spans="1:15" ht="15.75" thickBot="1" x14ac:dyDescent="0.3">
      <c r="A123" s="40"/>
      <c r="B123" s="47"/>
      <c r="C123" s="154"/>
      <c r="D123" s="49"/>
      <c r="E123" s="107" t="e">
        <f>VLOOKUP($B123,Lists!$AC$3:$AF$47,2,FALSE)</f>
        <v>#N/A</v>
      </c>
      <c r="F123" s="109" t="e">
        <f>VLOOKUP($B123,Lists!$AC$3:$AF$47,3,FALSE)</f>
        <v>#N/A</v>
      </c>
      <c r="G123" s="107" t="e">
        <f>VLOOKUP($B123,Lists!$AC$3:$AF$47,4,FALSE)</f>
        <v>#N/A</v>
      </c>
      <c r="H123" s="135" t="e">
        <f t="shared" si="2"/>
        <v>#N/A</v>
      </c>
      <c r="I123" s="88"/>
      <c r="J123" s="13"/>
      <c r="K123" s="13"/>
      <c r="L123" s="13"/>
      <c r="M123" s="13"/>
      <c r="O123" s="2"/>
    </row>
    <row r="124" spans="1:15" x14ac:dyDescent="0.25">
      <c r="A124" s="40"/>
      <c r="B124" s="13"/>
      <c r="C124" s="13"/>
      <c r="D124" s="13"/>
      <c r="E124" s="13"/>
      <c r="F124" s="13"/>
      <c r="G124" s="13"/>
      <c r="H124" s="13"/>
      <c r="I124" s="13"/>
      <c r="J124" s="13"/>
      <c r="K124" s="13"/>
      <c r="L124" s="13"/>
      <c r="M124" s="145"/>
      <c r="N124" s="2"/>
    </row>
    <row r="125" spans="1:15" x14ac:dyDescent="0.25">
      <c r="A125" s="13" t="s">
        <v>155</v>
      </c>
      <c r="B125" s="89" t="s">
        <v>351</v>
      </c>
      <c r="C125" s="13"/>
      <c r="D125" s="13"/>
      <c r="E125" s="13"/>
      <c r="F125" s="13"/>
      <c r="G125" s="13"/>
      <c r="H125" s="13"/>
      <c r="I125" s="13"/>
      <c r="J125" s="13"/>
      <c r="K125" s="13"/>
      <c r="L125" s="13"/>
      <c r="M125" s="145"/>
      <c r="N125" s="2"/>
    </row>
    <row r="126" spans="1:15" ht="21.75" customHeight="1" thickBot="1" x14ac:dyDescent="0.3">
      <c r="A126" s="13"/>
      <c r="B126" s="84" t="s">
        <v>640</v>
      </c>
      <c r="C126" s="13"/>
      <c r="D126" s="13"/>
      <c r="E126" s="13"/>
      <c r="F126" s="13"/>
      <c r="G126" s="13"/>
      <c r="H126" s="13"/>
      <c r="I126" s="13"/>
      <c r="J126" s="13"/>
      <c r="K126" s="13"/>
      <c r="L126" s="13"/>
      <c r="M126" s="145"/>
      <c r="N126" s="2"/>
    </row>
    <row r="127" spans="1:15" ht="35.25" customHeight="1" x14ac:dyDescent="0.25">
      <c r="A127" s="13"/>
      <c r="B127" s="124" t="s">
        <v>257</v>
      </c>
      <c r="C127" s="125" t="s">
        <v>336</v>
      </c>
      <c r="D127" s="125" t="s">
        <v>724</v>
      </c>
      <c r="E127" s="125" t="s">
        <v>337</v>
      </c>
      <c r="F127" s="129" t="s">
        <v>158</v>
      </c>
      <c r="G127" s="13"/>
      <c r="H127" s="13"/>
      <c r="I127" s="13"/>
      <c r="J127" s="13"/>
      <c r="K127" s="13"/>
      <c r="L127" s="13"/>
      <c r="M127" s="145"/>
      <c r="N127" s="2"/>
    </row>
    <row r="128" spans="1:15" x14ac:dyDescent="0.25">
      <c r="A128" s="13"/>
      <c r="B128" s="45" t="s">
        <v>258</v>
      </c>
      <c r="C128" s="44">
        <v>241257</v>
      </c>
      <c r="D128" s="44">
        <v>241257</v>
      </c>
      <c r="E128" s="44">
        <v>0</v>
      </c>
      <c r="F128" s="87"/>
      <c r="G128" s="13"/>
      <c r="H128" s="13"/>
      <c r="I128" s="13"/>
      <c r="J128" s="13"/>
      <c r="K128" s="13"/>
      <c r="L128" s="13"/>
      <c r="M128" s="145"/>
      <c r="N128" s="2"/>
    </row>
    <row r="129" spans="1:14" x14ac:dyDescent="0.25">
      <c r="A129" s="13"/>
      <c r="B129" s="45" t="s">
        <v>259</v>
      </c>
      <c r="C129" s="44">
        <v>729000</v>
      </c>
      <c r="D129" s="44">
        <v>729000</v>
      </c>
      <c r="E129" s="44">
        <v>0</v>
      </c>
      <c r="F129" s="90" t="s">
        <v>698</v>
      </c>
      <c r="G129" s="13"/>
      <c r="H129" s="13"/>
      <c r="I129" s="13"/>
      <c r="J129" s="13"/>
      <c r="K129" s="13"/>
      <c r="L129" s="13"/>
      <c r="M129" s="145"/>
      <c r="N129" s="2"/>
    </row>
    <row r="130" spans="1:14" ht="15.75" thickBot="1" x14ac:dyDescent="0.3">
      <c r="A130" s="13"/>
      <c r="B130" s="47" t="s">
        <v>119</v>
      </c>
      <c r="C130" s="49"/>
      <c r="D130" s="49"/>
      <c r="E130" s="49"/>
      <c r="F130" s="88"/>
      <c r="G130" s="13"/>
      <c r="H130" s="13"/>
      <c r="I130" s="13"/>
      <c r="J130" s="13"/>
      <c r="K130" s="13"/>
      <c r="L130" s="13"/>
      <c r="M130" s="145"/>
      <c r="N130" s="2"/>
    </row>
    <row r="131" spans="1:14" x14ac:dyDescent="0.25">
      <c r="A131" s="13"/>
      <c r="B131" s="13"/>
      <c r="C131" s="13"/>
      <c r="D131" s="13"/>
      <c r="E131" s="13"/>
      <c r="F131" s="13"/>
      <c r="G131" s="13"/>
      <c r="H131" s="13"/>
      <c r="I131" s="13"/>
      <c r="J131" s="13"/>
      <c r="K131" s="13"/>
      <c r="L131" s="13"/>
      <c r="M131" s="145"/>
      <c r="N131" s="2"/>
    </row>
    <row r="132" spans="1:14" ht="22.5" customHeight="1" x14ac:dyDescent="0.25">
      <c r="A132" s="76"/>
      <c r="B132" s="77" t="s">
        <v>232</v>
      </c>
      <c r="C132" s="77"/>
      <c r="D132" s="77"/>
      <c r="E132" s="77"/>
      <c r="F132" s="77"/>
      <c r="G132" s="77"/>
      <c r="H132" s="77"/>
      <c r="I132" s="77"/>
      <c r="J132" s="77"/>
      <c r="K132" s="77"/>
      <c r="L132" s="77"/>
      <c r="M132" s="144"/>
      <c r="N132" s="2"/>
    </row>
    <row r="133" spans="1:14" ht="18.75" customHeight="1" x14ac:dyDescent="0.25">
      <c r="A133" s="16" t="s">
        <v>156</v>
      </c>
      <c r="B133" s="50" t="s">
        <v>177</v>
      </c>
      <c r="C133" s="42"/>
      <c r="D133" s="13"/>
      <c r="E133" s="13"/>
      <c r="F133" s="13"/>
      <c r="G133" s="13"/>
      <c r="H133" s="13"/>
      <c r="I133" s="13"/>
      <c r="J133" s="13"/>
      <c r="K133" s="13"/>
      <c r="L133" s="13"/>
      <c r="M133" s="145"/>
      <c r="N133" s="2"/>
    </row>
    <row r="134" spans="1:14" ht="52.5" customHeight="1" thickBot="1" x14ac:dyDescent="0.3">
      <c r="A134" s="16"/>
      <c r="B134" s="238" t="s">
        <v>641</v>
      </c>
      <c r="C134" s="239"/>
      <c r="D134" s="239"/>
      <c r="E134" s="239"/>
      <c r="F134" s="13"/>
      <c r="G134" s="13"/>
      <c r="H134" s="13"/>
      <c r="I134" s="13"/>
      <c r="J134" s="13"/>
      <c r="K134" s="13"/>
      <c r="L134" s="13"/>
      <c r="M134" s="145"/>
      <c r="N134" s="2"/>
    </row>
    <row r="135" spans="1:14" ht="30" x14ac:dyDescent="0.25">
      <c r="A135" s="40"/>
      <c r="B135" s="124" t="s">
        <v>179</v>
      </c>
      <c r="C135" s="125" t="s">
        <v>180</v>
      </c>
      <c r="D135" s="125" t="s">
        <v>181</v>
      </c>
      <c r="E135" s="125" t="s">
        <v>175</v>
      </c>
      <c r="F135" s="125" t="s">
        <v>182</v>
      </c>
      <c r="G135" s="125" t="s">
        <v>183</v>
      </c>
      <c r="H135" s="125" t="s">
        <v>184</v>
      </c>
      <c r="I135" s="125" t="s">
        <v>185</v>
      </c>
      <c r="J135" s="125" t="s">
        <v>186</v>
      </c>
      <c r="K135" s="126" t="s">
        <v>158</v>
      </c>
      <c r="L135" s="13"/>
      <c r="M135" s="145"/>
      <c r="N135" s="2"/>
    </row>
    <row r="136" spans="1:14" ht="345" customHeight="1" x14ac:dyDescent="0.25">
      <c r="A136" s="40"/>
      <c r="B136" s="45" t="s">
        <v>726</v>
      </c>
      <c r="C136" s="43" t="s">
        <v>75</v>
      </c>
      <c r="D136" s="44">
        <v>3</v>
      </c>
      <c r="E136" s="43" t="s">
        <v>74</v>
      </c>
      <c r="F136" s="43" t="s">
        <v>68</v>
      </c>
      <c r="G136" s="43" t="s">
        <v>121</v>
      </c>
      <c r="H136" s="44">
        <v>49613</v>
      </c>
      <c r="I136" s="43" t="s">
        <v>65</v>
      </c>
      <c r="J136" s="43" t="s">
        <v>130</v>
      </c>
      <c r="K136" s="90" t="s">
        <v>28</v>
      </c>
      <c r="L136" s="13"/>
      <c r="M136" s="145"/>
      <c r="N136" s="2"/>
    </row>
    <row r="137" spans="1:14" x14ac:dyDescent="0.25">
      <c r="A137" s="40"/>
      <c r="B137" s="45"/>
      <c r="C137" s="43"/>
      <c r="D137" s="44"/>
      <c r="E137" s="43"/>
      <c r="F137" s="43"/>
      <c r="G137" s="43"/>
      <c r="H137" s="44"/>
      <c r="I137" s="43"/>
      <c r="J137" s="43"/>
      <c r="K137" s="87"/>
      <c r="L137" s="13"/>
      <c r="M137" s="145"/>
      <c r="N137" s="2"/>
    </row>
    <row r="138" spans="1:14" x14ac:dyDescent="0.25">
      <c r="A138" s="40"/>
      <c r="B138" s="45"/>
      <c r="C138" s="43"/>
      <c r="D138" s="44"/>
      <c r="E138" s="43"/>
      <c r="F138" s="43"/>
      <c r="G138" s="43"/>
      <c r="H138" s="44"/>
      <c r="I138" s="43"/>
      <c r="J138" s="43"/>
      <c r="K138" s="87"/>
      <c r="L138" s="13"/>
      <c r="M138" s="145"/>
      <c r="N138" s="2"/>
    </row>
    <row r="139" spans="1:14" x14ac:dyDescent="0.25">
      <c r="A139" s="40"/>
      <c r="B139" s="45"/>
      <c r="C139" s="43"/>
      <c r="D139" s="44"/>
      <c r="E139" s="43"/>
      <c r="F139" s="43"/>
      <c r="G139" s="43"/>
      <c r="H139" s="44"/>
      <c r="I139" s="43"/>
      <c r="J139" s="43"/>
      <c r="K139" s="87"/>
      <c r="L139" s="13"/>
      <c r="M139" s="145"/>
      <c r="N139" s="2"/>
    </row>
    <row r="140" spans="1:14" x14ac:dyDescent="0.25">
      <c r="A140" s="40"/>
      <c r="B140" s="45"/>
      <c r="C140" s="43"/>
      <c r="D140" s="44"/>
      <c r="E140" s="43"/>
      <c r="F140" s="43"/>
      <c r="G140" s="43"/>
      <c r="H140" s="44"/>
      <c r="I140" s="43"/>
      <c r="J140" s="43"/>
      <c r="K140" s="87"/>
      <c r="L140" s="13"/>
      <c r="M140" s="145"/>
      <c r="N140" s="2"/>
    </row>
    <row r="141" spans="1:14" x14ac:dyDescent="0.25">
      <c r="A141" s="40"/>
      <c r="B141" s="45"/>
      <c r="C141" s="43"/>
      <c r="D141" s="44"/>
      <c r="E141" s="43"/>
      <c r="F141" s="43"/>
      <c r="G141" s="43"/>
      <c r="H141" s="44"/>
      <c r="I141" s="43"/>
      <c r="J141" s="43"/>
      <c r="K141" s="87"/>
      <c r="L141" s="13"/>
      <c r="M141" s="145"/>
      <c r="N141" s="2"/>
    </row>
    <row r="142" spans="1:14" x14ac:dyDescent="0.25">
      <c r="A142" s="40"/>
      <c r="B142" s="45"/>
      <c r="C142" s="43"/>
      <c r="D142" s="44"/>
      <c r="E142" s="43"/>
      <c r="F142" s="43"/>
      <c r="G142" s="43"/>
      <c r="H142" s="44"/>
      <c r="I142" s="43"/>
      <c r="J142" s="43"/>
      <c r="K142" s="87"/>
      <c r="L142" s="13"/>
      <c r="M142" s="145"/>
      <c r="N142" s="2"/>
    </row>
    <row r="143" spans="1:14" x14ac:dyDescent="0.25">
      <c r="A143" s="40"/>
      <c r="B143" s="45"/>
      <c r="C143" s="43"/>
      <c r="D143" s="44"/>
      <c r="E143" s="43"/>
      <c r="F143" s="43"/>
      <c r="G143" s="43"/>
      <c r="H143" s="44"/>
      <c r="I143" s="43"/>
      <c r="J143" s="43"/>
      <c r="K143" s="87"/>
      <c r="L143" s="13"/>
      <c r="M143" s="145"/>
      <c r="N143" s="2"/>
    </row>
    <row r="144" spans="1:14" ht="15.75" thickBot="1" x14ac:dyDescent="0.3">
      <c r="A144" s="40"/>
      <c r="B144" s="47"/>
      <c r="C144" s="48"/>
      <c r="D144" s="49"/>
      <c r="E144" s="48"/>
      <c r="F144" s="48"/>
      <c r="G144" s="48"/>
      <c r="H144" s="49"/>
      <c r="I144" s="48"/>
      <c r="J144" s="48"/>
      <c r="K144" s="88"/>
      <c r="L144" s="13"/>
      <c r="M144" s="145"/>
      <c r="N144" s="2"/>
    </row>
    <row r="145" spans="1:14" x14ac:dyDescent="0.25">
      <c r="A145" s="13"/>
      <c r="B145" s="13"/>
      <c r="C145" s="13"/>
      <c r="D145" s="13"/>
      <c r="E145" s="13"/>
      <c r="F145" s="13"/>
      <c r="G145" s="13"/>
      <c r="H145" s="13"/>
      <c r="I145" s="13"/>
      <c r="J145" s="13"/>
      <c r="K145" s="13"/>
      <c r="L145" s="13"/>
      <c r="M145" s="145"/>
      <c r="N145" s="2"/>
    </row>
    <row r="146" spans="1:14" ht="18.75" x14ac:dyDescent="0.25">
      <c r="A146" s="76"/>
      <c r="B146" s="77" t="s">
        <v>379</v>
      </c>
      <c r="C146" s="77"/>
      <c r="D146" s="77"/>
      <c r="E146" s="77"/>
      <c r="F146" s="77"/>
      <c r="G146" s="77"/>
      <c r="H146" s="77"/>
      <c r="I146" s="77"/>
      <c r="J146" s="77"/>
      <c r="K146" s="77"/>
      <c r="L146" s="77"/>
      <c r="M146" s="144"/>
      <c r="N146" s="2"/>
    </row>
    <row r="147" spans="1:14" x14ac:dyDescent="0.25">
      <c r="A147" s="16" t="s">
        <v>244</v>
      </c>
      <c r="B147" s="226" t="s">
        <v>643</v>
      </c>
      <c r="C147" s="227"/>
      <c r="D147" s="227"/>
      <c r="E147" s="227"/>
      <c r="F147" s="13"/>
      <c r="G147" s="13"/>
      <c r="H147" s="13"/>
      <c r="I147" s="13"/>
      <c r="J147" s="13"/>
      <c r="K147" s="13"/>
      <c r="L147" s="13"/>
      <c r="M147" s="145"/>
      <c r="N147" s="2"/>
    </row>
    <row r="148" spans="1:14" ht="56.25" customHeight="1" thickBot="1" x14ac:dyDescent="0.3">
      <c r="A148" s="13"/>
      <c r="B148" s="223" t="s">
        <v>642</v>
      </c>
      <c r="C148" s="223"/>
      <c r="D148" s="223"/>
      <c r="E148" s="223"/>
      <c r="F148" s="13"/>
      <c r="G148" s="13"/>
      <c r="H148" s="13"/>
      <c r="I148" s="13"/>
      <c r="J148" s="13"/>
      <c r="K148" s="13"/>
      <c r="L148" s="13"/>
      <c r="M148" s="145"/>
      <c r="N148" s="2"/>
    </row>
    <row r="149" spans="1:14" ht="33" x14ac:dyDescent="0.25">
      <c r="A149" s="13"/>
      <c r="B149" s="124" t="s">
        <v>240</v>
      </c>
      <c r="C149" s="125" t="s">
        <v>357</v>
      </c>
      <c r="D149" s="126" t="s">
        <v>158</v>
      </c>
      <c r="E149" s="80"/>
      <c r="F149" s="13"/>
      <c r="G149" s="13"/>
      <c r="H149" s="13"/>
      <c r="I149" s="13"/>
      <c r="J149" s="13"/>
      <c r="K149" s="13"/>
      <c r="L149" s="13"/>
      <c r="M149" s="145"/>
      <c r="N149" s="2"/>
    </row>
    <row r="150" spans="1:14" x14ac:dyDescent="0.25">
      <c r="A150" s="13"/>
      <c r="B150" s="45" t="s">
        <v>354</v>
      </c>
      <c r="C150" s="44">
        <v>160</v>
      </c>
      <c r="D150" s="87"/>
      <c r="E150" s="80"/>
      <c r="F150" s="13"/>
      <c r="G150" s="13"/>
      <c r="H150" s="13"/>
      <c r="I150" s="13"/>
      <c r="J150" s="13"/>
      <c r="K150" s="13"/>
      <c r="L150" s="13"/>
      <c r="M150" s="145"/>
      <c r="N150" s="2"/>
    </row>
    <row r="151" spans="1:14" x14ac:dyDescent="0.25">
      <c r="A151" s="13"/>
      <c r="B151" s="45" t="s">
        <v>78</v>
      </c>
      <c r="C151" s="44">
        <v>139</v>
      </c>
      <c r="D151" s="87"/>
      <c r="E151" s="80"/>
      <c r="F151" s="13"/>
      <c r="G151" s="13"/>
      <c r="H151" s="13"/>
      <c r="I151" s="13"/>
      <c r="J151" s="13"/>
      <c r="K151" s="13"/>
      <c r="L151" s="13"/>
      <c r="M151" s="145"/>
      <c r="N151" s="2"/>
    </row>
    <row r="152" spans="1:14" x14ac:dyDescent="0.25">
      <c r="A152" s="13"/>
      <c r="B152" s="45" t="s">
        <v>355</v>
      </c>
      <c r="C152" s="44">
        <v>0</v>
      </c>
      <c r="D152" s="87"/>
      <c r="E152" s="80"/>
      <c r="F152" s="13"/>
      <c r="G152" s="13"/>
      <c r="H152" s="13"/>
      <c r="I152" s="13"/>
      <c r="J152" s="13"/>
      <c r="K152" s="13"/>
      <c r="L152" s="13"/>
      <c r="M152" s="145"/>
      <c r="N152" s="2"/>
    </row>
    <row r="153" spans="1:14" x14ac:dyDescent="0.25">
      <c r="A153" s="13"/>
      <c r="B153" s="45" t="s">
        <v>105</v>
      </c>
      <c r="C153" s="44" t="s">
        <v>727</v>
      </c>
      <c r="D153" s="87"/>
      <c r="E153" s="80"/>
      <c r="F153" s="13"/>
      <c r="G153" s="13"/>
      <c r="H153" s="13"/>
      <c r="I153" s="13"/>
      <c r="J153" s="13"/>
      <c r="K153" s="13"/>
      <c r="L153" s="13"/>
      <c r="M153" s="145"/>
      <c r="N153" s="2"/>
    </row>
    <row r="154" spans="1:14" x14ac:dyDescent="0.25">
      <c r="A154" s="13"/>
      <c r="B154" s="45" t="s">
        <v>360</v>
      </c>
      <c r="C154" s="44">
        <v>0</v>
      </c>
      <c r="D154" s="87"/>
      <c r="E154" s="80"/>
      <c r="F154" s="13"/>
      <c r="G154" s="13"/>
      <c r="H154" s="13"/>
      <c r="I154" s="13"/>
      <c r="J154" s="13"/>
      <c r="K154" s="13"/>
      <c r="L154" s="13"/>
      <c r="M154" s="145"/>
      <c r="N154" s="2"/>
    </row>
    <row r="155" spans="1:14" x14ac:dyDescent="0.25">
      <c r="A155" s="13"/>
      <c r="B155" s="45" t="s">
        <v>241</v>
      </c>
      <c r="C155" s="44">
        <v>6</v>
      </c>
      <c r="D155" s="87"/>
      <c r="E155" s="80"/>
      <c r="F155" s="13"/>
      <c r="G155" s="13"/>
      <c r="H155" s="13"/>
      <c r="I155" s="13"/>
      <c r="J155" s="13"/>
      <c r="K155" s="13"/>
      <c r="L155" s="13"/>
      <c r="M155" s="145"/>
      <c r="N155" s="2"/>
    </row>
    <row r="156" spans="1:14" x14ac:dyDescent="0.25">
      <c r="A156" s="13"/>
      <c r="B156" s="45" t="s">
        <v>247</v>
      </c>
      <c r="C156" s="44">
        <v>0</v>
      </c>
      <c r="D156" s="87"/>
      <c r="E156" s="80"/>
      <c r="F156" s="13"/>
      <c r="G156" s="13"/>
      <c r="H156" s="13"/>
      <c r="I156" s="13"/>
      <c r="J156" s="13"/>
      <c r="K156" s="13"/>
      <c r="L156" s="13"/>
      <c r="M156" s="145"/>
      <c r="N156" s="2"/>
    </row>
    <row r="157" spans="1:14" x14ac:dyDescent="0.25">
      <c r="A157" s="13"/>
      <c r="B157" s="45" t="s">
        <v>359</v>
      </c>
      <c r="C157" s="44">
        <v>0</v>
      </c>
      <c r="D157" s="87"/>
      <c r="E157" s="80"/>
      <c r="F157" s="13"/>
      <c r="G157" s="13"/>
      <c r="H157" s="13"/>
      <c r="I157" s="13"/>
      <c r="J157" s="13"/>
      <c r="K157" s="13"/>
      <c r="L157" s="13"/>
      <c r="M157" s="145"/>
      <c r="N157" s="2"/>
    </row>
    <row r="158" spans="1:14" ht="15.75" thickBot="1" x14ac:dyDescent="0.3">
      <c r="A158" s="13"/>
      <c r="B158" s="85" t="s">
        <v>242</v>
      </c>
      <c r="C158" s="99">
        <f>SUM(C150:C157)</f>
        <v>305</v>
      </c>
      <c r="D158" s="86"/>
      <c r="E158" s="80"/>
      <c r="F158" s="13"/>
      <c r="G158" s="13"/>
      <c r="H158" s="13"/>
      <c r="I158" s="13"/>
      <c r="J158" s="13"/>
      <c r="K158" s="13"/>
      <c r="L158" s="13"/>
      <c r="M158" s="145"/>
      <c r="N158" s="2"/>
    </row>
    <row r="159" spans="1:14" s="13" customFormat="1" x14ac:dyDescent="0.25"/>
    <row r="160" spans="1:14" ht="16.5" customHeight="1" x14ac:dyDescent="0.25">
      <c r="A160" s="78" t="s">
        <v>344</v>
      </c>
      <c r="B160" s="241" t="s">
        <v>644</v>
      </c>
      <c r="C160" s="242"/>
      <c r="D160" s="242"/>
      <c r="E160" s="242"/>
      <c r="F160" s="13"/>
      <c r="G160" s="13"/>
      <c r="H160" s="13"/>
      <c r="I160" s="13"/>
      <c r="J160" s="13"/>
      <c r="K160" s="13"/>
      <c r="L160" s="13"/>
      <c r="M160" s="145"/>
      <c r="N160" s="2"/>
    </row>
    <row r="161" spans="1:15" ht="24" customHeight="1" thickBot="1" x14ac:dyDescent="0.3">
      <c r="A161" s="16"/>
      <c r="B161" s="238" t="s">
        <v>645</v>
      </c>
      <c r="C161" s="239"/>
      <c r="D161" s="239"/>
      <c r="E161" s="239"/>
      <c r="F161" s="13"/>
      <c r="G161" s="13"/>
      <c r="H161" s="13"/>
      <c r="I161" s="13"/>
      <c r="J161" s="13"/>
      <c r="K161" s="13"/>
      <c r="L161" s="13"/>
      <c r="M161" s="145"/>
      <c r="N161" s="2"/>
    </row>
    <row r="162" spans="1:15" ht="63" x14ac:dyDescent="0.25">
      <c r="A162" s="40"/>
      <c r="B162" s="127" t="s">
        <v>233</v>
      </c>
      <c r="C162" s="125" t="s">
        <v>262</v>
      </c>
      <c r="D162" s="125" t="s">
        <v>365</v>
      </c>
      <c r="E162" s="125" t="s">
        <v>234</v>
      </c>
      <c r="F162" s="125" t="s">
        <v>235</v>
      </c>
      <c r="G162" s="125" t="s">
        <v>236</v>
      </c>
      <c r="H162" s="125" t="s">
        <v>237</v>
      </c>
      <c r="I162" s="125" t="s">
        <v>366</v>
      </c>
      <c r="J162" s="125" t="s">
        <v>238</v>
      </c>
      <c r="K162" s="128" t="s">
        <v>340</v>
      </c>
      <c r="L162" s="126" t="s">
        <v>158</v>
      </c>
      <c r="M162" s="145"/>
      <c r="N162" s="2"/>
    </row>
    <row r="163" spans="1:15" ht="225" x14ac:dyDescent="0.25">
      <c r="A163" s="40"/>
      <c r="B163" s="45" t="s">
        <v>699</v>
      </c>
      <c r="C163" s="43" t="s">
        <v>700</v>
      </c>
      <c r="D163" s="43" t="s">
        <v>129</v>
      </c>
      <c r="E163" s="44">
        <v>150000</v>
      </c>
      <c r="F163" s="44"/>
      <c r="G163" s="43">
        <v>20</v>
      </c>
      <c r="H163" s="43" t="s">
        <v>289</v>
      </c>
      <c r="I163" s="44">
        <v>134.9</v>
      </c>
      <c r="J163" s="44">
        <v>14500</v>
      </c>
      <c r="K163" s="110" t="s">
        <v>338</v>
      </c>
      <c r="L163" s="90" t="s">
        <v>709</v>
      </c>
      <c r="M163" s="145"/>
      <c r="N163" s="2"/>
    </row>
    <row r="164" spans="1:15" x14ac:dyDescent="0.25">
      <c r="A164" s="40"/>
      <c r="B164" s="45" t="s">
        <v>701</v>
      </c>
      <c r="C164" s="43" t="s">
        <v>702</v>
      </c>
      <c r="D164" s="43" t="s">
        <v>129</v>
      </c>
      <c r="E164" s="44">
        <v>75000</v>
      </c>
      <c r="F164" s="44"/>
      <c r="G164" s="43">
        <v>10</v>
      </c>
      <c r="H164" s="43" t="s">
        <v>288</v>
      </c>
      <c r="I164" s="44">
        <v>44.5</v>
      </c>
      <c r="J164" s="44">
        <v>8500</v>
      </c>
      <c r="K164" s="110" t="s">
        <v>338</v>
      </c>
      <c r="L164" s="90"/>
      <c r="M164" s="145"/>
      <c r="N164" s="2"/>
    </row>
    <row r="165" spans="1:15" ht="30" x14ac:dyDescent="0.25">
      <c r="A165" s="40"/>
      <c r="B165" s="178" t="s">
        <v>703</v>
      </c>
      <c r="C165" s="43" t="s">
        <v>700</v>
      </c>
      <c r="D165" s="43" t="s">
        <v>129</v>
      </c>
      <c r="E165" s="44">
        <v>857577</v>
      </c>
      <c r="F165" s="44"/>
      <c r="G165" s="43">
        <v>20</v>
      </c>
      <c r="H165" s="43" t="s">
        <v>289</v>
      </c>
      <c r="I165" s="44">
        <v>4</v>
      </c>
      <c r="J165" s="44">
        <v>500</v>
      </c>
      <c r="K165" s="110" t="s">
        <v>338</v>
      </c>
      <c r="L165" s="90"/>
      <c r="M165" s="145"/>
      <c r="N165" s="2"/>
    </row>
    <row r="166" spans="1:15" x14ac:dyDescent="0.25">
      <c r="A166" s="40"/>
      <c r="B166" s="178"/>
      <c r="C166" s="43"/>
      <c r="D166" s="43"/>
      <c r="E166" s="44"/>
      <c r="F166" s="44"/>
      <c r="G166" s="43"/>
      <c r="H166" s="180"/>
      <c r="I166" s="44"/>
      <c r="J166" s="44"/>
      <c r="K166" s="110"/>
      <c r="L166" s="90"/>
      <c r="M166" s="145"/>
      <c r="N166" s="2"/>
    </row>
    <row r="167" spans="1:15" x14ac:dyDescent="0.25">
      <c r="A167" s="40"/>
      <c r="B167" s="178"/>
      <c r="C167" s="43"/>
      <c r="D167" s="43"/>
      <c r="E167" s="44"/>
      <c r="F167" s="44"/>
      <c r="G167" s="43"/>
      <c r="H167" s="43"/>
      <c r="I167" s="44"/>
      <c r="J167" s="44"/>
      <c r="K167" s="110"/>
      <c r="L167" s="90"/>
      <c r="M167" s="145"/>
      <c r="N167" s="2"/>
    </row>
    <row r="168" spans="1:15" x14ac:dyDescent="0.25">
      <c r="A168" s="40"/>
      <c r="B168" s="45"/>
      <c r="C168" s="43"/>
      <c r="D168" s="43"/>
      <c r="E168" s="44"/>
      <c r="F168" s="44"/>
      <c r="G168" s="43"/>
      <c r="H168" s="43"/>
      <c r="I168" s="44"/>
      <c r="J168" s="44"/>
      <c r="K168" s="110"/>
      <c r="L168" s="90"/>
      <c r="M168" s="145"/>
      <c r="N168" s="2"/>
    </row>
    <row r="169" spans="1:15" x14ac:dyDescent="0.25">
      <c r="A169" s="40"/>
      <c r="B169" s="178"/>
      <c r="C169" s="43"/>
      <c r="D169" s="43"/>
      <c r="E169" s="44"/>
      <c r="F169" s="44"/>
      <c r="G169" s="43"/>
      <c r="H169" s="43"/>
      <c r="I169" s="44"/>
      <c r="J169" s="44"/>
      <c r="K169" s="110"/>
      <c r="L169" s="90"/>
      <c r="M169" s="145"/>
      <c r="N169" s="2"/>
    </row>
    <row r="170" spans="1:15" x14ac:dyDescent="0.25">
      <c r="A170" s="40"/>
      <c r="B170" s="45"/>
      <c r="C170" s="43"/>
      <c r="D170" s="43"/>
      <c r="E170" s="44"/>
      <c r="F170" s="44"/>
      <c r="G170" s="43"/>
      <c r="H170" s="43"/>
      <c r="I170" s="44"/>
      <c r="J170" s="44"/>
      <c r="K170" s="110"/>
      <c r="L170" s="90"/>
      <c r="M170" s="145"/>
      <c r="N170" s="2"/>
    </row>
    <row r="171" spans="1:15" x14ac:dyDescent="0.25">
      <c r="A171" s="40"/>
      <c r="B171" s="45"/>
      <c r="C171" s="43"/>
      <c r="D171" s="43"/>
      <c r="E171" s="44"/>
      <c r="F171" s="44"/>
      <c r="G171" s="43"/>
      <c r="H171" s="43"/>
      <c r="I171" s="44"/>
      <c r="J171" s="44"/>
      <c r="K171" s="110"/>
      <c r="L171" s="90"/>
      <c r="M171" s="145"/>
      <c r="N171" s="2"/>
    </row>
    <row r="172" spans="1:15" ht="15.75" thickBot="1" x14ac:dyDescent="0.3">
      <c r="A172" s="40"/>
      <c r="B172" s="47"/>
      <c r="C172" s="48"/>
      <c r="D172" s="48"/>
      <c r="E172" s="49"/>
      <c r="F172" s="49"/>
      <c r="G172" s="48"/>
      <c r="H172" s="48"/>
      <c r="I172" s="49"/>
      <c r="J172" s="49"/>
      <c r="K172" s="111"/>
      <c r="L172" s="91"/>
      <c r="M172" s="145"/>
      <c r="N172" s="2"/>
    </row>
    <row r="173" spans="1:15" x14ac:dyDescent="0.25">
      <c r="A173" s="16"/>
      <c r="B173" s="79"/>
      <c r="C173" s="42"/>
      <c r="D173" s="13"/>
      <c r="E173" s="13"/>
      <c r="F173" s="13"/>
      <c r="G173" s="13"/>
      <c r="H173" s="13"/>
      <c r="I173" s="13"/>
      <c r="J173" s="13"/>
      <c r="K173" s="13"/>
      <c r="L173" s="13"/>
      <c r="M173" s="145"/>
      <c r="N173" s="2"/>
    </row>
    <row r="174" spans="1:15" x14ac:dyDescent="0.25">
      <c r="A174" s="16" t="s">
        <v>352</v>
      </c>
      <c r="B174" s="226" t="s">
        <v>646</v>
      </c>
      <c r="C174" s="227"/>
      <c r="D174" s="227"/>
      <c r="E174" s="227"/>
      <c r="F174" s="13"/>
      <c r="G174" s="13"/>
      <c r="H174" s="13"/>
      <c r="I174" s="13"/>
      <c r="J174" s="13"/>
      <c r="K174" s="13"/>
      <c r="L174" s="13"/>
      <c r="M174" s="145"/>
      <c r="N174" s="2"/>
    </row>
    <row r="175" spans="1:15" ht="33.75" customHeight="1" thickBot="1" x14ac:dyDescent="0.3">
      <c r="A175" s="13"/>
      <c r="B175" s="228" t="s">
        <v>647</v>
      </c>
      <c r="C175" s="228"/>
      <c r="D175" s="228"/>
      <c r="E175" s="228"/>
      <c r="F175" s="13"/>
      <c r="G175" s="13"/>
      <c r="H175" s="13"/>
      <c r="I175" s="13"/>
      <c r="J175" s="13"/>
      <c r="K175" s="13"/>
      <c r="L175" s="13"/>
      <c r="M175" s="145"/>
      <c r="N175" s="2"/>
    </row>
    <row r="176" spans="1:15" ht="33" x14ac:dyDescent="0.25">
      <c r="A176" s="13"/>
      <c r="B176" s="124" t="s">
        <v>240</v>
      </c>
      <c r="C176" s="125" t="s">
        <v>374</v>
      </c>
      <c r="D176" s="125" t="s">
        <v>375</v>
      </c>
      <c r="E176" s="126" t="s">
        <v>158</v>
      </c>
      <c r="F176" s="80"/>
      <c r="G176" s="13"/>
      <c r="H176" s="13"/>
      <c r="I176" s="13"/>
      <c r="J176" s="13"/>
      <c r="K176" s="13"/>
      <c r="L176" s="13"/>
      <c r="M176" s="13"/>
      <c r="N176" s="145"/>
      <c r="O176" s="2"/>
    </row>
    <row r="177" spans="1:15" ht="180" x14ac:dyDescent="0.25">
      <c r="A177" s="13"/>
      <c r="B177" s="45" t="s">
        <v>371</v>
      </c>
      <c r="C177" s="44" t="s">
        <v>90</v>
      </c>
      <c r="D177" s="44" t="s">
        <v>378</v>
      </c>
      <c r="E177" s="90" t="s">
        <v>4</v>
      </c>
      <c r="F177" s="80"/>
      <c r="G177" s="13"/>
      <c r="H177" s="13"/>
      <c r="I177" s="13"/>
      <c r="J177" s="13"/>
      <c r="K177" s="13"/>
      <c r="L177" s="13"/>
      <c r="M177" s="13"/>
      <c r="N177" s="145"/>
      <c r="O177" s="2"/>
    </row>
    <row r="178" spans="1:15" ht="45" x14ac:dyDescent="0.25">
      <c r="A178" s="13"/>
      <c r="B178" s="45" t="s">
        <v>372</v>
      </c>
      <c r="C178" s="44" t="s">
        <v>90</v>
      </c>
      <c r="D178" s="44"/>
      <c r="E178" s="90" t="s">
        <v>5</v>
      </c>
      <c r="F178" s="80"/>
      <c r="G178" s="13"/>
      <c r="H178" s="13"/>
      <c r="I178" s="13"/>
      <c r="J178" s="13"/>
      <c r="K178" s="13"/>
      <c r="L178" s="13"/>
      <c r="M178" s="13"/>
      <c r="N178" s="145"/>
      <c r="O178" s="2"/>
    </row>
    <row r="179" spans="1:15" ht="106.5" customHeight="1" x14ac:dyDescent="0.25">
      <c r="A179" s="13"/>
      <c r="B179" s="45" t="s">
        <v>373</v>
      </c>
      <c r="C179" s="44" t="s">
        <v>90</v>
      </c>
      <c r="D179" s="44" t="s">
        <v>378</v>
      </c>
      <c r="E179" s="90" t="s">
        <v>6</v>
      </c>
      <c r="F179" s="80"/>
      <c r="G179" s="13"/>
      <c r="H179" s="13"/>
      <c r="I179" s="13"/>
      <c r="J179" s="13"/>
      <c r="K179" s="13"/>
      <c r="L179" s="13"/>
      <c r="M179" s="13"/>
      <c r="N179" s="145"/>
      <c r="O179" s="2"/>
    </row>
    <row r="180" spans="1:15" x14ac:dyDescent="0.25">
      <c r="A180" s="13"/>
      <c r="B180" s="45" t="s">
        <v>359</v>
      </c>
      <c r="C180" s="44"/>
      <c r="D180" s="44"/>
      <c r="E180" s="87"/>
      <c r="F180" s="80"/>
      <c r="G180" s="13"/>
      <c r="H180" s="13"/>
      <c r="I180" s="13"/>
      <c r="J180" s="13"/>
      <c r="K180" s="13"/>
      <c r="L180" s="13"/>
      <c r="M180" s="13"/>
      <c r="N180" s="145"/>
      <c r="O180" s="2"/>
    </row>
    <row r="181" spans="1:15" ht="15.75" thickBot="1" x14ac:dyDescent="0.3">
      <c r="A181" s="13"/>
      <c r="B181" s="85" t="s">
        <v>242</v>
      </c>
      <c r="C181" s="99"/>
      <c r="D181" s="99">
        <f>(SUMIF(D177:D180,"Increase",C177:C180))-(SUMIF(D177:D180,"Decrease",C177:C180))</f>
        <v>0</v>
      </c>
      <c r="E181" s="86"/>
      <c r="F181" s="80"/>
      <c r="G181" s="13"/>
      <c r="H181" s="13"/>
      <c r="I181" s="13"/>
      <c r="J181" s="13"/>
      <c r="K181" s="13"/>
      <c r="L181" s="13"/>
      <c r="M181" s="13"/>
      <c r="N181" s="145"/>
      <c r="O181" s="2"/>
    </row>
    <row r="182" spans="1:15" x14ac:dyDescent="0.25">
      <c r="A182" s="13"/>
      <c r="B182" s="80"/>
      <c r="C182" s="80"/>
      <c r="D182" s="80"/>
      <c r="E182" s="80"/>
      <c r="F182" s="13"/>
      <c r="G182" s="13"/>
      <c r="H182" s="13"/>
      <c r="I182" s="13"/>
      <c r="J182" s="13"/>
      <c r="K182" s="13"/>
      <c r="L182" s="13"/>
      <c r="M182" s="145"/>
      <c r="N182" s="2"/>
    </row>
    <row r="183" spans="1:15" x14ac:dyDescent="0.25">
      <c r="A183" s="13" t="s">
        <v>578</v>
      </c>
      <c r="B183" s="80" t="s">
        <v>648</v>
      </c>
      <c r="C183" s="80"/>
      <c r="D183" s="80"/>
      <c r="E183" s="80"/>
      <c r="F183" s="13"/>
      <c r="G183" s="13"/>
      <c r="H183" s="13"/>
      <c r="I183" s="13"/>
      <c r="J183" s="13"/>
      <c r="K183" s="13"/>
      <c r="L183" s="13"/>
      <c r="M183" s="145"/>
      <c r="N183" s="2"/>
    </row>
    <row r="184" spans="1:15" ht="57.75" customHeight="1" thickBot="1" x14ac:dyDescent="0.3">
      <c r="A184" s="13"/>
      <c r="B184" s="223" t="s">
        <v>649</v>
      </c>
      <c r="C184" s="223"/>
      <c r="D184" s="223"/>
      <c r="E184" s="223"/>
      <c r="F184" s="13"/>
      <c r="G184" s="13"/>
      <c r="H184" s="13"/>
      <c r="I184" s="13"/>
      <c r="J184" s="13"/>
      <c r="K184" s="13"/>
      <c r="L184" s="13"/>
      <c r="M184" s="145"/>
      <c r="N184" s="2"/>
    </row>
    <row r="185" spans="1:15" ht="33" x14ac:dyDescent="0.25">
      <c r="A185" s="13"/>
      <c r="B185" s="124" t="s">
        <v>240</v>
      </c>
      <c r="C185" s="125" t="s">
        <v>357</v>
      </c>
      <c r="D185" s="126" t="s">
        <v>158</v>
      </c>
      <c r="E185" s="80"/>
      <c r="F185" s="13"/>
      <c r="G185" s="13"/>
      <c r="H185" s="13"/>
      <c r="I185" s="13"/>
      <c r="J185" s="13"/>
      <c r="K185" s="13"/>
      <c r="L185" s="13"/>
      <c r="M185" s="145"/>
      <c r="N185" s="2"/>
    </row>
    <row r="186" spans="1:15" s="83" customFormat="1" ht="30" x14ac:dyDescent="0.25">
      <c r="A186" s="81"/>
      <c r="B186" s="45" t="s">
        <v>354</v>
      </c>
      <c r="C186" s="44">
        <v>248</v>
      </c>
      <c r="D186" s="90" t="s">
        <v>198</v>
      </c>
      <c r="E186" s="82"/>
      <c r="F186" s="81"/>
      <c r="G186" s="81"/>
      <c r="H186" s="81"/>
      <c r="I186" s="81"/>
      <c r="J186" s="81"/>
      <c r="K186" s="81"/>
      <c r="L186" s="81"/>
      <c r="M186" s="147"/>
      <c r="N186" s="2"/>
    </row>
    <row r="187" spans="1:15" s="83" customFormat="1" ht="45" x14ac:dyDescent="0.25">
      <c r="A187" s="81"/>
      <c r="B187" s="45" t="s">
        <v>78</v>
      </c>
      <c r="C187" s="44">
        <v>85</v>
      </c>
      <c r="D187" s="90" t="s">
        <v>47</v>
      </c>
      <c r="E187" s="82"/>
      <c r="F187" s="81"/>
      <c r="G187" s="81"/>
      <c r="H187" s="81"/>
      <c r="I187" s="81"/>
      <c r="J187" s="81"/>
      <c r="K187" s="81"/>
      <c r="L187" s="81"/>
      <c r="M187" s="147"/>
      <c r="N187" s="2"/>
    </row>
    <row r="188" spans="1:15" s="83" customFormat="1" x14ac:dyDescent="0.25">
      <c r="A188" s="81"/>
      <c r="B188" s="45" t="s">
        <v>355</v>
      </c>
      <c r="C188" s="44">
        <v>0</v>
      </c>
      <c r="D188" s="87"/>
      <c r="E188" s="82"/>
      <c r="F188" s="81"/>
      <c r="G188" s="81"/>
      <c r="H188" s="81"/>
      <c r="I188" s="81"/>
      <c r="J188" s="81"/>
      <c r="K188" s="81"/>
      <c r="L188" s="81"/>
      <c r="M188" s="147"/>
      <c r="N188" s="2"/>
    </row>
    <row r="189" spans="1:15" s="83" customFormat="1" x14ac:dyDescent="0.25">
      <c r="A189" s="81"/>
      <c r="B189" s="45" t="s">
        <v>105</v>
      </c>
      <c r="C189" s="44" t="s">
        <v>727</v>
      </c>
      <c r="D189" s="87"/>
      <c r="E189" s="82"/>
      <c r="F189" s="81"/>
      <c r="G189" s="81"/>
      <c r="H189" s="81"/>
      <c r="I189" s="81"/>
      <c r="J189" s="81"/>
      <c r="K189" s="81"/>
      <c r="L189" s="81"/>
      <c r="M189" s="147"/>
      <c r="N189" s="2"/>
    </row>
    <row r="190" spans="1:15" s="83" customFormat="1" x14ac:dyDescent="0.25">
      <c r="A190" s="81"/>
      <c r="B190" s="45" t="s">
        <v>360</v>
      </c>
      <c r="C190" s="44">
        <v>0</v>
      </c>
      <c r="D190" s="87"/>
      <c r="E190" s="82"/>
      <c r="F190" s="81"/>
      <c r="G190" s="81"/>
      <c r="H190" s="81"/>
      <c r="I190" s="81"/>
      <c r="J190" s="81"/>
      <c r="K190" s="81"/>
      <c r="L190" s="81"/>
      <c r="M190" s="147"/>
      <c r="N190" s="2"/>
    </row>
    <row r="191" spans="1:15" s="83" customFormat="1" ht="45" x14ac:dyDescent="0.25">
      <c r="A191" s="81"/>
      <c r="B191" s="45" t="s">
        <v>241</v>
      </c>
      <c r="C191" s="44">
        <v>10</v>
      </c>
      <c r="D191" s="90" t="s">
        <v>199</v>
      </c>
      <c r="E191" s="82"/>
      <c r="F191" s="81"/>
      <c r="G191" s="81"/>
      <c r="H191" s="81"/>
      <c r="I191" s="81"/>
      <c r="J191" s="81"/>
      <c r="K191" s="81"/>
      <c r="L191" s="81"/>
      <c r="M191" s="147"/>
      <c r="N191" s="2"/>
    </row>
    <row r="192" spans="1:15" s="83" customFormat="1" x14ac:dyDescent="0.25">
      <c r="A192" s="81"/>
      <c r="B192" s="45" t="s">
        <v>356</v>
      </c>
      <c r="C192" s="44">
        <v>0</v>
      </c>
      <c r="D192" s="87"/>
      <c r="E192" s="82"/>
      <c r="F192" s="81"/>
      <c r="G192" s="81"/>
      <c r="H192" s="81"/>
      <c r="I192" s="81"/>
      <c r="J192" s="81"/>
      <c r="K192" s="81"/>
      <c r="L192" s="81"/>
      <c r="M192" s="147"/>
      <c r="N192" s="2"/>
    </row>
    <row r="193" spans="1:15" s="83" customFormat="1" x14ac:dyDescent="0.25">
      <c r="A193" s="81"/>
      <c r="B193" s="45" t="s">
        <v>359</v>
      </c>
      <c r="C193" s="44"/>
      <c r="D193" s="87"/>
      <c r="E193" s="82"/>
      <c r="F193" s="81"/>
      <c r="G193" s="81"/>
      <c r="H193" s="81"/>
      <c r="I193" s="81"/>
      <c r="J193" s="81"/>
      <c r="K193" s="81"/>
      <c r="L193" s="81"/>
      <c r="M193" s="147"/>
      <c r="N193" s="2"/>
    </row>
    <row r="194" spans="1:15" ht="15.75" thickBot="1" x14ac:dyDescent="0.3">
      <c r="A194" s="13"/>
      <c r="B194" s="85" t="s">
        <v>242</v>
      </c>
      <c r="C194" s="99">
        <f>SUM(C186:C193)</f>
        <v>343</v>
      </c>
      <c r="D194" s="86"/>
      <c r="E194" s="80"/>
      <c r="F194" s="13"/>
      <c r="G194" s="13"/>
      <c r="H194" s="13"/>
      <c r="I194" s="13"/>
      <c r="J194" s="13"/>
      <c r="K194" s="13"/>
      <c r="L194" s="13"/>
      <c r="M194" s="145"/>
      <c r="N194" s="2"/>
    </row>
    <row r="195" spans="1:15" ht="14.25" customHeight="1" x14ac:dyDescent="0.25">
      <c r="A195" s="13"/>
      <c r="B195" s="80"/>
      <c r="C195" s="80"/>
      <c r="D195" s="80"/>
      <c r="E195" s="80"/>
      <c r="F195" s="13"/>
      <c r="G195" s="13"/>
      <c r="H195" s="13"/>
      <c r="I195" s="13"/>
      <c r="J195" s="13"/>
      <c r="K195" s="13"/>
      <c r="L195" s="13"/>
      <c r="M195" s="145"/>
      <c r="N195" s="2"/>
    </row>
    <row r="196" spans="1:15" x14ac:dyDescent="0.25">
      <c r="A196" s="16" t="s">
        <v>579</v>
      </c>
      <c r="B196" s="226" t="s">
        <v>650</v>
      </c>
      <c r="C196" s="227"/>
      <c r="D196" s="227"/>
      <c r="E196" s="227"/>
      <c r="F196" s="13"/>
      <c r="G196" s="13"/>
      <c r="H196" s="13"/>
      <c r="I196" s="13"/>
      <c r="J196" s="13"/>
      <c r="K196" s="13"/>
      <c r="L196" s="13"/>
      <c r="M196" s="145"/>
      <c r="N196" s="2"/>
    </row>
    <row r="197" spans="1:15" ht="35.25" customHeight="1" thickBot="1" x14ac:dyDescent="0.3">
      <c r="A197" s="13"/>
      <c r="B197" s="223" t="s">
        <v>651</v>
      </c>
      <c r="C197" s="223"/>
      <c r="D197" s="223"/>
      <c r="E197" s="223"/>
      <c r="F197" s="13"/>
      <c r="G197" s="13"/>
      <c r="H197" s="13"/>
      <c r="I197" s="13"/>
      <c r="J197" s="13"/>
      <c r="K197" s="13"/>
      <c r="L197" s="13"/>
      <c r="M197" s="145"/>
      <c r="N197" s="2"/>
    </row>
    <row r="198" spans="1:15" ht="33" x14ac:dyDescent="0.25">
      <c r="A198" s="13"/>
      <c r="B198" s="124" t="s">
        <v>240</v>
      </c>
      <c r="C198" s="125" t="s">
        <v>374</v>
      </c>
      <c r="D198" s="125" t="s">
        <v>375</v>
      </c>
      <c r="E198" s="126" t="s">
        <v>158</v>
      </c>
      <c r="F198" s="80"/>
      <c r="G198" s="13"/>
      <c r="H198" s="13"/>
      <c r="I198" s="13"/>
      <c r="J198" s="13"/>
      <c r="K198" s="13"/>
      <c r="L198" s="13"/>
      <c r="M198" s="13"/>
      <c r="O198" s="2"/>
    </row>
    <row r="199" spans="1:15" ht="180" x14ac:dyDescent="0.25">
      <c r="A199" s="13"/>
      <c r="B199" s="45" t="s">
        <v>371</v>
      </c>
      <c r="C199" s="44" t="s">
        <v>90</v>
      </c>
      <c r="D199" s="44"/>
      <c r="E199" s="189" t="s">
        <v>202</v>
      </c>
      <c r="F199" s="80"/>
      <c r="G199" s="13"/>
      <c r="H199" s="13"/>
      <c r="I199" s="13"/>
      <c r="J199" s="13"/>
      <c r="K199" s="13"/>
      <c r="L199" s="13"/>
      <c r="M199" s="13"/>
      <c r="O199" s="2"/>
    </row>
    <row r="200" spans="1:15" ht="45" x14ac:dyDescent="0.25">
      <c r="A200" s="13"/>
      <c r="B200" s="45" t="s">
        <v>372</v>
      </c>
      <c r="C200" s="44" t="s">
        <v>90</v>
      </c>
      <c r="D200" s="44"/>
      <c r="E200" s="189" t="s">
        <v>201</v>
      </c>
      <c r="F200" s="80"/>
      <c r="G200" s="13"/>
      <c r="H200" s="13"/>
      <c r="I200" s="13"/>
      <c r="J200" s="13"/>
      <c r="K200" s="13"/>
      <c r="L200" s="13"/>
      <c r="M200" s="13"/>
      <c r="O200" s="2"/>
    </row>
    <row r="201" spans="1:15" ht="47.25" customHeight="1" x14ac:dyDescent="0.25">
      <c r="A201" s="13"/>
      <c r="B201" s="45" t="s">
        <v>373</v>
      </c>
      <c r="C201" s="44" t="s">
        <v>90</v>
      </c>
      <c r="D201" s="44"/>
      <c r="E201" s="189" t="s">
        <v>201</v>
      </c>
      <c r="F201" s="80"/>
      <c r="G201" s="13"/>
      <c r="H201" s="13"/>
      <c r="I201" s="13"/>
      <c r="J201" s="13"/>
      <c r="K201" s="13"/>
      <c r="L201" s="13"/>
      <c r="M201" s="13"/>
      <c r="O201" s="2"/>
    </row>
    <row r="202" spans="1:15" x14ac:dyDescent="0.25">
      <c r="A202" s="13"/>
      <c r="B202" s="45" t="s">
        <v>359</v>
      </c>
      <c r="C202" s="44"/>
      <c r="D202" s="44"/>
      <c r="E202" s="87"/>
      <c r="F202" s="80"/>
      <c r="G202" s="13"/>
      <c r="H202" s="13"/>
      <c r="I202" s="13"/>
      <c r="J202" s="13"/>
      <c r="K202" s="13"/>
      <c r="L202" s="13"/>
      <c r="M202" s="13"/>
      <c r="O202" s="2"/>
    </row>
    <row r="203" spans="1:15" ht="15.75" thickBot="1" x14ac:dyDescent="0.3">
      <c r="A203" s="13"/>
      <c r="B203" s="85" t="s">
        <v>242</v>
      </c>
      <c r="C203" s="99"/>
      <c r="D203" s="99">
        <f>(SUMIF(D199:D202,"Increase",C199:C202))-(SUMIF(D199:D202,"Decrease",C199:C202))</f>
        <v>0</v>
      </c>
      <c r="E203" s="86"/>
      <c r="F203" s="80"/>
      <c r="G203" s="13"/>
      <c r="H203" s="13"/>
      <c r="I203" s="13"/>
      <c r="J203" s="13"/>
      <c r="K203" s="13"/>
      <c r="L203" s="13"/>
      <c r="M203" s="13"/>
      <c r="O203" s="2"/>
    </row>
    <row r="204" spans="1:15" x14ac:dyDescent="0.25">
      <c r="A204" s="13"/>
      <c r="B204" s="13"/>
      <c r="C204" s="13"/>
      <c r="D204" s="13"/>
      <c r="E204" s="13"/>
      <c r="F204" s="13"/>
      <c r="G204" s="13"/>
      <c r="H204" s="13"/>
      <c r="I204" s="13"/>
      <c r="J204" s="13"/>
      <c r="K204" s="13"/>
      <c r="L204" s="13"/>
      <c r="M204" s="13"/>
      <c r="O204" s="2"/>
    </row>
    <row r="205" spans="1:15" x14ac:dyDescent="0.25">
      <c r="A205" s="16" t="s">
        <v>580</v>
      </c>
      <c r="B205" s="226" t="s">
        <v>380</v>
      </c>
      <c r="C205" s="227"/>
      <c r="D205" s="227"/>
      <c r="E205" s="227"/>
      <c r="F205" s="13"/>
      <c r="G205" s="13"/>
      <c r="H205" s="13"/>
      <c r="I205" s="13"/>
      <c r="J205" s="13"/>
      <c r="K205" s="13"/>
      <c r="L205" s="13"/>
      <c r="M205" s="145"/>
    </row>
    <row r="206" spans="1:15" ht="31.5" customHeight="1" thickBot="1" x14ac:dyDescent="0.3">
      <c r="A206" s="13"/>
      <c r="B206" s="223" t="s">
        <v>652</v>
      </c>
      <c r="C206" s="223"/>
      <c r="D206" s="223"/>
      <c r="E206" s="223"/>
      <c r="F206" s="13"/>
      <c r="G206" s="13"/>
      <c r="H206" s="13"/>
      <c r="I206" s="13"/>
      <c r="J206" s="13"/>
      <c r="K206" s="13"/>
      <c r="L206" s="13"/>
      <c r="M206" s="145"/>
    </row>
    <row r="207" spans="1:15" ht="33" x14ac:dyDescent="0.25">
      <c r="A207" s="13"/>
      <c r="B207" s="124" t="s">
        <v>382</v>
      </c>
      <c r="C207" s="125" t="s">
        <v>383</v>
      </c>
      <c r="D207" s="126" t="s">
        <v>158</v>
      </c>
      <c r="E207" s="80"/>
      <c r="F207" s="13"/>
      <c r="G207" s="13"/>
      <c r="H207" s="13"/>
      <c r="I207" s="13"/>
      <c r="J207" s="13"/>
      <c r="K207" s="13"/>
      <c r="L207" s="13"/>
      <c r="M207" s="145"/>
      <c r="N207" s="2"/>
    </row>
    <row r="208" spans="1:15" ht="15.75" thickBot="1" x14ac:dyDescent="0.3">
      <c r="A208" s="13"/>
      <c r="B208" s="47" t="s">
        <v>381</v>
      </c>
      <c r="C208" s="49" t="s">
        <v>90</v>
      </c>
      <c r="D208" s="88" t="s">
        <v>7</v>
      </c>
      <c r="E208" s="80"/>
      <c r="F208" s="13"/>
      <c r="G208" s="13"/>
      <c r="H208" s="13"/>
      <c r="I208" s="13"/>
      <c r="J208" s="13"/>
      <c r="K208" s="13"/>
      <c r="L208" s="13"/>
      <c r="M208" s="145"/>
      <c r="N208" s="2"/>
    </row>
    <row r="209" spans="1:14" ht="17.25" customHeight="1" x14ac:dyDescent="0.25">
      <c r="A209" s="13"/>
      <c r="B209" s="80"/>
      <c r="C209" s="80"/>
      <c r="D209" s="80"/>
      <c r="E209" s="80"/>
      <c r="F209" s="13"/>
      <c r="G209" s="13"/>
      <c r="H209" s="13"/>
      <c r="I209" s="13"/>
      <c r="J209" s="13"/>
      <c r="K209" s="13"/>
      <c r="L209" s="13"/>
      <c r="M209" s="13"/>
      <c r="N209" s="2"/>
    </row>
    <row r="210" spans="1:14" ht="18.75" x14ac:dyDescent="0.25">
      <c r="A210" s="76"/>
      <c r="B210" s="77" t="s">
        <v>653</v>
      </c>
      <c r="C210" s="77"/>
      <c r="D210" s="77"/>
      <c r="E210" s="77"/>
      <c r="F210" s="77"/>
      <c r="G210" s="77"/>
      <c r="H210" s="77"/>
      <c r="I210" s="77"/>
      <c r="J210" s="77"/>
      <c r="K210" s="77"/>
      <c r="L210" s="77"/>
      <c r="M210" s="144"/>
      <c r="N210" s="2"/>
    </row>
    <row r="211" spans="1:14" x14ac:dyDescent="0.25">
      <c r="A211" s="16" t="s">
        <v>583</v>
      </c>
      <c r="B211" s="226" t="s">
        <v>631</v>
      </c>
      <c r="C211" s="227"/>
      <c r="D211" s="227"/>
      <c r="E211" s="227"/>
      <c r="F211" s="13"/>
      <c r="G211" s="13"/>
      <c r="H211" s="13"/>
      <c r="I211" s="13"/>
      <c r="J211" s="13"/>
      <c r="K211" s="13"/>
      <c r="L211" s="13"/>
      <c r="M211" s="145"/>
    </row>
    <row r="212" spans="1:14" ht="30.75" customHeight="1" thickBot="1" x14ac:dyDescent="0.3">
      <c r="A212" s="13"/>
      <c r="B212" s="223" t="s">
        <v>654</v>
      </c>
      <c r="C212" s="223"/>
      <c r="D212" s="223"/>
      <c r="E212" s="223"/>
      <c r="F212" s="13"/>
      <c r="G212" s="13"/>
      <c r="H212" s="13"/>
      <c r="I212" s="13"/>
      <c r="J212" s="13"/>
      <c r="K212" s="13"/>
      <c r="L212" s="13"/>
      <c r="M212" s="145"/>
    </row>
    <row r="213" spans="1:14" ht="63" customHeight="1" thickBot="1" x14ac:dyDescent="0.3">
      <c r="A213" s="13"/>
      <c r="B213" s="208" t="s">
        <v>200</v>
      </c>
      <c r="C213" s="209"/>
      <c r="D213" s="209"/>
      <c r="E213" s="210"/>
      <c r="F213" s="13"/>
      <c r="G213" s="13"/>
      <c r="H213" s="13"/>
      <c r="I213" s="13"/>
      <c r="J213" s="13"/>
      <c r="K213" s="13"/>
      <c r="L213" s="13"/>
      <c r="M213" s="13"/>
    </row>
    <row r="214" spans="1:14" ht="17.25" customHeight="1" x14ac:dyDescent="0.25">
      <c r="A214" s="13"/>
      <c r="B214" s="80"/>
      <c r="C214" s="80"/>
      <c r="D214" s="80"/>
      <c r="E214" s="80"/>
      <c r="F214" s="13"/>
      <c r="G214" s="13"/>
      <c r="H214" s="13"/>
      <c r="I214" s="13"/>
      <c r="J214" s="13"/>
      <c r="K214" s="13"/>
      <c r="L214" s="13"/>
      <c r="M214" s="13"/>
      <c r="N214" s="2"/>
    </row>
    <row r="215" spans="1:14" ht="18.75" x14ac:dyDescent="0.25">
      <c r="A215" s="24">
        <v>4</v>
      </c>
      <c r="B215" s="25" t="s">
        <v>151</v>
      </c>
      <c r="C215" s="25"/>
      <c r="D215" s="25"/>
      <c r="E215" s="25"/>
      <c r="F215" s="25"/>
      <c r="G215" s="25"/>
      <c r="H215" s="25"/>
      <c r="I215" s="25"/>
      <c r="J215" s="25"/>
      <c r="K215" s="25"/>
      <c r="L215" s="25"/>
      <c r="M215" s="149"/>
      <c r="N215" s="2"/>
    </row>
    <row r="216" spans="1:14" ht="18.75" x14ac:dyDescent="0.25">
      <c r="A216" s="51"/>
      <c r="B216" s="52" t="s">
        <v>195</v>
      </c>
      <c r="C216" s="52"/>
      <c r="D216" s="52"/>
      <c r="E216" s="52"/>
      <c r="F216" s="52"/>
      <c r="G216" s="52"/>
      <c r="H216" s="52"/>
      <c r="I216" s="52"/>
      <c r="J216" s="52"/>
      <c r="K216" s="52"/>
      <c r="L216" s="52"/>
      <c r="M216" s="140"/>
      <c r="N216" s="2"/>
    </row>
    <row r="217" spans="1:14" ht="21.75" customHeight="1" x14ac:dyDescent="0.25">
      <c r="A217" s="23" t="s">
        <v>188</v>
      </c>
      <c r="B217" s="96" t="s">
        <v>655</v>
      </c>
      <c r="C217" s="75"/>
      <c r="D217" s="75"/>
      <c r="E217" s="75"/>
      <c r="F217" s="37"/>
      <c r="G217" s="37"/>
      <c r="H217" s="37"/>
      <c r="I217" s="37"/>
      <c r="J217" s="37"/>
      <c r="K217" s="37"/>
      <c r="L217" s="37"/>
      <c r="M217" s="37"/>
    </row>
    <row r="218" spans="1:14" ht="23.25" customHeight="1" thickBot="1" x14ac:dyDescent="0.3">
      <c r="A218" s="19"/>
      <c r="B218" s="191" t="s">
        <v>656</v>
      </c>
      <c r="C218" s="192"/>
      <c r="D218" s="192"/>
      <c r="E218" s="192"/>
      <c r="F218" s="37"/>
      <c r="G218" s="37"/>
      <c r="H218" s="37"/>
      <c r="I218" s="37"/>
      <c r="J218" s="37"/>
      <c r="K218" s="37"/>
      <c r="L218" s="37"/>
      <c r="M218" s="37"/>
    </row>
    <row r="219" spans="1:14" ht="126" customHeight="1" thickBot="1" x14ac:dyDescent="0.3">
      <c r="A219" s="19"/>
      <c r="B219" s="193" t="s">
        <v>632</v>
      </c>
      <c r="C219" s="209"/>
      <c r="D219" s="209"/>
      <c r="E219" s="210"/>
      <c r="F219" s="37"/>
      <c r="G219" s="37"/>
      <c r="H219" s="37"/>
      <c r="I219" s="37"/>
      <c r="J219" s="37"/>
      <c r="K219" s="37"/>
      <c r="L219" s="37"/>
      <c r="M219" s="37"/>
    </row>
    <row r="220" spans="1:14" ht="22.5" customHeight="1" x14ac:dyDescent="0.25">
      <c r="A220" s="19" t="s">
        <v>189</v>
      </c>
      <c r="B220" s="230" t="s">
        <v>657</v>
      </c>
      <c r="C220" s="231"/>
      <c r="D220" s="231"/>
      <c r="E220" s="231"/>
      <c r="F220" s="37"/>
      <c r="G220" s="37"/>
      <c r="H220" s="37"/>
      <c r="I220" s="37"/>
      <c r="J220" s="37"/>
      <c r="K220" s="37"/>
      <c r="L220" s="37"/>
      <c r="M220" s="37"/>
    </row>
    <row r="221" spans="1:14" ht="36.75" customHeight="1" thickBot="1" x14ac:dyDescent="0.3">
      <c r="A221" s="19"/>
      <c r="B221" s="224" t="s">
        <v>658</v>
      </c>
      <c r="C221" s="225"/>
      <c r="D221" s="225"/>
      <c r="E221" s="225"/>
      <c r="F221" s="37"/>
      <c r="G221" s="37"/>
      <c r="H221" s="37"/>
      <c r="I221" s="37"/>
      <c r="J221" s="37"/>
      <c r="K221" s="37"/>
      <c r="L221" s="37"/>
      <c r="M221" s="37"/>
    </row>
    <row r="222" spans="1:14" ht="107.25" customHeight="1" thickBot="1" x14ac:dyDescent="0.3">
      <c r="A222" s="19"/>
      <c r="B222" s="208" t="s">
        <v>27</v>
      </c>
      <c r="C222" s="209"/>
      <c r="D222" s="209"/>
      <c r="E222" s="210"/>
      <c r="F222" s="37"/>
      <c r="G222" s="37"/>
      <c r="H222" s="37"/>
      <c r="I222" s="37"/>
      <c r="J222" s="37"/>
      <c r="K222" s="37"/>
      <c r="L222" s="37"/>
      <c r="M222" s="37"/>
    </row>
    <row r="223" spans="1:14" x14ac:dyDescent="0.25">
      <c r="A223" s="26"/>
      <c r="B223" s="53"/>
      <c r="C223" s="37"/>
      <c r="D223" s="37"/>
      <c r="E223" s="37"/>
      <c r="F223" s="37"/>
      <c r="G223" s="37"/>
      <c r="H223" s="37"/>
      <c r="I223" s="37"/>
      <c r="J223" s="37"/>
      <c r="K223" s="37"/>
      <c r="L223" s="37"/>
      <c r="M223" s="37"/>
    </row>
    <row r="224" spans="1:14" ht="18.75" x14ac:dyDescent="0.25">
      <c r="A224" s="51"/>
      <c r="B224" s="52" t="s">
        <v>196</v>
      </c>
      <c r="C224" s="52"/>
      <c r="D224" s="52"/>
      <c r="E224" s="52"/>
      <c r="F224" s="52"/>
      <c r="G224" s="52"/>
      <c r="H224" s="52"/>
      <c r="I224" s="52"/>
      <c r="J224" s="52"/>
      <c r="K224" s="52"/>
      <c r="L224" s="52"/>
      <c r="M224" s="52"/>
    </row>
    <row r="225" spans="1:15" ht="22.5" customHeight="1" x14ac:dyDescent="0.25">
      <c r="A225" s="19" t="s">
        <v>190</v>
      </c>
      <c r="B225" s="20" t="s">
        <v>659</v>
      </c>
      <c r="C225" s="37"/>
      <c r="D225" s="37"/>
      <c r="E225" s="37"/>
      <c r="F225" s="37"/>
      <c r="G225" s="37"/>
      <c r="H225" s="37"/>
      <c r="I225" s="37"/>
      <c r="J225" s="37"/>
      <c r="K225" s="37"/>
      <c r="L225" s="37"/>
      <c r="M225" s="37"/>
    </row>
    <row r="226" spans="1:15" ht="33.75" customHeight="1" thickBot="1" x14ac:dyDescent="0.3">
      <c r="A226" s="92"/>
      <c r="B226" s="191" t="s">
        <v>660</v>
      </c>
      <c r="C226" s="192"/>
      <c r="D226" s="192"/>
      <c r="E226" s="192"/>
      <c r="F226" s="37"/>
      <c r="G226" s="37"/>
      <c r="H226" s="37"/>
      <c r="I226" s="37"/>
      <c r="J226" s="37"/>
      <c r="K226" s="37"/>
      <c r="L226" s="37"/>
      <c r="M226" s="37"/>
    </row>
    <row r="227" spans="1:15" ht="84.75" customHeight="1" thickBot="1" x14ac:dyDescent="0.3">
      <c r="A227" s="92"/>
      <c r="B227" s="229" t="s">
        <v>36</v>
      </c>
      <c r="C227" s="209"/>
      <c r="D227" s="209"/>
      <c r="E227" s="210"/>
      <c r="F227" s="37"/>
      <c r="G227" s="37"/>
      <c r="H227" s="37"/>
      <c r="I227" s="37"/>
      <c r="J227" s="37"/>
      <c r="K227" s="37"/>
      <c r="L227" s="37"/>
      <c r="M227" s="37"/>
    </row>
    <row r="228" spans="1:15" ht="42.75" customHeight="1" x14ac:dyDescent="0.25">
      <c r="A228" s="112" t="s">
        <v>191</v>
      </c>
      <c r="B228" s="232" t="s">
        <v>663</v>
      </c>
      <c r="C228" s="233"/>
      <c r="D228" s="233"/>
      <c r="E228" s="233"/>
      <c r="F228" s="37"/>
      <c r="G228" s="37"/>
      <c r="H228" s="37"/>
      <c r="I228" s="37"/>
      <c r="J228" s="37"/>
      <c r="K228" s="37"/>
      <c r="L228" s="37"/>
      <c r="M228" s="37"/>
    </row>
    <row r="229" spans="1:15" ht="69" customHeight="1" x14ac:dyDescent="0.25">
      <c r="A229" s="104"/>
      <c r="B229" s="225" t="s">
        <v>662</v>
      </c>
      <c r="C229" s="225"/>
      <c r="D229" s="225"/>
      <c r="E229" s="225"/>
      <c r="F229" s="37"/>
      <c r="G229" s="37"/>
      <c r="H229" s="37"/>
      <c r="I229" s="37"/>
      <c r="J229" s="37"/>
      <c r="K229" s="37"/>
      <c r="L229" s="37"/>
      <c r="M229" s="37"/>
    </row>
    <row r="230" spans="1:15" ht="35.25" customHeight="1" thickBot="1" x14ac:dyDescent="0.3">
      <c r="A230" s="37"/>
      <c r="B230" s="192" t="s">
        <v>664</v>
      </c>
      <c r="C230" s="192"/>
      <c r="D230" s="192"/>
      <c r="E230" s="192"/>
      <c r="F230" s="37"/>
      <c r="G230" s="37"/>
      <c r="H230" s="37"/>
      <c r="I230" s="37"/>
      <c r="J230" s="37"/>
      <c r="K230" s="37"/>
      <c r="L230" s="37"/>
      <c r="M230" s="37"/>
      <c r="N230" s="172"/>
      <c r="O230" s="172"/>
    </row>
    <row r="231" spans="1:15" ht="32.25" customHeight="1" x14ac:dyDescent="0.25">
      <c r="A231" s="37"/>
      <c r="B231" s="116" t="s">
        <v>384</v>
      </c>
      <c r="C231" s="117" t="s">
        <v>715</v>
      </c>
      <c r="D231" s="117" t="s">
        <v>554</v>
      </c>
      <c r="E231" s="171" t="s">
        <v>661</v>
      </c>
      <c r="F231" s="117" t="s">
        <v>285</v>
      </c>
      <c r="G231" s="118" t="s">
        <v>158</v>
      </c>
      <c r="H231" s="37"/>
      <c r="I231" s="37"/>
      <c r="J231" s="37"/>
      <c r="K231" s="37"/>
      <c r="L231" s="37"/>
      <c r="M231" s="37"/>
      <c r="N231" s="37"/>
      <c r="O231" s="37"/>
    </row>
    <row r="232" spans="1:15" ht="155.25" customHeight="1" x14ac:dyDescent="0.25">
      <c r="A232" s="37"/>
      <c r="B232" s="155" t="s">
        <v>542</v>
      </c>
      <c r="C232" s="158" t="s">
        <v>276</v>
      </c>
      <c r="D232" s="156" t="s">
        <v>348</v>
      </c>
      <c r="E232" s="158" t="s">
        <v>392</v>
      </c>
      <c r="F232" s="156" t="s">
        <v>37</v>
      </c>
      <c r="G232" s="90"/>
      <c r="H232" s="37"/>
      <c r="I232" s="37"/>
      <c r="J232" s="37"/>
      <c r="K232" s="37"/>
      <c r="L232" s="37"/>
      <c r="M232" s="37"/>
      <c r="N232" s="37"/>
      <c r="O232" s="37"/>
    </row>
    <row r="233" spans="1:15" ht="151.5" customHeight="1" x14ac:dyDescent="0.25">
      <c r="A233" s="37"/>
      <c r="B233" s="155" t="s">
        <v>542</v>
      </c>
      <c r="C233" s="158" t="s">
        <v>276</v>
      </c>
      <c r="D233" s="156" t="s">
        <v>348</v>
      </c>
      <c r="E233" s="158" t="s">
        <v>394</v>
      </c>
      <c r="F233" s="188" t="s">
        <v>37</v>
      </c>
      <c r="G233" s="90"/>
      <c r="H233" s="37"/>
      <c r="I233" s="37"/>
      <c r="J233" s="37"/>
      <c r="K233" s="37"/>
      <c r="L233" s="37"/>
      <c r="M233" s="37"/>
      <c r="N233" s="37"/>
      <c r="O233" s="37"/>
    </row>
    <row r="234" spans="1:15" ht="195" x14ac:dyDescent="0.25">
      <c r="A234" s="37"/>
      <c r="B234" s="155" t="s">
        <v>543</v>
      </c>
      <c r="C234" s="158" t="s">
        <v>279</v>
      </c>
      <c r="D234" s="156" t="s">
        <v>348</v>
      </c>
      <c r="E234" s="158" t="s">
        <v>403</v>
      </c>
      <c r="F234" s="156" t="s">
        <v>39</v>
      </c>
      <c r="G234" s="90"/>
      <c r="H234" s="37"/>
      <c r="I234" s="37"/>
      <c r="J234" s="37"/>
      <c r="K234" s="37"/>
      <c r="L234" s="37"/>
      <c r="M234" s="37"/>
      <c r="N234" s="37"/>
      <c r="O234" s="37"/>
    </row>
    <row r="235" spans="1:15" ht="120" x14ac:dyDescent="0.25">
      <c r="A235" s="37"/>
      <c r="B235" s="155" t="s">
        <v>543</v>
      </c>
      <c r="C235" s="158" t="s">
        <v>279</v>
      </c>
      <c r="D235" s="156" t="s">
        <v>348</v>
      </c>
      <c r="E235" s="158" t="s">
        <v>412</v>
      </c>
      <c r="F235" s="156" t="s">
        <v>41</v>
      </c>
      <c r="G235" s="90"/>
      <c r="H235" s="37"/>
      <c r="I235" s="37"/>
      <c r="J235" s="37"/>
      <c r="K235" s="37"/>
      <c r="L235" s="37"/>
      <c r="M235" s="37"/>
      <c r="N235" s="37"/>
      <c r="O235" s="37"/>
    </row>
    <row r="236" spans="1:15" ht="78" customHeight="1" x14ac:dyDescent="0.25">
      <c r="A236" s="37"/>
      <c r="B236" s="155" t="s">
        <v>543</v>
      </c>
      <c r="C236" s="158" t="s">
        <v>279</v>
      </c>
      <c r="D236" s="156" t="s">
        <v>348</v>
      </c>
      <c r="E236" s="158" t="s">
        <v>418</v>
      </c>
      <c r="F236" s="156" t="s">
        <v>40</v>
      </c>
      <c r="G236" s="90"/>
      <c r="H236" s="37"/>
      <c r="I236" s="37"/>
      <c r="J236" s="37"/>
      <c r="K236" s="37"/>
      <c r="L236" s="37"/>
      <c r="M236" s="37"/>
      <c r="N236" s="37"/>
      <c r="O236" s="37"/>
    </row>
    <row r="237" spans="1:15" ht="155.25" customHeight="1" x14ac:dyDescent="0.25">
      <c r="A237" s="37"/>
      <c r="B237" s="155" t="s">
        <v>543</v>
      </c>
      <c r="C237" s="158" t="s">
        <v>279</v>
      </c>
      <c r="D237" s="156" t="s">
        <v>348</v>
      </c>
      <c r="E237" s="158" t="s">
        <v>419</v>
      </c>
      <c r="F237" s="156" t="s">
        <v>38</v>
      </c>
      <c r="G237" s="90"/>
      <c r="H237" s="37"/>
      <c r="I237" s="37"/>
      <c r="J237" s="37"/>
      <c r="K237" s="37"/>
      <c r="L237" s="37"/>
      <c r="M237" s="37"/>
      <c r="N237" s="37"/>
      <c r="O237" s="37"/>
    </row>
    <row r="238" spans="1:15" ht="230.25" customHeight="1" x14ac:dyDescent="0.25">
      <c r="A238" s="37"/>
      <c r="B238" s="155" t="s">
        <v>543</v>
      </c>
      <c r="C238" s="158" t="s">
        <v>279</v>
      </c>
      <c r="D238" s="156" t="s">
        <v>348</v>
      </c>
      <c r="E238" s="158" t="s">
        <v>421</v>
      </c>
      <c r="F238" s="156" t="s">
        <v>42</v>
      </c>
      <c r="G238" s="90"/>
      <c r="H238" s="37"/>
      <c r="I238" s="37"/>
      <c r="J238" s="37"/>
      <c r="K238" s="37"/>
      <c r="L238" s="37"/>
      <c r="M238" s="37"/>
      <c r="N238" s="37"/>
      <c r="O238" s="37"/>
    </row>
    <row r="239" spans="1:15" ht="45" x14ac:dyDescent="0.25">
      <c r="A239" s="37"/>
      <c r="B239" s="155" t="s">
        <v>544</v>
      </c>
      <c r="C239" s="158" t="s">
        <v>282</v>
      </c>
      <c r="D239" s="156" t="s">
        <v>348</v>
      </c>
      <c r="E239" s="158"/>
      <c r="F239" s="156" t="s">
        <v>727</v>
      </c>
      <c r="G239" s="90"/>
      <c r="H239" s="37"/>
      <c r="I239" s="37"/>
      <c r="J239" s="37"/>
      <c r="K239" s="37"/>
      <c r="L239" s="37"/>
      <c r="M239" s="37"/>
      <c r="N239" s="37"/>
      <c r="O239" s="37"/>
    </row>
    <row r="240" spans="1:15" ht="156.75" customHeight="1" x14ac:dyDescent="0.25">
      <c r="A240" s="37"/>
      <c r="B240" s="155" t="s">
        <v>545</v>
      </c>
      <c r="C240" s="158" t="s">
        <v>277</v>
      </c>
      <c r="D240" s="156" t="s">
        <v>551</v>
      </c>
      <c r="E240" s="158" t="s">
        <v>455</v>
      </c>
      <c r="F240" s="156" t="s">
        <v>37</v>
      </c>
      <c r="G240" s="90"/>
      <c r="H240" s="37"/>
      <c r="I240" s="37"/>
      <c r="J240" s="37"/>
      <c r="K240" s="37"/>
      <c r="L240" s="37"/>
      <c r="M240" s="37"/>
      <c r="N240" s="37"/>
      <c r="O240" s="37"/>
    </row>
    <row r="241" spans="1:15" ht="75" x14ac:dyDescent="0.25">
      <c r="A241" s="37"/>
      <c r="B241" s="155" t="s">
        <v>545</v>
      </c>
      <c r="C241" s="158" t="s">
        <v>277</v>
      </c>
      <c r="D241" s="156" t="s">
        <v>551</v>
      </c>
      <c r="E241" s="158" t="s">
        <v>456</v>
      </c>
      <c r="F241" s="156" t="s">
        <v>40</v>
      </c>
      <c r="G241" s="90"/>
      <c r="H241" s="37"/>
      <c r="I241" s="37"/>
      <c r="J241" s="37"/>
      <c r="K241" s="37"/>
      <c r="L241" s="37"/>
      <c r="M241" s="37"/>
      <c r="N241" s="37"/>
      <c r="O241" s="37"/>
    </row>
    <row r="242" spans="1:15" ht="45" x14ac:dyDescent="0.25">
      <c r="A242" s="37"/>
      <c r="B242" s="155" t="s">
        <v>546</v>
      </c>
      <c r="C242" s="158" t="s">
        <v>280</v>
      </c>
      <c r="D242" s="156" t="s">
        <v>551</v>
      </c>
      <c r="E242" s="158"/>
      <c r="F242" s="156" t="s">
        <v>727</v>
      </c>
      <c r="G242" s="90"/>
      <c r="H242" s="37"/>
      <c r="I242" s="37"/>
      <c r="J242" s="37"/>
      <c r="K242" s="37"/>
      <c r="L242" s="37"/>
      <c r="M242" s="37"/>
      <c r="N242" s="37"/>
      <c r="O242" s="37"/>
    </row>
    <row r="243" spans="1:15" ht="210" x14ac:dyDescent="0.25">
      <c r="A243" s="37"/>
      <c r="B243" s="155" t="s">
        <v>547</v>
      </c>
      <c r="C243" s="158" t="s">
        <v>283</v>
      </c>
      <c r="D243" s="156" t="s">
        <v>551</v>
      </c>
      <c r="E243" s="158" t="s">
        <v>487</v>
      </c>
      <c r="F243" s="187" t="s">
        <v>43</v>
      </c>
      <c r="G243" s="90"/>
      <c r="H243" s="37"/>
      <c r="I243" s="37"/>
      <c r="J243" s="37"/>
      <c r="K243" s="37"/>
      <c r="L243" s="37"/>
      <c r="M243" s="37"/>
      <c r="N243" s="37"/>
      <c r="O243" s="37"/>
    </row>
    <row r="244" spans="1:15" ht="210" x14ac:dyDescent="0.25">
      <c r="A244" s="37"/>
      <c r="B244" s="155" t="s">
        <v>547</v>
      </c>
      <c r="C244" s="158" t="s">
        <v>283</v>
      </c>
      <c r="D244" s="156" t="s">
        <v>551</v>
      </c>
      <c r="E244" s="158" t="s">
        <v>488</v>
      </c>
      <c r="F244" s="187" t="s">
        <v>43</v>
      </c>
      <c r="G244" s="90"/>
      <c r="H244" s="37"/>
      <c r="I244" s="37"/>
      <c r="J244" s="37"/>
      <c r="K244" s="37"/>
      <c r="L244" s="37"/>
      <c r="M244" s="37"/>
      <c r="N244" s="37"/>
      <c r="O244" s="37"/>
    </row>
    <row r="245" spans="1:15" ht="240" x14ac:dyDescent="0.25">
      <c r="A245" s="37"/>
      <c r="B245" s="155" t="s">
        <v>547</v>
      </c>
      <c r="C245" s="158" t="s">
        <v>283</v>
      </c>
      <c r="D245" s="156" t="s">
        <v>551</v>
      </c>
      <c r="E245" s="158" t="s">
        <v>491</v>
      </c>
      <c r="F245" s="187" t="s">
        <v>44</v>
      </c>
      <c r="G245" s="90"/>
      <c r="H245" s="37"/>
      <c r="I245" s="37"/>
      <c r="J245" s="37"/>
      <c r="K245" s="37"/>
      <c r="L245" s="37"/>
      <c r="M245" s="37"/>
      <c r="N245" s="37"/>
      <c r="O245" s="37"/>
    </row>
    <row r="246" spans="1:15" ht="209.25" customHeight="1" x14ac:dyDescent="0.25">
      <c r="A246" s="37"/>
      <c r="B246" s="155" t="s">
        <v>547</v>
      </c>
      <c r="C246" s="158" t="s">
        <v>283</v>
      </c>
      <c r="D246" s="156" t="s">
        <v>551</v>
      </c>
      <c r="E246" s="158" t="s">
        <v>492</v>
      </c>
      <c r="F246" s="187" t="s">
        <v>45</v>
      </c>
      <c r="G246" s="90"/>
      <c r="H246" s="37"/>
      <c r="I246" s="37"/>
      <c r="J246" s="37"/>
      <c r="K246" s="37"/>
      <c r="L246" s="37"/>
      <c r="M246" s="37"/>
      <c r="N246" s="37"/>
      <c r="O246" s="37"/>
    </row>
    <row r="247" spans="1:15" ht="225" x14ac:dyDescent="0.25">
      <c r="A247" s="37"/>
      <c r="B247" s="155" t="s">
        <v>547</v>
      </c>
      <c r="C247" s="158" t="s">
        <v>283</v>
      </c>
      <c r="D247" s="156" t="s">
        <v>551</v>
      </c>
      <c r="E247" s="158" t="s">
        <v>493</v>
      </c>
      <c r="F247" s="187" t="s">
        <v>46</v>
      </c>
      <c r="G247" s="90"/>
      <c r="H247" s="37"/>
      <c r="I247" s="37"/>
      <c r="J247" s="37"/>
      <c r="K247" s="37"/>
      <c r="L247" s="37"/>
      <c r="M247" s="37"/>
      <c r="N247" s="37"/>
      <c r="O247" s="37"/>
    </row>
    <row r="248" spans="1:15" ht="77.25" customHeight="1" x14ac:dyDescent="0.25">
      <c r="A248" s="37"/>
      <c r="B248" s="155" t="s">
        <v>547</v>
      </c>
      <c r="C248" s="158" t="s">
        <v>283</v>
      </c>
      <c r="D248" s="156" t="s">
        <v>551</v>
      </c>
      <c r="E248" s="158" t="s">
        <v>498</v>
      </c>
      <c r="F248" s="156" t="s">
        <v>40</v>
      </c>
      <c r="G248" s="90"/>
      <c r="H248" s="37"/>
      <c r="I248" s="37"/>
      <c r="J248" s="37"/>
      <c r="K248" s="37"/>
      <c r="L248" s="37"/>
      <c r="M248" s="37"/>
      <c r="N248" s="37"/>
      <c r="O248" s="37"/>
    </row>
    <row r="249" spans="1:15" ht="45" x14ac:dyDescent="0.25">
      <c r="A249" s="37"/>
      <c r="B249" s="155" t="s">
        <v>548</v>
      </c>
      <c r="C249" s="158" t="s">
        <v>278</v>
      </c>
      <c r="D249" s="156" t="s">
        <v>552</v>
      </c>
      <c r="E249" s="158"/>
      <c r="F249" s="156" t="s">
        <v>727</v>
      </c>
      <c r="G249" s="90"/>
      <c r="H249" s="37"/>
      <c r="I249" s="37"/>
      <c r="J249" s="37"/>
      <c r="K249" s="37"/>
      <c r="L249" s="37"/>
      <c r="M249" s="37"/>
      <c r="N249" s="37"/>
      <c r="O249" s="37"/>
    </row>
    <row r="250" spans="1:15" ht="48.75" customHeight="1" x14ac:dyDescent="0.25">
      <c r="A250" s="37"/>
      <c r="B250" s="155" t="s">
        <v>549</v>
      </c>
      <c r="C250" s="158" t="s">
        <v>281</v>
      </c>
      <c r="D250" s="156" t="s">
        <v>552</v>
      </c>
      <c r="E250" s="158"/>
      <c r="F250" s="156" t="s">
        <v>727</v>
      </c>
      <c r="G250" s="90"/>
      <c r="H250" s="37"/>
      <c r="I250" s="37"/>
      <c r="J250" s="37"/>
      <c r="K250" s="37"/>
      <c r="L250" s="37"/>
      <c r="M250" s="37"/>
      <c r="N250" s="37"/>
      <c r="O250" s="37"/>
    </row>
    <row r="251" spans="1:15" ht="63" customHeight="1" thickBot="1" x14ac:dyDescent="0.3">
      <c r="A251" s="37"/>
      <c r="B251" s="157" t="s">
        <v>550</v>
      </c>
      <c r="C251" s="159" t="s">
        <v>284</v>
      </c>
      <c r="D251" s="164" t="s">
        <v>552</v>
      </c>
      <c r="E251" s="159"/>
      <c r="F251" s="164" t="s">
        <v>727</v>
      </c>
      <c r="G251" s="91"/>
      <c r="H251" s="37"/>
      <c r="I251" s="37"/>
      <c r="J251" s="37"/>
      <c r="K251" s="37"/>
      <c r="L251" s="37"/>
      <c r="M251" s="37"/>
      <c r="N251" s="37"/>
      <c r="O251" s="37"/>
    </row>
    <row r="252" spans="1:15" x14ac:dyDescent="0.25">
      <c r="A252" s="37"/>
      <c r="B252" s="37"/>
      <c r="C252" s="37"/>
      <c r="D252" s="37"/>
      <c r="E252" s="37"/>
      <c r="F252" s="37"/>
      <c r="G252" s="37"/>
      <c r="H252" s="37"/>
      <c r="I252" s="37"/>
      <c r="J252" s="37"/>
      <c r="K252" s="37"/>
      <c r="L252" s="37"/>
      <c r="M252" s="37"/>
    </row>
    <row r="253" spans="1:15" ht="18.75" x14ac:dyDescent="0.25">
      <c r="A253" s="51"/>
      <c r="B253" s="52" t="s">
        <v>197</v>
      </c>
      <c r="C253" s="52"/>
      <c r="D253" s="52"/>
      <c r="E253" s="52"/>
      <c r="F253" s="52"/>
      <c r="G253" s="52"/>
      <c r="H253" s="52"/>
      <c r="I253" s="52"/>
      <c r="J253" s="52"/>
      <c r="K253" s="52"/>
      <c r="L253" s="52"/>
      <c r="M253" s="52"/>
    </row>
    <row r="254" spans="1:15" ht="24" customHeight="1" x14ac:dyDescent="0.25">
      <c r="A254" s="26" t="s">
        <v>192</v>
      </c>
      <c r="B254" s="21" t="s">
        <v>665</v>
      </c>
      <c r="C254" s="37"/>
      <c r="D254" s="37"/>
      <c r="E254" s="37"/>
      <c r="F254" s="37"/>
      <c r="G254" s="37"/>
      <c r="H254" s="37"/>
      <c r="I254" s="37"/>
      <c r="J254" s="37"/>
      <c r="K254" s="37"/>
      <c r="L254" s="37"/>
      <c r="M254" s="37"/>
    </row>
    <row r="255" spans="1:15" ht="37.5" customHeight="1" thickBot="1" x14ac:dyDescent="0.3">
      <c r="A255" s="26"/>
      <c r="B255" s="217" t="s">
        <v>666</v>
      </c>
      <c r="C255" s="218"/>
      <c r="D255" s="218"/>
      <c r="E255" s="218"/>
      <c r="F255" s="37"/>
      <c r="G255" s="37"/>
      <c r="H255" s="37"/>
      <c r="I255" s="37"/>
      <c r="J255" s="37"/>
      <c r="K255" s="37"/>
      <c r="L255" s="37"/>
      <c r="M255" s="37"/>
    </row>
    <row r="256" spans="1:15" ht="47.25" customHeight="1" thickBot="1" x14ac:dyDescent="0.3">
      <c r="A256" s="26"/>
      <c r="B256" s="193" t="s">
        <v>710</v>
      </c>
      <c r="C256" s="194"/>
      <c r="D256" s="194"/>
      <c r="E256" s="195"/>
      <c r="F256" s="37"/>
      <c r="G256" s="37"/>
      <c r="H256" s="37"/>
      <c r="I256" s="37"/>
      <c r="J256" s="37"/>
      <c r="K256" s="37"/>
      <c r="L256" s="37"/>
      <c r="M256" s="37"/>
    </row>
    <row r="257" spans="1:13" ht="24.75" customHeight="1" x14ac:dyDescent="0.25">
      <c r="A257" s="26" t="s">
        <v>193</v>
      </c>
      <c r="B257" s="64" t="s">
        <v>667</v>
      </c>
      <c r="C257" s="65"/>
      <c r="D257" s="65"/>
      <c r="E257" s="65"/>
      <c r="F257" s="37"/>
      <c r="G257" s="37"/>
      <c r="H257" s="37"/>
      <c r="I257" s="37"/>
      <c r="J257" s="37"/>
      <c r="K257" s="37"/>
      <c r="L257" s="37"/>
      <c r="M257" s="37"/>
    </row>
    <row r="258" spans="1:13" ht="34.5" customHeight="1" thickBot="1" x14ac:dyDescent="0.3">
      <c r="A258" s="26"/>
      <c r="B258" s="219" t="s">
        <v>668</v>
      </c>
      <c r="C258" s="220"/>
      <c r="D258" s="220"/>
      <c r="E258" s="220"/>
      <c r="F258" s="37"/>
      <c r="G258" s="37"/>
      <c r="H258" s="37"/>
      <c r="I258" s="37"/>
      <c r="J258" s="37"/>
      <c r="K258" s="37"/>
      <c r="L258" s="37"/>
      <c r="M258" s="37"/>
    </row>
    <row r="259" spans="1:13" ht="58.5" customHeight="1" thickBot="1" x14ac:dyDescent="0.3">
      <c r="A259" s="26"/>
      <c r="B259" s="208" t="s">
        <v>35</v>
      </c>
      <c r="C259" s="209"/>
      <c r="D259" s="209"/>
      <c r="E259" s="210"/>
      <c r="F259" s="37"/>
      <c r="G259" s="37"/>
      <c r="H259" s="37"/>
      <c r="I259" s="37"/>
      <c r="J259" s="37"/>
      <c r="K259" s="37"/>
      <c r="L259" s="37"/>
      <c r="M259" s="37"/>
    </row>
    <row r="260" spans="1:13" x14ac:dyDescent="0.25">
      <c r="A260" s="37"/>
      <c r="B260" s="37"/>
      <c r="C260" s="37"/>
      <c r="D260" s="37"/>
      <c r="E260" s="37"/>
      <c r="F260" s="37"/>
      <c r="G260" s="37"/>
      <c r="H260" s="37"/>
      <c r="I260" s="37"/>
      <c r="J260" s="37"/>
      <c r="K260" s="37"/>
      <c r="L260" s="37"/>
      <c r="M260" s="37"/>
    </row>
    <row r="261" spans="1:13" ht="18.75" x14ac:dyDescent="0.25">
      <c r="A261" s="51"/>
      <c r="B261" s="52" t="s">
        <v>203</v>
      </c>
      <c r="C261" s="52"/>
      <c r="D261" s="52"/>
      <c r="E261" s="52"/>
      <c r="F261" s="52"/>
      <c r="G261" s="52"/>
      <c r="H261" s="52"/>
      <c r="I261" s="52"/>
      <c r="J261" s="52"/>
      <c r="K261" s="52"/>
      <c r="L261" s="52"/>
      <c r="M261" s="52"/>
    </row>
    <row r="262" spans="1:13" ht="21.75" customHeight="1" x14ac:dyDescent="0.25">
      <c r="A262" s="26" t="s">
        <v>194</v>
      </c>
      <c r="B262" s="215" t="s">
        <v>669</v>
      </c>
      <c r="C262" s="216"/>
      <c r="D262" s="216"/>
      <c r="E262" s="216"/>
      <c r="F262" s="37"/>
      <c r="G262" s="37"/>
      <c r="H262" s="37"/>
      <c r="I262" s="37"/>
      <c r="J262" s="37"/>
      <c r="K262" s="37"/>
      <c r="L262" s="37"/>
      <c r="M262" s="37"/>
    </row>
    <row r="263" spans="1:13" ht="20.25" customHeight="1" thickBot="1" x14ac:dyDescent="0.3">
      <c r="A263" s="26"/>
      <c r="B263" s="221" t="s">
        <v>364</v>
      </c>
      <c r="C263" s="222"/>
      <c r="D263" s="222"/>
      <c r="E263" s="222"/>
      <c r="F263" s="37"/>
      <c r="G263" s="37"/>
      <c r="H263" s="37"/>
      <c r="I263" s="37"/>
      <c r="J263" s="37"/>
      <c r="K263" s="37"/>
      <c r="L263" s="37"/>
      <c r="M263" s="37"/>
    </row>
    <row r="264" spans="1:13" ht="155.25" customHeight="1" thickBot="1" x14ac:dyDescent="0.3">
      <c r="A264" s="26"/>
      <c r="B264" s="193" t="s">
        <v>633</v>
      </c>
      <c r="C264" s="194"/>
      <c r="D264" s="194"/>
      <c r="E264" s="195"/>
      <c r="F264" s="37"/>
      <c r="G264" s="37"/>
      <c r="H264" s="37"/>
      <c r="I264" s="37"/>
      <c r="J264" s="37"/>
      <c r="K264" s="37"/>
      <c r="L264" s="37"/>
      <c r="M264" s="37"/>
    </row>
    <row r="265" spans="1:13" ht="16.5" customHeight="1" x14ac:dyDescent="0.25">
      <c r="A265" s="37"/>
      <c r="B265" s="37"/>
      <c r="C265" s="37"/>
      <c r="D265" s="37"/>
      <c r="E265" s="37"/>
      <c r="F265" s="37"/>
      <c r="G265" s="37"/>
      <c r="H265" s="37"/>
      <c r="I265" s="37"/>
      <c r="J265" s="37"/>
      <c r="K265" s="37"/>
      <c r="L265" s="37"/>
      <c r="M265" s="37"/>
    </row>
    <row r="266" spans="1:13" ht="18.75" x14ac:dyDescent="0.25">
      <c r="A266" s="51"/>
      <c r="B266" s="52" t="s">
        <v>653</v>
      </c>
      <c r="C266" s="52"/>
      <c r="D266" s="52"/>
      <c r="E266" s="52"/>
      <c r="F266" s="52"/>
      <c r="G266" s="52"/>
      <c r="H266" s="52"/>
      <c r="I266" s="52"/>
      <c r="J266" s="52"/>
      <c r="K266" s="52"/>
      <c r="L266" s="52"/>
      <c r="M266" s="52"/>
    </row>
    <row r="267" spans="1:13" ht="24.75" customHeight="1" x14ac:dyDescent="0.25">
      <c r="A267" s="26" t="s">
        <v>584</v>
      </c>
      <c r="B267" s="215" t="s">
        <v>631</v>
      </c>
      <c r="C267" s="216"/>
      <c r="D267" s="216"/>
      <c r="E267" s="216"/>
      <c r="F267" s="37"/>
      <c r="G267" s="37"/>
      <c r="H267" s="37"/>
      <c r="I267" s="37"/>
      <c r="J267" s="37"/>
      <c r="K267" s="37"/>
      <c r="L267" s="37"/>
      <c r="M267" s="37"/>
    </row>
    <row r="268" spans="1:13" ht="31.5" customHeight="1" thickBot="1" x14ac:dyDescent="0.3">
      <c r="A268" s="26"/>
      <c r="B268" s="191" t="s">
        <v>720</v>
      </c>
      <c r="C268" s="192"/>
      <c r="D268" s="192"/>
      <c r="E268" s="192"/>
      <c r="F268" s="37"/>
      <c r="G268" s="37"/>
      <c r="H268" s="37"/>
      <c r="I268" s="37"/>
      <c r="J268" s="37"/>
      <c r="K268" s="37"/>
      <c r="L268" s="37"/>
      <c r="M268" s="37"/>
    </row>
    <row r="269" spans="1:13" ht="155.25" customHeight="1" thickBot="1" x14ac:dyDescent="0.3">
      <c r="A269" s="26"/>
      <c r="B269" s="201" t="s">
        <v>3</v>
      </c>
      <c r="C269" s="202"/>
      <c r="D269" s="202"/>
      <c r="E269" s="203"/>
      <c r="F269" s="37"/>
      <c r="G269" s="37"/>
      <c r="H269" s="37"/>
      <c r="I269" s="37"/>
      <c r="J269" s="37"/>
      <c r="K269" s="37"/>
      <c r="L269" s="37"/>
      <c r="M269" s="37"/>
    </row>
    <row r="270" spans="1:13" x14ac:dyDescent="0.25">
      <c r="A270" s="26"/>
      <c r="B270" s="68"/>
      <c r="C270" s="37"/>
      <c r="D270" s="37"/>
      <c r="E270" s="37"/>
      <c r="F270" s="37"/>
      <c r="G270" s="37"/>
      <c r="H270" s="37"/>
      <c r="I270" s="37"/>
      <c r="J270" s="37"/>
      <c r="K270" s="37"/>
      <c r="L270" s="37"/>
      <c r="M270" s="37"/>
    </row>
    <row r="271" spans="1:13" ht="18.75" x14ac:dyDescent="0.25">
      <c r="A271" s="27">
        <v>5</v>
      </c>
      <c r="B271" s="28" t="s">
        <v>152</v>
      </c>
      <c r="C271" s="28"/>
      <c r="D271" s="38"/>
      <c r="E271" s="38"/>
      <c r="F271" s="38"/>
      <c r="G271" s="38"/>
      <c r="H271" s="38"/>
      <c r="I271" s="38"/>
      <c r="J271" s="38"/>
      <c r="K271" s="38"/>
      <c r="L271" s="38"/>
      <c r="M271" s="38"/>
    </row>
    <row r="272" spans="1:13" ht="18.75" x14ac:dyDescent="0.25">
      <c r="A272" s="56"/>
      <c r="B272" s="57" t="s">
        <v>204</v>
      </c>
      <c r="C272" s="57"/>
      <c r="D272" s="57"/>
      <c r="E272" s="57"/>
      <c r="F272" s="57"/>
      <c r="G272" s="57"/>
      <c r="H272" s="57"/>
      <c r="I272" s="57"/>
      <c r="J272" s="57"/>
      <c r="K272" s="57"/>
      <c r="L272" s="57"/>
      <c r="M272" s="57"/>
    </row>
    <row r="273" spans="1:13" ht="24" customHeight="1" x14ac:dyDescent="0.25">
      <c r="A273" s="31" t="s">
        <v>220</v>
      </c>
      <c r="B273" s="32" t="s">
        <v>670</v>
      </c>
      <c r="C273" s="31"/>
      <c r="D273" s="39"/>
      <c r="E273" s="39"/>
      <c r="F273" s="39"/>
      <c r="G273" s="39"/>
      <c r="H273" s="39"/>
      <c r="I273" s="39"/>
      <c r="J273" s="39"/>
      <c r="K273" s="39"/>
      <c r="L273" s="39"/>
      <c r="M273" s="39"/>
    </row>
    <row r="274" spans="1:13" ht="18" customHeight="1" x14ac:dyDescent="0.25">
      <c r="A274" s="31"/>
      <c r="B274" s="173" t="s">
        <v>673</v>
      </c>
      <c r="C274" s="39"/>
      <c r="D274" s="39"/>
      <c r="E274" s="39"/>
      <c r="F274" s="39"/>
      <c r="G274" s="39"/>
      <c r="H274" s="39"/>
      <c r="I274" s="39"/>
      <c r="J274" s="39"/>
      <c r="K274" s="39"/>
      <c r="L274" s="39"/>
      <c r="M274" s="39"/>
    </row>
    <row r="275" spans="1:13" ht="35.25" customHeight="1" thickBot="1" x14ac:dyDescent="0.3">
      <c r="A275" s="31"/>
      <c r="B275" s="204" t="s">
        <v>674</v>
      </c>
      <c r="C275" s="205"/>
      <c r="D275" s="205"/>
      <c r="E275" s="205"/>
      <c r="F275" s="39"/>
      <c r="G275" s="39"/>
      <c r="H275" s="39"/>
      <c r="I275" s="39"/>
      <c r="J275" s="39"/>
      <c r="K275" s="39"/>
      <c r="L275" s="39"/>
      <c r="M275" s="39"/>
    </row>
    <row r="276" spans="1:13" ht="23.25" customHeight="1" thickBot="1" x14ac:dyDescent="0.3">
      <c r="A276" s="31"/>
      <c r="B276" s="174"/>
      <c r="C276" s="39"/>
      <c r="D276" s="39"/>
      <c r="E276" s="39"/>
      <c r="F276" s="39"/>
      <c r="G276" s="39"/>
      <c r="H276" s="39"/>
      <c r="I276" s="39"/>
      <c r="J276" s="39"/>
      <c r="K276" s="39"/>
      <c r="L276" s="39"/>
      <c r="M276" s="39"/>
    </row>
    <row r="277" spans="1:13" ht="29.25" customHeight="1" thickBot="1" x14ac:dyDescent="0.3">
      <c r="A277" s="175" t="s">
        <v>221</v>
      </c>
      <c r="B277" s="176" t="s">
        <v>675</v>
      </c>
      <c r="C277" s="39"/>
      <c r="D277" s="39"/>
      <c r="E277" s="39"/>
      <c r="F277" s="39"/>
      <c r="G277" s="39"/>
      <c r="H277" s="39"/>
      <c r="I277" s="39"/>
      <c r="J277" s="39"/>
      <c r="K277" s="39"/>
      <c r="L277" s="39"/>
      <c r="M277" s="39"/>
    </row>
    <row r="278" spans="1:13" ht="18" customHeight="1" x14ac:dyDescent="0.25">
      <c r="A278" s="58"/>
      <c r="B278" s="119" t="s">
        <v>179</v>
      </c>
      <c r="C278" s="120" t="s">
        <v>217</v>
      </c>
      <c r="D278" s="120" t="s">
        <v>215</v>
      </c>
      <c r="E278" s="120" t="s">
        <v>216</v>
      </c>
      <c r="F278" s="121" t="s">
        <v>158</v>
      </c>
      <c r="G278" s="39"/>
      <c r="H278" s="39"/>
      <c r="I278" s="39"/>
      <c r="J278" s="39"/>
      <c r="K278" s="39"/>
      <c r="L278" s="39"/>
      <c r="M278" s="39"/>
    </row>
    <row r="279" spans="1:13" x14ac:dyDescent="0.25">
      <c r="A279" s="58"/>
      <c r="B279" s="45" t="s">
        <v>205</v>
      </c>
      <c r="C279" s="43"/>
      <c r="D279" s="43"/>
      <c r="E279" s="138"/>
      <c r="F279" s="102"/>
      <c r="G279" s="39"/>
      <c r="H279" s="39"/>
      <c r="I279" s="39"/>
      <c r="J279" s="39"/>
      <c r="K279" s="39"/>
      <c r="L279" s="39"/>
      <c r="M279" s="39"/>
    </row>
    <row r="280" spans="1:13" x14ac:dyDescent="0.25">
      <c r="A280" s="58"/>
      <c r="B280" s="45" t="s">
        <v>206</v>
      </c>
      <c r="C280" s="43"/>
      <c r="D280" s="43"/>
      <c r="E280" s="138"/>
      <c r="F280" s="87"/>
      <c r="G280" s="39"/>
      <c r="H280" s="39"/>
      <c r="I280" s="39"/>
      <c r="J280" s="39"/>
      <c r="K280" s="39"/>
      <c r="L280" s="39"/>
      <c r="M280" s="39"/>
    </row>
    <row r="281" spans="1:13" x14ac:dyDescent="0.25">
      <c r="A281" s="58"/>
      <c r="B281" s="45" t="s">
        <v>207</v>
      </c>
      <c r="C281" s="43"/>
      <c r="D281" s="43"/>
      <c r="E281" s="138"/>
      <c r="F281" s="87"/>
      <c r="G281" s="39"/>
      <c r="H281" s="39"/>
      <c r="I281" s="39"/>
      <c r="J281" s="39"/>
      <c r="K281" s="39"/>
      <c r="L281" s="39"/>
      <c r="M281" s="39"/>
    </row>
    <row r="282" spans="1:13" x14ac:dyDescent="0.25">
      <c r="A282" s="58"/>
      <c r="B282" s="45" t="s">
        <v>208</v>
      </c>
      <c r="C282" s="43"/>
      <c r="D282" s="43"/>
      <c r="E282" s="138"/>
      <c r="F282" s="87"/>
      <c r="G282" s="39"/>
      <c r="H282" s="39"/>
      <c r="I282" s="39"/>
      <c r="J282" s="39"/>
      <c r="K282" s="39"/>
      <c r="L282" s="39"/>
      <c r="M282" s="39"/>
    </row>
    <row r="283" spans="1:13" ht="15.75" thickBot="1" x14ac:dyDescent="0.3">
      <c r="A283" s="58"/>
      <c r="B283" s="47" t="s">
        <v>209</v>
      </c>
      <c r="C283" s="48"/>
      <c r="D283" s="48"/>
      <c r="E283" s="139"/>
      <c r="F283" s="88"/>
      <c r="G283" s="39"/>
      <c r="H283" s="39"/>
      <c r="I283" s="39"/>
      <c r="J283" s="39"/>
      <c r="K283" s="39"/>
      <c r="L283" s="39"/>
      <c r="M283" s="39"/>
    </row>
    <row r="284" spans="1:13" x14ac:dyDescent="0.25">
      <c r="A284" s="31"/>
      <c r="B284" s="59"/>
      <c r="C284" s="60"/>
      <c r="D284" s="39"/>
      <c r="E284" s="39"/>
      <c r="F284" s="39"/>
      <c r="G284" s="39"/>
      <c r="H284" s="39"/>
      <c r="I284" s="39"/>
      <c r="J284" s="39"/>
      <c r="K284" s="39"/>
      <c r="L284" s="39"/>
      <c r="M284" s="39"/>
    </row>
    <row r="285" spans="1:13" ht="18.75" x14ac:dyDescent="0.25">
      <c r="A285" s="56"/>
      <c r="B285" s="57" t="s">
        <v>716</v>
      </c>
      <c r="C285" s="57"/>
      <c r="D285" s="57"/>
      <c r="E285" s="57"/>
      <c r="F285" s="57"/>
      <c r="G285" s="57"/>
      <c r="H285" s="57"/>
      <c r="I285" s="57"/>
      <c r="J285" s="57"/>
      <c r="K285" s="57"/>
      <c r="L285" s="57"/>
      <c r="M285" s="57"/>
    </row>
    <row r="286" spans="1:13" ht="21.75" customHeight="1" x14ac:dyDescent="0.25">
      <c r="A286" s="31" t="s">
        <v>222</v>
      </c>
      <c r="B286" s="61" t="s">
        <v>676</v>
      </c>
      <c r="C286" s="31"/>
      <c r="D286" s="39"/>
      <c r="E286" s="39"/>
      <c r="F286" s="39"/>
      <c r="G286" s="39"/>
      <c r="H286" s="39"/>
      <c r="I286" s="39"/>
      <c r="J286" s="39"/>
      <c r="K286" s="39"/>
      <c r="L286" s="39"/>
      <c r="M286" s="39"/>
    </row>
    <row r="287" spans="1:13" ht="36.75" customHeight="1" thickBot="1" x14ac:dyDescent="0.3">
      <c r="A287" s="31"/>
      <c r="B287" s="213" t="s">
        <v>677</v>
      </c>
      <c r="C287" s="214"/>
      <c r="D287" s="214"/>
      <c r="E287" s="214"/>
      <c r="F287" s="39"/>
      <c r="G287" s="39"/>
      <c r="H287" s="39"/>
      <c r="I287" s="39"/>
      <c r="J287" s="39"/>
      <c r="K287" s="39"/>
      <c r="L287" s="39"/>
      <c r="M287" s="39"/>
    </row>
    <row r="288" spans="1:13" ht="21.75" customHeight="1" thickBot="1" x14ac:dyDescent="0.3">
      <c r="A288" s="31"/>
      <c r="B288" s="198" t="s">
        <v>706</v>
      </c>
      <c r="C288" s="199"/>
      <c r="D288" s="199"/>
      <c r="E288" s="200"/>
      <c r="F288" s="39"/>
      <c r="G288" s="39"/>
      <c r="H288" s="39"/>
      <c r="I288" s="39"/>
      <c r="J288" s="39"/>
      <c r="K288" s="39"/>
      <c r="L288" s="39"/>
      <c r="M288" s="39"/>
    </row>
    <row r="289" spans="1:13" ht="21.75" customHeight="1" x14ac:dyDescent="0.25">
      <c r="A289" s="31" t="s">
        <v>223</v>
      </c>
      <c r="B289" s="61" t="s">
        <v>678</v>
      </c>
      <c r="C289" s="31"/>
      <c r="D289" s="39"/>
      <c r="E289" s="39"/>
      <c r="F289" s="39"/>
      <c r="G289" s="39"/>
      <c r="H289" s="39"/>
      <c r="I289" s="39"/>
      <c r="J289" s="39"/>
      <c r="K289" s="39"/>
      <c r="L289" s="39"/>
      <c r="M289" s="39"/>
    </row>
    <row r="290" spans="1:13" ht="33" customHeight="1" thickBot="1" x14ac:dyDescent="0.3">
      <c r="A290" s="31"/>
      <c r="B290" s="196" t="s">
        <v>679</v>
      </c>
      <c r="C290" s="197"/>
      <c r="D290" s="197"/>
      <c r="E290" s="197"/>
      <c r="F290" s="39"/>
      <c r="G290" s="39"/>
      <c r="H290" s="39"/>
      <c r="I290" s="39"/>
      <c r="J290" s="39"/>
      <c r="K290" s="39"/>
      <c r="L290" s="39"/>
      <c r="M290" s="39"/>
    </row>
    <row r="291" spans="1:13" ht="65.25" customHeight="1" thickBot="1" x14ac:dyDescent="0.3">
      <c r="A291" s="31"/>
      <c r="B291" s="198" t="s">
        <v>706</v>
      </c>
      <c r="C291" s="199"/>
      <c r="D291" s="199"/>
      <c r="E291" s="200"/>
      <c r="F291" s="39"/>
      <c r="G291" s="39"/>
      <c r="H291" s="39"/>
      <c r="I291" s="39"/>
      <c r="J291" s="39"/>
      <c r="K291" s="39"/>
      <c r="L291" s="39"/>
      <c r="M291" s="39"/>
    </row>
    <row r="292" spans="1:13" ht="22.5" customHeight="1" x14ac:dyDescent="0.25">
      <c r="A292" s="31" t="s">
        <v>274</v>
      </c>
      <c r="B292" s="100" t="s">
        <v>680</v>
      </c>
      <c r="C292" s="60"/>
      <c r="D292" s="39"/>
      <c r="E292" s="39"/>
      <c r="F292" s="39"/>
      <c r="G292" s="39"/>
      <c r="H292" s="39"/>
      <c r="I292" s="39"/>
      <c r="J292" s="39"/>
      <c r="K292" s="39"/>
      <c r="L292" s="39"/>
      <c r="M292" s="39"/>
    </row>
    <row r="293" spans="1:13" ht="15.75" thickBot="1" x14ac:dyDescent="0.3">
      <c r="A293" s="31"/>
      <c r="B293" s="206" t="s">
        <v>681</v>
      </c>
      <c r="C293" s="207"/>
      <c r="D293" s="207"/>
      <c r="E293" s="207"/>
      <c r="F293" s="39"/>
      <c r="G293" s="39"/>
      <c r="H293" s="39"/>
      <c r="I293" s="39"/>
      <c r="J293" s="39"/>
      <c r="K293" s="39"/>
      <c r="L293" s="39"/>
      <c r="M293" s="39"/>
    </row>
    <row r="294" spans="1:13" ht="57" customHeight="1" thickBot="1" x14ac:dyDescent="0.3">
      <c r="A294" s="31"/>
      <c r="B294" s="198" t="s">
        <v>706</v>
      </c>
      <c r="C294" s="199"/>
      <c r="D294" s="199"/>
      <c r="E294" s="200"/>
      <c r="F294" s="39"/>
      <c r="G294" s="39"/>
      <c r="H294" s="39"/>
      <c r="I294" s="39"/>
      <c r="J294" s="39"/>
      <c r="K294" s="39"/>
      <c r="L294" s="39"/>
      <c r="M294" s="39"/>
    </row>
    <row r="295" spans="1:13" ht="22.5" customHeight="1" x14ac:dyDescent="0.25">
      <c r="A295" s="31" t="s">
        <v>585</v>
      </c>
      <c r="B295" s="100" t="s">
        <v>682</v>
      </c>
      <c r="C295" s="60"/>
      <c r="D295" s="39"/>
      <c r="E295" s="39"/>
      <c r="F295" s="39"/>
      <c r="G295" s="39"/>
      <c r="H295" s="39"/>
      <c r="I295" s="39"/>
      <c r="J295" s="39"/>
      <c r="K295" s="39"/>
      <c r="L295" s="39"/>
      <c r="M295" s="39"/>
    </row>
    <row r="296" spans="1:13" ht="15.75" thickBot="1" x14ac:dyDescent="0.3">
      <c r="A296" s="31"/>
      <c r="B296" s="206" t="s">
        <v>684</v>
      </c>
      <c r="C296" s="207"/>
      <c r="D296" s="207"/>
      <c r="E296" s="207"/>
      <c r="F296" s="39"/>
      <c r="G296" s="39"/>
      <c r="H296" s="39"/>
      <c r="I296" s="39"/>
      <c r="J296" s="39"/>
      <c r="K296" s="39"/>
      <c r="L296" s="39"/>
      <c r="M296" s="39"/>
    </row>
    <row r="297" spans="1:13" ht="57" customHeight="1" thickBot="1" x14ac:dyDescent="0.3">
      <c r="A297" s="31"/>
      <c r="B297" s="208" t="s">
        <v>707</v>
      </c>
      <c r="C297" s="209"/>
      <c r="D297" s="209"/>
      <c r="E297" s="210"/>
      <c r="F297" s="39"/>
      <c r="G297" s="39"/>
      <c r="H297" s="39"/>
      <c r="I297" s="39"/>
      <c r="J297" s="39"/>
      <c r="K297" s="39"/>
      <c r="L297" s="39"/>
      <c r="M297" s="39"/>
    </row>
    <row r="298" spans="1:13" ht="22.5" customHeight="1" x14ac:dyDescent="0.25">
      <c r="A298" s="31" t="s">
        <v>686</v>
      </c>
      <c r="B298" s="100" t="s">
        <v>683</v>
      </c>
      <c r="C298" s="60"/>
      <c r="D298" s="39"/>
      <c r="E298" s="39"/>
      <c r="F298" s="39"/>
      <c r="G298" s="39"/>
      <c r="H298" s="39"/>
      <c r="I298" s="39"/>
      <c r="J298" s="39"/>
      <c r="K298" s="39"/>
      <c r="L298" s="39"/>
      <c r="M298" s="39"/>
    </row>
    <row r="299" spans="1:13" ht="23.25" customHeight="1" thickBot="1" x14ac:dyDescent="0.3">
      <c r="A299" s="31"/>
      <c r="B299" s="206" t="s">
        <v>685</v>
      </c>
      <c r="C299" s="207"/>
      <c r="D299" s="207"/>
      <c r="E299" s="207"/>
      <c r="F299" s="39"/>
      <c r="G299" s="39"/>
      <c r="H299" s="39"/>
      <c r="I299" s="39"/>
      <c r="J299" s="39"/>
      <c r="K299" s="39"/>
      <c r="L299" s="39"/>
      <c r="M299" s="39"/>
    </row>
    <row r="300" spans="1:13" ht="57" customHeight="1" thickBot="1" x14ac:dyDescent="0.3">
      <c r="A300" s="31"/>
      <c r="B300" s="198" t="s">
        <v>706</v>
      </c>
      <c r="C300" s="199"/>
      <c r="D300" s="199"/>
      <c r="E300" s="200"/>
      <c r="F300" s="39"/>
      <c r="G300" s="39"/>
      <c r="H300" s="39"/>
      <c r="I300" s="39"/>
      <c r="J300" s="39"/>
      <c r="K300" s="39"/>
      <c r="L300" s="39"/>
      <c r="M300" s="39"/>
    </row>
    <row r="301" spans="1:13" ht="18.75" customHeight="1" x14ac:dyDescent="0.25">
      <c r="A301" s="39"/>
      <c r="B301" s="39"/>
      <c r="C301" s="39"/>
      <c r="D301" s="39"/>
      <c r="E301" s="39"/>
      <c r="F301" s="39"/>
      <c r="G301" s="39"/>
      <c r="H301" s="39"/>
      <c r="I301" s="39"/>
      <c r="J301" s="39"/>
      <c r="K301" s="39"/>
      <c r="L301" s="39"/>
      <c r="M301" s="39"/>
    </row>
    <row r="302" spans="1:13" ht="18.75" x14ac:dyDescent="0.25">
      <c r="A302" s="56"/>
      <c r="B302" s="57" t="s">
        <v>653</v>
      </c>
      <c r="C302" s="57"/>
      <c r="D302" s="57"/>
      <c r="E302" s="57"/>
      <c r="F302" s="57"/>
      <c r="G302" s="57"/>
      <c r="H302" s="57"/>
      <c r="I302" s="57"/>
      <c r="J302" s="57"/>
      <c r="K302" s="57"/>
      <c r="L302" s="57"/>
      <c r="M302" s="57"/>
    </row>
    <row r="303" spans="1:13" ht="24.75" customHeight="1" x14ac:dyDescent="0.25">
      <c r="A303" s="39" t="s">
        <v>718</v>
      </c>
      <c r="B303" s="100" t="s">
        <v>631</v>
      </c>
      <c r="C303" s="100"/>
      <c r="D303" s="100"/>
      <c r="E303" s="100"/>
      <c r="F303" s="39"/>
      <c r="G303" s="39"/>
      <c r="H303" s="39"/>
      <c r="I303" s="39"/>
      <c r="J303" s="39"/>
      <c r="K303" s="39"/>
      <c r="L303" s="39"/>
      <c r="M303" s="39"/>
    </row>
    <row r="304" spans="1:13" ht="33.75" customHeight="1" thickBot="1" x14ac:dyDescent="0.3">
      <c r="A304" s="39"/>
      <c r="B304" s="213" t="s">
        <v>687</v>
      </c>
      <c r="C304" s="214"/>
      <c r="D304" s="214"/>
      <c r="E304" s="214"/>
      <c r="F304" s="39"/>
      <c r="G304" s="39"/>
      <c r="H304" s="39"/>
      <c r="I304" s="39"/>
      <c r="J304" s="39"/>
      <c r="K304" s="39"/>
      <c r="L304" s="39"/>
      <c r="M304" s="39"/>
    </row>
    <row r="305" spans="1:13" ht="63" customHeight="1" thickBot="1" x14ac:dyDescent="0.3">
      <c r="A305" s="39"/>
      <c r="B305" s="208" t="s">
        <v>705</v>
      </c>
      <c r="C305" s="209"/>
      <c r="D305" s="209"/>
      <c r="E305" s="210"/>
      <c r="F305" s="39"/>
      <c r="G305" s="39"/>
      <c r="H305" s="39"/>
      <c r="I305" s="39"/>
      <c r="J305" s="39"/>
      <c r="K305" s="39"/>
      <c r="L305" s="39"/>
      <c r="M305" s="39"/>
    </row>
    <row r="306" spans="1:13" x14ac:dyDescent="0.25">
      <c r="A306" s="31"/>
      <c r="B306" s="101"/>
      <c r="C306" s="60"/>
      <c r="D306" s="60"/>
      <c r="E306" s="60"/>
      <c r="F306" s="31"/>
      <c r="G306" s="31"/>
      <c r="H306" s="31"/>
      <c r="I306" s="31"/>
      <c r="J306" s="31"/>
      <c r="K306" s="31"/>
      <c r="L306" s="31"/>
      <c r="M306" s="31"/>
    </row>
    <row r="307" spans="1:13" ht="18.75" x14ac:dyDescent="0.25">
      <c r="A307" s="29">
        <v>6</v>
      </c>
      <c r="B307" s="30" t="s">
        <v>688</v>
      </c>
      <c r="C307" s="30"/>
      <c r="D307" s="30"/>
      <c r="E307" s="30"/>
      <c r="F307" s="30"/>
      <c r="G307" s="30"/>
      <c r="H307" s="30"/>
      <c r="I307" s="30"/>
      <c r="J307" s="30"/>
      <c r="K307" s="30"/>
      <c r="L307" s="30"/>
      <c r="M307" s="30"/>
    </row>
    <row r="308" spans="1:13" ht="25.5" customHeight="1" x14ac:dyDescent="0.25">
      <c r="A308" s="3" t="s">
        <v>224</v>
      </c>
      <c r="B308" s="9" t="s">
        <v>226</v>
      </c>
      <c r="C308" s="7"/>
      <c r="D308" s="5"/>
      <c r="E308" s="5"/>
      <c r="F308" s="5"/>
      <c r="G308" s="5"/>
      <c r="H308" s="5"/>
      <c r="I308" s="5"/>
      <c r="J308" s="5"/>
      <c r="K308" s="5"/>
      <c r="L308" s="5"/>
      <c r="M308" s="5"/>
    </row>
    <row r="309" spans="1:13" ht="18.75" customHeight="1" thickBot="1" x14ac:dyDescent="0.3">
      <c r="A309" s="3"/>
      <c r="B309" s="97" t="s">
        <v>689</v>
      </c>
      <c r="C309" s="62"/>
      <c r="D309" s="5"/>
      <c r="E309" s="5"/>
      <c r="F309" s="5"/>
      <c r="G309" s="5"/>
      <c r="H309" s="5"/>
      <c r="I309" s="5"/>
      <c r="J309" s="5"/>
      <c r="K309" s="5"/>
      <c r="L309" s="5"/>
      <c r="M309" s="5"/>
    </row>
    <row r="310" spans="1:13" ht="172.5" customHeight="1" thickBot="1" x14ac:dyDescent="0.3">
      <c r="A310" s="12"/>
      <c r="B310" s="208" t="s">
        <v>0</v>
      </c>
      <c r="C310" s="199"/>
      <c r="D310" s="199"/>
      <c r="E310" s="200"/>
      <c r="F310" s="5"/>
      <c r="G310" s="5"/>
      <c r="H310" s="5"/>
      <c r="I310" s="5"/>
      <c r="J310" s="5"/>
      <c r="K310" s="5"/>
      <c r="L310" s="5"/>
      <c r="M310" s="5"/>
    </row>
    <row r="311" spans="1:13" ht="25.5" customHeight="1" x14ac:dyDescent="0.25">
      <c r="A311" s="3" t="s">
        <v>225</v>
      </c>
      <c r="B311" s="9" t="s">
        <v>553</v>
      </c>
      <c r="C311" s="7"/>
      <c r="D311" s="5"/>
      <c r="E311" s="5"/>
      <c r="F311" s="5"/>
      <c r="G311" s="5"/>
      <c r="H311" s="5"/>
      <c r="I311" s="5"/>
      <c r="J311" s="5"/>
      <c r="K311" s="5"/>
      <c r="L311" s="5"/>
      <c r="M311" s="5"/>
    </row>
    <row r="312" spans="1:13" ht="18.75" customHeight="1" thickBot="1" x14ac:dyDescent="0.3">
      <c r="A312" s="3"/>
      <c r="B312" s="97" t="s">
        <v>690</v>
      </c>
      <c r="C312" s="62"/>
      <c r="D312" s="5"/>
      <c r="E312" s="5"/>
      <c r="F312" s="5"/>
      <c r="G312" s="5"/>
      <c r="H312" s="5"/>
      <c r="I312" s="5"/>
      <c r="J312" s="5"/>
      <c r="K312" s="5"/>
      <c r="L312" s="5"/>
      <c r="M312" s="5"/>
    </row>
    <row r="313" spans="1:13" ht="33" customHeight="1" thickBot="1" x14ac:dyDescent="0.3">
      <c r="A313" s="12"/>
      <c r="B313" s="198" t="s">
        <v>8</v>
      </c>
      <c r="C313" s="199"/>
      <c r="D313" s="199"/>
      <c r="E313" s="200"/>
      <c r="F313" s="5"/>
      <c r="G313" s="5"/>
      <c r="H313" s="5"/>
      <c r="I313" s="5"/>
      <c r="J313" s="5"/>
      <c r="K313" s="5"/>
      <c r="L313" s="5"/>
      <c r="M313" s="5"/>
    </row>
    <row r="314" spans="1:13" ht="26.25" customHeight="1" x14ac:dyDescent="0.25">
      <c r="A314" s="3" t="s">
        <v>229</v>
      </c>
      <c r="B314" s="6" t="s">
        <v>227</v>
      </c>
      <c r="C314" s="7"/>
      <c r="D314" s="5"/>
      <c r="E314" s="5"/>
      <c r="F314" s="5"/>
      <c r="G314" s="5"/>
      <c r="H314" s="5"/>
      <c r="I314" s="5"/>
      <c r="J314" s="5"/>
      <c r="K314" s="5"/>
      <c r="L314" s="5"/>
      <c r="M314" s="5"/>
    </row>
    <row r="315" spans="1:13" ht="21.75" customHeight="1" thickBot="1" x14ac:dyDescent="0.3">
      <c r="A315" s="12"/>
      <c r="B315" s="98" t="s">
        <v>691</v>
      </c>
      <c r="C315" s="67"/>
      <c r="D315" s="5"/>
      <c r="E315" s="5"/>
      <c r="F315" s="5"/>
      <c r="G315" s="5"/>
      <c r="H315" s="5"/>
      <c r="I315" s="5"/>
      <c r="J315" s="5"/>
      <c r="K315" s="5"/>
      <c r="L315" s="5"/>
      <c r="M315" s="5"/>
    </row>
    <row r="316" spans="1:13" ht="30.75" customHeight="1" thickBot="1" x14ac:dyDescent="0.3">
      <c r="A316" s="12"/>
      <c r="B316" s="198" t="s">
        <v>8</v>
      </c>
      <c r="C316" s="199"/>
      <c r="D316" s="199"/>
      <c r="E316" s="200"/>
      <c r="F316" s="5"/>
      <c r="G316" s="5"/>
      <c r="H316" s="5"/>
      <c r="I316" s="5"/>
      <c r="J316" s="5"/>
      <c r="K316" s="5"/>
      <c r="L316" s="5"/>
      <c r="M316" s="5"/>
    </row>
    <row r="317" spans="1:13" ht="24" customHeight="1" x14ac:dyDescent="0.25">
      <c r="A317" s="3" t="s">
        <v>228</v>
      </c>
      <c r="B317" s="8" t="s">
        <v>230</v>
      </c>
      <c r="C317" s="7"/>
      <c r="D317" s="5"/>
      <c r="E317" s="5"/>
      <c r="F317" s="5"/>
      <c r="G317" s="5"/>
      <c r="H317" s="5"/>
      <c r="I317" s="5"/>
      <c r="J317" s="5"/>
      <c r="K317" s="5"/>
      <c r="L317" s="5"/>
      <c r="M317" s="5"/>
    </row>
    <row r="318" spans="1:13" ht="39.75" customHeight="1" thickBot="1" x14ac:dyDescent="0.3">
      <c r="A318" s="3"/>
      <c r="B318" s="211" t="s">
        <v>692</v>
      </c>
      <c r="C318" s="212"/>
      <c r="D318" s="212"/>
      <c r="E318" s="212"/>
      <c r="F318" s="5"/>
      <c r="G318" s="5"/>
      <c r="H318" s="5"/>
      <c r="I318" s="5"/>
      <c r="J318" s="5"/>
      <c r="K318" s="5"/>
      <c r="L318" s="5"/>
      <c r="M318" s="5"/>
    </row>
    <row r="319" spans="1:13" x14ac:dyDescent="0.25">
      <c r="A319" s="12"/>
      <c r="B319" s="122" t="s">
        <v>693</v>
      </c>
      <c r="C319" s="63" t="s">
        <v>1</v>
      </c>
      <c r="D319" s="5"/>
      <c r="E319" s="5"/>
      <c r="F319" s="5"/>
      <c r="G319" s="5"/>
      <c r="H319" s="5"/>
      <c r="I319" s="5"/>
      <c r="J319" s="5"/>
      <c r="K319" s="5"/>
      <c r="L319" s="5"/>
      <c r="M319" s="5"/>
    </row>
    <row r="320" spans="1:13" x14ac:dyDescent="0.25">
      <c r="A320" s="12"/>
      <c r="B320" s="123" t="s">
        <v>694</v>
      </c>
      <c r="C320" s="46" t="s">
        <v>2</v>
      </c>
      <c r="D320" s="5"/>
      <c r="E320" s="5"/>
      <c r="F320" s="5"/>
      <c r="G320" s="5"/>
      <c r="H320" s="5"/>
      <c r="I320" s="5"/>
      <c r="J320" s="5"/>
      <c r="K320" s="5"/>
      <c r="L320" s="5"/>
      <c r="M320" s="5"/>
    </row>
    <row r="321" spans="1:13" ht="15.75" thickBot="1" x14ac:dyDescent="0.3">
      <c r="A321" s="3"/>
      <c r="B321" s="85" t="s">
        <v>695</v>
      </c>
      <c r="C321" s="190">
        <v>42251</v>
      </c>
      <c r="D321" s="5"/>
      <c r="E321" s="5"/>
      <c r="F321" s="5"/>
      <c r="G321" s="5"/>
      <c r="H321" s="5"/>
      <c r="I321" s="5"/>
      <c r="J321" s="5"/>
      <c r="K321" s="5"/>
      <c r="L321" s="5"/>
      <c r="M321" s="5"/>
    </row>
    <row r="322" spans="1:13" ht="67.5" customHeight="1" x14ac:dyDescent="0.25">
      <c r="A322" s="5"/>
      <c r="B322" s="5"/>
      <c r="C322" s="5"/>
      <c r="D322" s="5"/>
      <c r="E322" s="5"/>
      <c r="F322" s="5"/>
      <c r="G322" s="5"/>
      <c r="H322" s="5"/>
      <c r="I322" s="5"/>
      <c r="J322" s="5"/>
      <c r="K322" s="5"/>
      <c r="L322" s="5"/>
      <c r="M322" s="5"/>
    </row>
  </sheetData>
  <sheetProtection password="8196" sheet="1" objects="1" scenarios="1"/>
  <dataConsolidate/>
  <mergeCells count="87">
    <mergeCell ref="A1:I1"/>
    <mergeCell ref="B31:E31"/>
    <mergeCell ref="B32:E32"/>
    <mergeCell ref="B30:E30"/>
    <mergeCell ref="B19:E19"/>
    <mergeCell ref="B28:E28"/>
    <mergeCell ref="B24:E24"/>
    <mergeCell ref="B12:E12"/>
    <mergeCell ref="B27:E27"/>
    <mergeCell ref="B29:E29"/>
    <mergeCell ref="B47:E47"/>
    <mergeCell ref="B48:E48"/>
    <mergeCell ref="B50:E50"/>
    <mergeCell ref="C42:E42"/>
    <mergeCell ref="B46:E46"/>
    <mergeCell ref="B45:E45"/>
    <mergeCell ref="C43:E43"/>
    <mergeCell ref="C41:E41"/>
    <mergeCell ref="B35:E35"/>
    <mergeCell ref="C40:E40"/>
    <mergeCell ref="B22:E22"/>
    <mergeCell ref="C37:E37"/>
    <mergeCell ref="C38:E38"/>
    <mergeCell ref="C39:E39"/>
    <mergeCell ref="B66:E66"/>
    <mergeCell ref="B49:E49"/>
    <mergeCell ref="B65:E65"/>
    <mergeCell ref="B174:E174"/>
    <mergeCell ref="B69:E69"/>
    <mergeCell ref="B81:E81"/>
    <mergeCell ref="B80:E80"/>
    <mergeCell ref="B101:E101"/>
    <mergeCell ref="B73:E73"/>
    <mergeCell ref="B161:E161"/>
    <mergeCell ref="B79:E79"/>
    <mergeCell ref="B74:E74"/>
    <mergeCell ref="B102:E102"/>
    <mergeCell ref="B160:E160"/>
    <mergeCell ref="B147:E147"/>
    <mergeCell ref="B134:E134"/>
    <mergeCell ref="B226:E226"/>
    <mergeCell ref="B229:E229"/>
    <mergeCell ref="B219:E219"/>
    <mergeCell ref="B196:E196"/>
    <mergeCell ref="B212:E212"/>
    <mergeCell ref="B227:E227"/>
    <mergeCell ref="B220:E220"/>
    <mergeCell ref="B222:E222"/>
    <mergeCell ref="B197:E197"/>
    <mergeCell ref="B218:E218"/>
    <mergeCell ref="B206:E206"/>
    <mergeCell ref="B211:E211"/>
    <mergeCell ref="B228:E228"/>
    <mergeCell ref="B148:E148"/>
    <mergeCell ref="B221:E221"/>
    <mergeCell ref="B213:E213"/>
    <mergeCell ref="B205:E205"/>
    <mergeCell ref="B175:E175"/>
    <mergeCell ref="B184:E184"/>
    <mergeCell ref="B262:E262"/>
    <mergeCell ref="B259:E259"/>
    <mergeCell ref="B267:E267"/>
    <mergeCell ref="B230:E230"/>
    <mergeCell ref="B255:E255"/>
    <mergeCell ref="B258:E258"/>
    <mergeCell ref="B256:E256"/>
    <mergeCell ref="B263:E263"/>
    <mergeCell ref="B318:E318"/>
    <mergeCell ref="B313:E313"/>
    <mergeCell ref="B316:E316"/>
    <mergeCell ref="B304:E304"/>
    <mergeCell ref="B305:E305"/>
    <mergeCell ref="B310:E310"/>
    <mergeCell ref="B300:E300"/>
    <mergeCell ref="B296:E296"/>
    <mergeCell ref="B297:E297"/>
    <mergeCell ref="B299:E299"/>
    <mergeCell ref="B291:E291"/>
    <mergeCell ref="B293:E293"/>
    <mergeCell ref="B294:E294"/>
    <mergeCell ref="B268:E268"/>
    <mergeCell ref="B264:E264"/>
    <mergeCell ref="B290:E290"/>
    <mergeCell ref="B288:E288"/>
    <mergeCell ref="B269:E269"/>
    <mergeCell ref="B275:E275"/>
    <mergeCell ref="B287:E287"/>
  </mergeCells>
  <phoneticPr fontId="12" type="noConversion"/>
  <dataValidations count="31">
    <dataValidation type="whole" allowBlank="1" showInputMessage="1" showErrorMessage="1" sqref="B270 B252 B254 B306 B260 B257 B75 B173 B20 B24">
      <formula1>0</formula1>
      <formula2>100000000000000</formula2>
    </dataValidation>
    <dataValidation type="list" allowBlank="1" showInputMessage="1" showErrorMessage="1" sqref="C279:D283">
      <formula1>level</formula1>
    </dataValidation>
    <dataValidation type="date" allowBlank="1" showInputMessage="1" showErrorMessage="1" sqref="E279:E283 C321 B276">
      <formula1>1</formula1>
      <formula2>73051</formula2>
    </dataValidation>
    <dataValidation type="list" allowBlank="1" showInputMessage="1" showErrorMessage="1" sqref="E251">
      <formula1>ObjectiveS3</formula1>
    </dataValidation>
    <dataValidation type="list" allowBlank="1" showInputMessage="1" showErrorMessage="1" sqref="E239">
      <formula1>ObjectiveN3</formula1>
    </dataValidation>
    <dataValidation type="list" allowBlank="1" showInputMessage="1" showErrorMessage="1" sqref="E240:E241">
      <formula1>ObjectiveB1</formula1>
    </dataValidation>
    <dataValidation type="list" allowBlank="1" showInputMessage="1" showErrorMessage="1" sqref="E242:E248">
      <formula1>ObjectiveB3</formula1>
    </dataValidation>
    <dataValidation type="list" allowBlank="1" showInputMessage="1" showErrorMessage="1" sqref="E249:E250">
      <formula1>ObjectiveS1</formula1>
    </dataValidation>
    <dataValidation type="list" allowBlank="1" showInputMessage="1" showErrorMessage="1" sqref="E234:E238">
      <formula1>ObjectiveN2</formula1>
    </dataValidation>
    <dataValidation type="list" allowBlank="1" showInputMessage="1" showErrorMessage="1" sqref="C83 G136:G144 J136:J144 D163:D172">
      <formula1>year</formula1>
    </dataValidation>
    <dataValidation type="whole" allowBlank="1" showInputMessage="1" showErrorMessage="1" sqref="H83:H98">
      <formula1>0</formula1>
      <formula2>100000000000</formula2>
    </dataValidation>
    <dataValidation type="list" allowBlank="1" showInputMessage="1" showErrorMessage="1" sqref="F125:F126">
      <formula1>unitCO2E</formula1>
    </dataValidation>
    <dataValidation type="decimal" allowBlank="1" showInputMessage="1" showErrorMessage="1" sqref="E125:E126">
      <formula1>0.000000001</formula1>
      <formula2>1000000000</formula2>
    </dataValidation>
    <dataValidation type="list" allowBlank="1" showInputMessage="1" showErrorMessage="1" sqref="I136:I144">
      <formula1>unitCO2D</formula1>
    </dataValidation>
    <dataValidation type="decimal" allowBlank="1" showInputMessage="1" showErrorMessage="1" sqref="H136:H144">
      <formula1>0</formula1>
      <formula2>10000000000000</formula2>
    </dataValidation>
    <dataValidation type="decimal" allowBlank="1" showInputMessage="1" showErrorMessage="1" sqref="D136:D144 I163:J172 E163:G172">
      <formula1>0.1</formula1>
      <formula2>100000000</formula2>
    </dataValidation>
    <dataValidation type="list" allowBlank="1" showInputMessage="1" showErrorMessage="1" sqref="E136:E144">
      <formula1>unitCO2C</formula1>
    </dataValidation>
    <dataValidation type="list" allowBlank="1" showInputMessage="1" showErrorMessage="1" sqref="C136:C144">
      <formula1>targettype</formula1>
    </dataValidation>
    <dataValidation type="list" allowBlank="1" showInputMessage="1" showErrorMessage="1" sqref="F136:F144">
      <formula1>targetboundary</formula1>
    </dataValidation>
    <dataValidation type="list" allowBlank="1" showInputMessage="1" showErrorMessage="1" sqref="B104:B123 H163:H172">
      <formula1>emissionsource1</formula1>
    </dataValidation>
    <dataValidation type="list" allowBlank="1" showInputMessage="1" showErrorMessage="1" sqref="K163:K172">
      <formula1>Estimated</formula1>
    </dataValidation>
    <dataValidation type="decimal" allowBlank="1" showInputMessage="1" showErrorMessage="1" sqref="H104:H123">
      <formula1>0.001</formula1>
      <formula2>1000000000</formula2>
    </dataValidation>
    <dataValidation type="list" allowBlank="1" showInputMessage="1" showErrorMessage="1" sqref="D83:D98">
      <formula1>yeartype</formula1>
    </dataValidation>
    <dataValidation type="decimal" allowBlank="1" showInputMessage="1" showErrorMessage="1" sqref="C124:C126 D105:D123">
      <formula1>0</formula1>
      <formula2>100000000000</formula2>
    </dataValidation>
    <dataValidation type="list" allowBlank="1" showInputMessage="1" showErrorMessage="1" sqref="C104:C123">
      <formula1>Scope</formula1>
    </dataValidation>
    <dataValidation type="list" allowBlank="1" showInputMessage="1" showErrorMessage="1" sqref="D177:D180 D199:D202">
      <formula1>direction</formula1>
    </dataValidation>
    <dataValidation type="list" allowBlank="1" showInputMessage="1" showErrorMessage="1" sqref="E232:E233">
      <formula1>ObjectiveN1</formula1>
    </dataValidation>
    <dataValidation type="list" allowBlank="1" showInputMessage="1" showErrorMessage="1" sqref="B8">
      <formula1>typeorganisation</formula1>
    </dataValidation>
    <dataValidation type="decimal" operator="greaterThanOrEqual" allowBlank="1" showInputMessage="1" showErrorMessage="1" sqref="B10">
      <formula1>0</formula1>
    </dataValidation>
    <dataValidation type="list" allowBlank="1" showInputMessage="1" showErrorMessage="1" sqref="B14:B16">
      <formula1>metric</formula1>
    </dataValidation>
    <dataValidation type="list" allowBlank="1" showInputMessage="1" showErrorMessage="1" sqref="B23">
      <formula1>yeartype2</formula1>
    </dataValidation>
  </dataValidations>
  <pageMargins left="0.31496062992125984" right="0.31496062992125984" top="0.35433070866141736" bottom="0.35433070866141736" header="0.31496062992125984" footer="0.31496062992125984"/>
  <pageSetup paperSize="8" scale="77" fitToHeight="3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D48"/>
  <sheetViews>
    <sheetView topLeftCell="U1" workbookViewId="0">
      <selection activeCell="AE16" sqref="AE16"/>
    </sheetView>
  </sheetViews>
  <sheetFormatPr defaultRowHeight="15" x14ac:dyDescent="0.25"/>
  <cols>
    <col min="2" max="2" width="14.85546875" customWidth="1"/>
    <col min="29" max="30" width="34.28515625" customWidth="1"/>
    <col min="31" max="31" width="22.85546875" customWidth="1"/>
    <col min="32" max="32" width="19.42578125" customWidth="1"/>
    <col min="35" max="35" width="20.7109375" customWidth="1"/>
    <col min="45" max="45" width="12.5703125" customWidth="1"/>
    <col min="46" max="46" width="13.140625" customWidth="1"/>
    <col min="47" max="47" width="16.28515625" customWidth="1"/>
    <col min="48" max="48" width="13.42578125" customWidth="1"/>
    <col min="49" max="49" width="13.85546875" customWidth="1"/>
    <col min="50" max="50" width="14.140625" customWidth="1"/>
    <col min="51" max="51" width="15.7109375" customWidth="1"/>
    <col min="52" max="52" width="14" customWidth="1"/>
    <col min="53" max="53" width="12.85546875" customWidth="1"/>
  </cols>
  <sheetData>
    <row r="2" spans="2:56" x14ac:dyDescent="0.25">
      <c r="B2" t="s">
        <v>53</v>
      </c>
      <c r="C2" t="s">
        <v>54</v>
      </c>
      <c r="S2" t="s">
        <v>55</v>
      </c>
      <c r="U2" t="s">
        <v>56</v>
      </c>
      <c r="V2" t="s">
        <v>57</v>
      </c>
      <c r="W2" t="s">
        <v>58</v>
      </c>
      <c r="Y2" t="s">
        <v>59</v>
      </c>
      <c r="AA2" t="s">
        <v>60</v>
      </c>
      <c r="AC2" t="s">
        <v>61</v>
      </c>
      <c r="AD2" t="s">
        <v>175</v>
      </c>
      <c r="AE2" t="s">
        <v>176</v>
      </c>
      <c r="AF2" t="s">
        <v>175</v>
      </c>
      <c r="AG2" t="s">
        <v>62</v>
      </c>
      <c r="AH2" t="s">
        <v>63</v>
      </c>
      <c r="AI2" t="s">
        <v>64</v>
      </c>
      <c r="AJ2" t="s">
        <v>135</v>
      </c>
      <c r="AL2" t="s">
        <v>218</v>
      </c>
      <c r="AN2" t="s">
        <v>263</v>
      </c>
      <c r="AO2" t="s">
        <v>338</v>
      </c>
      <c r="AP2" t="s">
        <v>345</v>
      </c>
      <c r="AQ2" t="s">
        <v>370</v>
      </c>
      <c r="AR2" t="s">
        <v>376</v>
      </c>
      <c r="AS2" t="s">
        <v>399</v>
      </c>
      <c r="AT2" t="s">
        <v>400</v>
      </c>
      <c r="AU2" t="s">
        <v>401</v>
      </c>
      <c r="AV2" t="s">
        <v>442</v>
      </c>
      <c r="AW2" t="s">
        <v>462</v>
      </c>
      <c r="AX2" t="s">
        <v>463</v>
      </c>
      <c r="AY2" t="s">
        <v>502</v>
      </c>
      <c r="AZ2" t="s">
        <v>503</v>
      </c>
      <c r="BA2" t="s">
        <v>504</v>
      </c>
      <c r="BB2" t="s">
        <v>559</v>
      </c>
      <c r="BC2" t="s">
        <v>560</v>
      </c>
      <c r="BD2" t="s">
        <v>614</v>
      </c>
    </row>
    <row r="3" spans="2:56" ht="17.25" x14ac:dyDescent="0.25">
      <c r="B3" t="s">
        <v>65</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254</v>
      </c>
      <c r="U3" t="s">
        <v>65</v>
      </c>
      <c r="V3" t="s">
        <v>66</v>
      </c>
      <c r="W3" t="s">
        <v>67</v>
      </c>
      <c r="Y3" t="s">
        <v>68</v>
      </c>
      <c r="AA3" t="s">
        <v>69</v>
      </c>
      <c r="AC3" t="s">
        <v>288</v>
      </c>
      <c r="AD3" t="s">
        <v>71</v>
      </c>
      <c r="AE3">
        <v>0.53747999999999996</v>
      </c>
      <c r="AF3" t="s">
        <v>316</v>
      </c>
      <c r="AG3" t="s">
        <v>70</v>
      </c>
      <c r="AH3" t="s">
        <v>71</v>
      </c>
      <c r="AI3" t="s">
        <v>72</v>
      </c>
      <c r="AJ3" t="s">
        <v>136</v>
      </c>
      <c r="AL3" t="s">
        <v>210</v>
      </c>
      <c r="AN3" t="s">
        <v>264</v>
      </c>
      <c r="AO3" t="s">
        <v>338</v>
      </c>
      <c r="AP3" t="s">
        <v>264</v>
      </c>
      <c r="AQ3" t="s">
        <v>367</v>
      </c>
      <c r="AR3" t="s">
        <v>377</v>
      </c>
      <c r="AS3" t="s">
        <v>385</v>
      </c>
      <c r="AT3" t="s">
        <v>402</v>
      </c>
      <c r="AU3" t="s">
        <v>425</v>
      </c>
      <c r="AV3" t="s">
        <v>443</v>
      </c>
      <c r="AW3" t="s">
        <v>464</v>
      </c>
      <c r="AX3" t="s">
        <v>486</v>
      </c>
      <c r="AY3" t="s">
        <v>505</v>
      </c>
      <c r="AZ3" t="s">
        <v>512</v>
      </c>
      <c r="BA3" t="s">
        <v>527</v>
      </c>
      <c r="BB3" t="s">
        <v>556</v>
      </c>
      <c r="BC3" t="s">
        <v>567</v>
      </c>
      <c r="BD3" t="s">
        <v>593</v>
      </c>
    </row>
    <row r="4" spans="2:56" x14ac:dyDescent="0.25">
      <c r="C4">
        <v>2006</v>
      </c>
      <c r="D4">
        <f t="shared" ref="D4:J5" si="0">E3</f>
        <v>2007</v>
      </c>
      <c r="E4">
        <f t="shared" si="0"/>
        <v>2008</v>
      </c>
      <c r="F4">
        <f t="shared" si="0"/>
        <v>2009</v>
      </c>
      <c r="G4">
        <f t="shared" si="0"/>
        <v>2010</v>
      </c>
      <c r="H4">
        <f t="shared" si="0"/>
        <v>2011</v>
      </c>
      <c r="I4">
        <f t="shared" si="0"/>
        <v>2012</v>
      </c>
      <c r="J4">
        <f t="shared" si="0"/>
        <v>2013</v>
      </c>
      <c r="K4">
        <f t="shared" ref="K4:Q4" si="1">L3</f>
        <v>2014</v>
      </c>
      <c r="L4">
        <f t="shared" si="1"/>
        <v>2015</v>
      </c>
      <c r="M4">
        <f t="shared" si="1"/>
        <v>2016</v>
      </c>
      <c r="N4">
        <f t="shared" si="1"/>
        <v>2017</v>
      </c>
      <c r="O4">
        <f t="shared" si="1"/>
        <v>2018</v>
      </c>
      <c r="P4">
        <f t="shared" si="1"/>
        <v>2019</v>
      </c>
      <c r="Q4">
        <f t="shared" si="1"/>
        <v>2020</v>
      </c>
      <c r="S4" t="s">
        <v>255</v>
      </c>
      <c r="U4" t="s">
        <v>73</v>
      </c>
      <c r="V4" t="s">
        <v>74</v>
      </c>
      <c r="W4" t="s">
        <v>75</v>
      </c>
      <c r="Y4" t="s">
        <v>76</v>
      </c>
      <c r="AA4" t="s">
        <v>77</v>
      </c>
      <c r="AC4" t="s">
        <v>289</v>
      </c>
      <c r="AD4" t="s">
        <v>71</v>
      </c>
      <c r="AE4">
        <v>0.18497</v>
      </c>
      <c r="AF4" t="s">
        <v>316</v>
      </c>
      <c r="AG4" t="s">
        <v>78</v>
      </c>
      <c r="AH4" t="s">
        <v>79</v>
      </c>
      <c r="AI4" t="s">
        <v>80</v>
      </c>
      <c r="AJ4" t="s">
        <v>138</v>
      </c>
      <c r="AL4" t="s">
        <v>211</v>
      </c>
      <c r="AN4" t="s">
        <v>265</v>
      </c>
      <c r="AO4" t="s">
        <v>339</v>
      </c>
      <c r="AP4" t="s">
        <v>347</v>
      </c>
      <c r="AQ4" t="s">
        <v>368</v>
      </c>
      <c r="AR4" t="s">
        <v>378</v>
      </c>
      <c r="AS4" t="s">
        <v>386</v>
      </c>
      <c r="AT4" t="s">
        <v>403</v>
      </c>
      <c r="AU4" t="s">
        <v>426</v>
      </c>
      <c r="AV4" t="s">
        <v>444</v>
      </c>
      <c r="AW4" t="s">
        <v>465</v>
      </c>
      <c r="AX4" t="s">
        <v>487</v>
      </c>
      <c r="AY4" t="s">
        <v>506</v>
      </c>
      <c r="AZ4" t="s">
        <v>513</v>
      </c>
      <c r="BA4" t="s">
        <v>528</v>
      </c>
      <c r="BB4" t="s">
        <v>561</v>
      </c>
      <c r="BC4" t="s">
        <v>566</v>
      </c>
      <c r="BD4" t="s">
        <v>594</v>
      </c>
    </row>
    <row r="5" spans="2:56" x14ac:dyDescent="0.25">
      <c r="C5">
        <v>2007</v>
      </c>
      <c r="D5">
        <f t="shared" si="0"/>
        <v>2008</v>
      </c>
      <c r="E5">
        <f t="shared" si="0"/>
        <v>2009</v>
      </c>
      <c r="F5">
        <f t="shared" si="0"/>
        <v>2010</v>
      </c>
      <c r="G5">
        <f t="shared" si="0"/>
        <v>2011</v>
      </c>
      <c r="H5">
        <f t="shared" si="0"/>
        <v>2012</v>
      </c>
      <c r="I5">
        <f t="shared" si="0"/>
        <v>2013</v>
      </c>
      <c r="J5">
        <f t="shared" ref="J5:J11" si="2">K4</f>
        <v>2014</v>
      </c>
      <c r="K5">
        <f t="shared" ref="K5:P5" si="3">L4</f>
        <v>2015</v>
      </c>
      <c r="L5">
        <f t="shared" si="3"/>
        <v>2016</v>
      </c>
      <c r="M5">
        <f t="shared" si="3"/>
        <v>2017</v>
      </c>
      <c r="N5">
        <f t="shared" si="3"/>
        <v>2018</v>
      </c>
      <c r="O5">
        <f t="shared" si="3"/>
        <v>2019</v>
      </c>
      <c r="P5">
        <f t="shared" si="3"/>
        <v>2020</v>
      </c>
      <c r="S5" t="s">
        <v>256</v>
      </c>
      <c r="U5" t="s">
        <v>81</v>
      </c>
      <c r="V5" t="s">
        <v>82</v>
      </c>
      <c r="W5" t="s">
        <v>362</v>
      </c>
      <c r="Y5" t="s">
        <v>83</v>
      </c>
      <c r="AA5" t="s">
        <v>84</v>
      </c>
      <c r="AC5" t="s">
        <v>290</v>
      </c>
      <c r="AD5" t="s">
        <v>71</v>
      </c>
      <c r="AE5">
        <v>0.27211999999999997</v>
      </c>
      <c r="AF5" t="s">
        <v>316</v>
      </c>
      <c r="AG5" t="s">
        <v>85</v>
      </c>
      <c r="AH5" t="s">
        <v>86</v>
      </c>
      <c r="AI5" t="s">
        <v>87</v>
      </c>
      <c r="AJ5" t="s">
        <v>139</v>
      </c>
      <c r="AL5" t="s">
        <v>212</v>
      </c>
      <c r="AN5" t="s">
        <v>266</v>
      </c>
      <c r="AP5" t="s">
        <v>346</v>
      </c>
      <c r="AQ5" t="s">
        <v>369</v>
      </c>
      <c r="AS5" t="s">
        <v>387</v>
      </c>
      <c r="AT5" t="s">
        <v>404</v>
      </c>
      <c r="AU5" t="s">
        <v>427</v>
      </c>
      <c r="AV5" t="s">
        <v>445</v>
      </c>
      <c r="AW5" t="s">
        <v>466</v>
      </c>
      <c r="AX5" t="s">
        <v>488</v>
      </c>
      <c r="AY5" t="s">
        <v>507</v>
      </c>
      <c r="AZ5" t="s">
        <v>514</v>
      </c>
      <c r="BA5" t="s">
        <v>529</v>
      </c>
      <c r="BB5" t="s">
        <v>562</v>
      </c>
      <c r="BC5" t="s">
        <v>565</v>
      </c>
      <c r="BD5" t="s">
        <v>595</v>
      </c>
    </row>
    <row r="6" spans="2:56" x14ac:dyDescent="0.25">
      <c r="C6">
        <v>2008</v>
      </c>
      <c r="D6">
        <f t="shared" ref="D6:H10" si="4">E5</f>
        <v>2009</v>
      </c>
      <c r="E6">
        <f t="shared" si="4"/>
        <v>2010</v>
      </c>
      <c r="F6">
        <f t="shared" si="4"/>
        <v>2011</v>
      </c>
      <c r="G6">
        <f t="shared" si="4"/>
        <v>2012</v>
      </c>
      <c r="H6">
        <f t="shared" si="4"/>
        <v>2013</v>
      </c>
      <c r="I6">
        <f t="shared" ref="I6:I12" si="5">J5</f>
        <v>2014</v>
      </c>
      <c r="J6">
        <f t="shared" si="2"/>
        <v>2015</v>
      </c>
      <c r="K6">
        <f>L5</f>
        <v>2016</v>
      </c>
      <c r="L6">
        <f>M5</f>
        <v>2017</v>
      </c>
      <c r="M6">
        <f>N5</f>
        <v>2018</v>
      </c>
      <c r="N6">
        <f>O5</f>
        <v>2019</v>
      </c>
      <c r="O6">
        <f>P5</f>
        <v>2020</v>
      </c>
      <c r="S6" t="s">
        <v>88</v>
      </c>
      <c r="V6" t="s">
        <v>89</v>
      </c>
      <c r="Y6" t="s">
        <v>95</v>
      </c>
      <c r="AA6" t="s">
        <v>90</v>
      </c>
      <c r="AC6" t="s">
        <v>291</v>
      </c>
      <c r="AD6" t="s">
        <v>71</v>
      </c>
      <c r="AE6" s="177">
        <v>0.26950000000000002</v>
      </c>
      <c r="AF6" t="s">
        <v>316</v>
      </c>
      <c r="AG6" t="s">
        <v>91</v>
      </c>
      <c r="AH6" t="s">
        <v>92</v>
      </c>
      <c r="AI6" t="s">
        <v>93</v>
      </c>
      <c r="AJ6" t="s">
        <v>140</v>
      </c>
      <c r="AL6" t="s">
        <v>213</v>
      </c>
      <c r="AN6" t="s">
        <v>267</v>
      </c>
      <c r="AS6" t="s">
        <v>388</v>
      </c>
      <c r="AT6" t="s">
        <v>405</v>
      </c>
      <c r="AU6" t="s">
        <v>428</v>
      </c>
      <c r="AV6" t="s">
        <v>446</v>
      </c>
      <c r="AW6" t="s">
        <v>467</v>
      </c>
      <c r="AX6" t="s">
        <v>489</v>
      </c>
      <c r="AY6" t="s">
        <v>508</v>
      </c>
      <c r="AZ6" t="s">
        <v>515</v>
      </c>
      <c r="BA6" t="s">
        <v>530</v>
      </c>
      <c r="BB6" t="s">
        <v>573</v>
      </c>
      <c r="BC6" t="s">
        <v>569</v>
      </c>
      <c r="BD6" t="s">
        <v>596</v>
      </c>
    </row>
    <row r="7" spans="2:56" x14ac:dyDescent="0.25">
      <c r="C7">
        <v>2009</v>
      </c>
      <c r="D7">
        <f t="shared" si="4"/>
        <v>2010</v>
      </c>
      <c r="E7">
        <f t="shared" si="4"/>
        <v>2011</v>
      </c>
      <c r="F7">
        <f t="shared" si="4"/>
        <v>2012</v>
      </c>
      <c r="G7">
        <f t="shared" si="4"/>
        <v>2013</v>
      </c>
      <c r="H7">
        <f t="shared" si="4"/>
        <v>2014</v>
      </c>
      <c r="I7">
        <f t="shared" si="5"/>
        <v>2015</v>
      </c>
      <c r="J7">
        <f t="shared" si="2"/>
        <v>2016</v>
      </c>
      <c r="K7">
        <f>L6</f>
        <v>2017</v>
      </c>
      <c r="L7">
        <f>M6</f>
        <v>2018</v>
      </c>
      <c r="M7">
        <f>N6</f>
        <v>2019</v>
      </c>
      <c r="N7">
        <f>O6</f>
        <v>2020</v>
      </c>
      <c r="V7" t="s">
        <v>94</v>
      </c>
      <c r="Y7" t="s">
        <v>100</v>
      </c>
      <c r="AC7" t="s">
        <v>696</v>
      </c>
      <c r="AD7" t="s">
        <v>71</v>
      </c>
      <c r="AE7" s="177">
        <v>0.315905361</v>
      </c>
      <c r="AF7" t="s">
        <v>317</v>
      </c>
      <c r="AG7" t="s">
        <v>96</v>
      </c>
      <c r="AH7" t="s">
        <v>97</v>
      </c>
      <c r="AI7" t="s">
        <v>98</v>
      </c>
      <c r="AJ7" t="s">
        <v>141</v>
      </c>
      <c r="AL7" t="s">
        <v>214</v>
      </c>
      <c r="AS7" t="s">
        <v>389</v>
      </c>
      <c r="AT7" t="s">
        <v>406</v>
      </c>
      <c r="AU7" t="s">
        <v>429</v>
      </c>
      <c r="AV7" t="s">
        <v>447</v>
      </c>
      <c r="AW7" t="s">
        <v>468</v>
      </c>
      <c r="AX7" t="s">
        <v>490</v>
      </c>
      <c r="AY7" t="s">
        <v>509</v>
      </c>
      <c r="AZ7" t="s">
        <v>516</v>
      </c>
      <c r="BA7" t="s">
        <v>531</v>
      </c>
      <c r="BB7" t="s">
        <v>563</v>
      </c>
      <c r="BC7" t="s">
        <v>566</v>
      </c>
      <c r="BD7" t="s">
        <v>597</v>
      </c>
    </row>
    <row r="8" spans="2:56" x14ac:dyDescent="0.25">
      <c r="C8">
        <v>2010</v>
      </c>
      <c r="D8">
        <f t="shared" si="4"/>
        <v>2011</v>
      </c>
      <c r="E8">
        <f t="shared" si="4"/>
        <v>2012</v>
      </c>
      <c r="F8">
        <f t="shared" si="4"/>
        <v>2013</v>
      </c>
      <c r="G8">
        <f t="shared" si="4"/>
        <v>2014</v>
      </c>
      <c r="H8">
        <f t="shared" si="4"/>
        <v>2015</v>
      </c>
      <c r="I8">
        <f t="shared" si="5"/>
        <v>2016</v>
      </c>
      <c r="J8">
        <f t="shared" si="2"/>
        <v>2017</v>
      </c>
      <c r="K8">
        <f>L7</f>
        <v>2018</v>
      </c>
      <c r="L8">
        <f>M7</f>
        <v>2019</v>
      </c>
      <c r="M8">
        <f>N7</f>
        <v>2020</v>
      </c>
      <c r="V8" t="s">
        <v>99</v>
      </c>
      <c r="Y8" t="s">
        <v>105</v>
      </c>
      <c r="AC8" t="s">
        <v>292</v>
      </c>
      <c r="AD8" t="s">
        <v>287</v>
      </c>
      <c r="AE8">
        <v>0.34410000000000002</v>
      </c>
      <c r="AF8" t="s">
        <v>317</v>
      </c>
      <c r="AG8" t="s">
        <v>101</v>
      </c>
      <c r="AH8" t="s">
        <v>102</v>
      </c>
      <c r="AI8" t="s">
        <v>272</v>
      </c>
      <c r="AJ8" t="s">
        <v>137</v>
      </c>
      <c r="AS8" t="s">
        <v>390</v>
      </c>
      <c r="AT8" t="s">
        <v>407</v>
      </c>
      <c r="AU8" t="s">
        <v>430</v>
      </c>
      <c r="AV8" t="s">
        <v>448</v>
      </c>
      <c r="AW8" t="s">
        <v>469</v>
      </c>
      <c r="AX8" t="s">
        <v>491</v>
      </c>
      <c r="AY8" t="s">
        <v>510</v>
      </c>
      <c r="AZ8" t="s">
        <v>517</v>
      </c>
      <c r="BA8" t="s">
        <v>532</v>
      </c>
      <c r="BB8" t="s">
        <v>564</v>
      </c>
      <c r="BC8" t="s">
        <v>565</v>
      </c>
      <c r="BD8" t="s">
        <v>598</v>
      </c>
    </row>
    <row r="9" spans="2:56" x14ac:dyDescent="0.25">
      <c r="C9">
        <v>2011</v>
      </c>
      <c r="D9">
        <f t="shared" si="4"/>
        <v>2012</v>
      </c>
      <c r="E9">
        <f t="shared" si="4"/>
        <v>2013</v>
      </c>
      <c r="F9">
        <f t="shared" si="4"/>
        <v>2014</v>
      </c>
      <c r="G9">
        <f t="shared" si="4"/>
        <v>2015</v>
      </c>
      <c r="H9">
        <f t="shared" si="4"/>
        <v>2016</v>
      </c>
      <c r="I9">
        <f t="shared" si="5"/>
        <v>2017</v>
      </c>
      <c r="J9">
        <f t="shared" si="2"/>
        <v>2018</v>
      </c>
      <c r="K9">
        <f>L8</f>
        <v>2019</v>
      </c>
      <c r="L9">
        <f>M8</f>
        <v>2020</v>
      </c>
      <c r="V9" t="s">
        <v>104</v>
      </c>
      <c r="Y9" t="s">
        <v>360</v>
      </c>
      <c r="AC9" t="s">
        <v>293</v>
      </c>
      <c r="AD9" t="s">
        <v>287</v>
      </c>
      <c r="AE9">
        <v>0.70850000000000002</v>
      </c>
      <c r="AF9" t="s">
        <v>317</v>
      </c>
      <c r="AG9" t="s">
        <v>106</v>
      </c>
      <c r="AH9" t="s">
        <v>107</v>
      </c>
      <c r="AI9" t="s">
        <v>273</v>
      </c>
      <c r="AJ9" t="s">
        <v>142</v>
      </c>
      <c r="AS9" t="s">
        <v>391</v>
      </c>
      <c r="AT9" t="s">
        <v>408</v>
      </c>
      <c r="AU9" t="s">
        <v>431</v>
      </c>
      <c r="AV9" t="s">
        <v>449</v>
      </c>
      <c r="AW9" t="s">
        <v>470</v>
      </c>
      <c r="AX9" t="s">
        <v>492</v>
      </c>
      <c r="AY9" t="s">
        <v>511</v>
      </c>
      <c r="AZ9" t="s">
        <v>518</v>
      </c>
      <c r="BA9" t="s">
        <v>533</v>
      </c>
      <c r="BB9" t="s">
        <v>572</v>
      </c>
      <c r="BC9" t="s">
        <v>569</v>
      </c>
      <c r="BD9" t="s">
        <v>599</v>
      </c>
    </row>
    <row r="10" spans="2:56" x14ac:dyDescent="0.25">
      <c r="C10">
        <v>2012</v>
      </c>
      <c r="D10">
        <f t="shared" si="4"/>
        <v>2013</v>
      </c>
      <c r="E10">
        <f t="shared" si="4"/>
        <v>2014</v>
      </c>
      <c r="F10">
        <f t="shared" si="4"/>
        <v>2015</v>
      </c>
      <c r="G10">
        <f t="shared" si="4"/>
        <v>2016</v>
      </c>
      <c r="H10">
        <f t="shared" si="4"/>
        <v>2017</v>
      </c>
      <c r="I10">
        <f t="shared" si="5"/>
        <v>2018</v>
      </c>
      <c r="J10">
        <f t="shared" si="2"/>
        <v>2019</v>
      </c>
      <c r="K10">
        <f>L9</f>
        <v>2020</v>
      </c>
      <c r="V10" t="s">
        <v>108</v>
      </c>
      <c r="Y10" t="s">
        <v>581</v>
      </c>
      <c r="AC10" t="s">
        <v>109</v>
      </c>
      <c r="AD10" t="s">
        <v>102</v>
      </c>
      <c r="AE10">
        <v>2.6023999999999998</v>
      </c>
      <c r="AF10" t="s">
        <v>318</v>
      </c>
      <c r="AG10" t="s">
        <v>109</v>
      </c>
      <c r="AH10" t="s">
        <v>269</v>
      </c>
      <c r="AI10" t="s">
        <v>103</v>
      </c>
      <c r="AJ10" t="s">
        <v>143</v>
      </c>
      <c r="AS10" t="s">
        <v>392</v>
      </c>
      <c r="AT10" t="s">
        <v>409</v>
      </c>
      <c r="AU10" t="s">
        <v>432</v>
      </c>
      <c r="AV10" t="s">
        <v>450</v>
      </c>
      <c r="AW10" t="s">
        <v>471</v>
      </c>
      <c r="AX10" t="s">
        <v>493</v>
      </c>
      <c r="AZ10" t="s">
        <v>519</v>
      </c>
      <c r="BA10" t="s">
        <v>534</v>
      </c>
      <c r="BB10" t="s">
        <v>557</v>
      </c>
      <c r="BC10" t="s">
        <v>571</v>
      </c>
      <c r="BD10" t="s">
        <v>600</v>
      </c>
    </row>
    <row r="11" spans="2:56" x14ac:dyDescent="0.25">
      <c r="C11">
        <v>2013</v>
      </c>
      <c r="D11">
        <f t="shared" ref="D11:H17" si="6">E10</f>
        <v>2014</v>
      </c>
      <c r="E11">
        <f t="shared" si="6"/>
        <v>2015</v>
      </c>
      <c r="F11">
        <f t="shared" si="6"/>
        <v>2016</v>
      </c>
      <c r="G11">
        <f t="shared" si="6"/>
        <v>2017</v>
      </c>
      <c r="H11">
        <f t="shared" si="6"/>
        <v>2018</v>
      </c>
      <c r="I11">
        <f t="shared" si="5"/>
        <v>2019</v>
      </c>
      <c r="J11">
        <f t="shared" si="2"/>
        <v>2020</v>
      </c>
      <c r="V11" t="s">
        <v>111</v>
      </c>
      <c r="Y11" t="s">
        <v>88</v>
      </c>
      <c r="AC11" t="s">
        <v>112</v>
      </c>
      <c r="AD11" t="s">
        <v>102</v>
      </c>
      <c r="AE11">
        <v>2.1913999999999998</v>
      </c>
      <c r="AF11" t="s">
        <v>316</v>
      </c>
      <c r="AG11" t="s">
        <v>112</v>
      </c>
      <c r="AH11" t="s">
        <v>270</v>
      </c>
      <c r="AI11" t="s">
        <v>271</v>
      </c>
      <c r="AJ11" t="s">
        <v>144</v>
      </c>
      <c r="AS11" t="s">
        <v>393</v>
      </c>
      <c r="AT11" t="s">
        <v>410</v>
      </c>
      <c r="AU11" t="s">
        <v>433</v>
      </c>
      <c r="AV11" t="s">
        <v>451</v>
      </c>
      <c r="AW11" t="s">
        <v>472</v>
      </c>
      <c r="AX11" t="s">
        <v>494</v>
      </c>
      <c r="AZ11" t="s">
        <v>520</v>
      </c>
      <c r="BA11" t="s">
        <v>535</v>
      </c>
      <c r="BB11" t="s">
        <v>558</v>
      </c>
      <c r="BC11" t="s">
        <v>568</v>
      </c>
      <c r="BD11" t="s">
        <v>601</v>
      </c>
    </row>
    <row r="12" spans="2:56" x14ac:dyDescent="0.25">
      <c r="C12">
        <v>2014</v>
      </c>
      <c r="D12">
        <f t="shared" si="6"/>
        <v>2015</v>
      </c>
      <c r="E12">
        <f t="shared" si="6"/>
        <v>2016</v>
      </c>
      <c r="F12">
        <f t="shared" si="6"/>
        <v>2017</v>
      </c>
      <c r="G12">
        <f t="shared" si="6"/>
        <v>2018</v>
      </c>
      <c r="H12">
        <f t="shared" si="6"/>
        <v>2019</v>
      </c>
      <c r="I12">
        <f t="shared" si="5"/>
        <v>2020</v>
      </c>
      <c r="V12" t="s">
        <v>113</v>
      </c>
      <c r="AC12" t="s">
        <v>101</v>
      </c>
      <c r="AD12" t="s">
        <v>71</v>
      </c>
      <c r="AE12">
        <v>1.1838E-2</v>
      </c>
      <c r="AF12" t="s">
        <v>316</v>
      </c>
      <c r="AG12" t="s">
        <v>114</v>
      </c>
      <c r="AH12" t="s">
        <v>110</v>
      </c>
      <c r="AJ12" t="s">
        <v>145</v>
      </c>
      <c r="AS12" t="s">
        <v>394</v>
      </c>
      <c r="AT12" t="s">
        <v>411</v>
      </c>
      <c r="AU12" t="s">
        <v>434</v>
      </c>
      <c r="AV12" t="s">
        <v>452</v>
      </c>
      <c r="AW12" t="s">
        <v>473</v>
      </c>
      <c r="AX12" t="s">
        <v>495</v>
      </c>
      <c r="AZ12" t="s">
        <v>521</v>
      </c>
      <c r="BA12" t="s">
        <v>536</v>
      </c>
      <c r="BB12" t="s">
        <v>570</v>
      </c>
      <c r="BC12" t="s">
        <v>569</v>
      </c>
      <c r="BD12" t="s">
        <v>602</v>
      </c>
    </row>
    <row r="13" spans="2:56" x14ac:dyDescent="0.25">
      <c r="C13">
        <v>2015</v>
      </c>
      <c r="D13">
        <f t="shared" si="6"/>
        <v>2016</v>
      </c>
      <c r="E13">
        <f t="shared" si="6"/>
        <v>2017</v>
      </c>
      <c r="F13">
        <f t="shared" si="6"/>
        <v>2018</v>
      </c>
      <c r="G13">
        <f t="shared" si="6"/>
        <v>2019</v>
      </c>
      <c r="H13">
        <f t="shared" si="6"/>
        <v>2020</v>
      </c>
      <c r="V13" t="s">
        <v>582</v>
      </c>
      <c r="AC13" t="s">
        <v>294</v>
      </c>
      <c r="AD13" t="s">
        <v>71</v>
      </c>
      <c r="AE13">
        <v>2.0799999999999999E-4</v>
      </c>
      <c r="AF13" t="s">
        <v>316</v>
      </c>
      <c r="AG13" t="s">
        <v>115</v>
      </c>
      <c r="AH13" t="s">
        <v>268</v>
      </c>
      <c r="AJ13" t="s">
        <v>146</v>
      </c>
      <c r="AS13" t="s">
        <v>395</v>
      </c>
      <c r="AT13" t="s">
        <v>412</v>
      </c>
      <c r="AU13" t="s">
        <v>435</v>
      </c>
      <c r="AV13" t="s">
        <v>453</v>
      </c>
      <c r="AW13" t="s">
        <v>474</v>
      </c>
      <c r="AX13" t="s">
        <v>496</v>
      </c>
      <c r="AZ13" t="s">
        <v>522</v>
      </c>
      <c r="BA13" t="s">
        <v>537</v>
      </c>
      <c r="BD13" t="s">
        <v>603</v>
      </c>
    </row>
    <row r="14" spans="2:56" x14ac:dyDescent="0.25">
      <c r="C14">
        <v>2016</v>
      </c>
      <c r="D14">
        <f t="shared" si="6"/>
        <v>2017</v>
      </c>
      <c r="E14">
        <f t="shared" si="6"/>
        <v>2018</v>
      </c>
      <c r="F14">
        <f t="shared" si="6"/>
        <v>2019</v>
      </c>
      <c r="G14">
        <f t="shared" si="6"/>
        <v>2020</v>
      </c>
      <c r="V14" t="s">
        <v>359</v>
      </c>
      <c r="AC14" t="s">
        <v>295</v>
      </c>
      <c r="AD14" t="s">
        <v>71</v>
      </c>
      <c r="AE14">
        <v>0.214508</v>
      </c>
      <c r="AF14" t="s">
        <v>316</v>
      </c>
      <c r="AG14" t="s">
        <v>95</v>
      </c>
      <c r="AH14" t="s">
        <v>65</v>
      </c>
      <c r="AJ14" t="s">
        <v>147</v>
      </c>
      <c r="AS14" t="s">
        <v>396</v>
      </c>
      <c r="AT14" t="s">
        <v>413</v>
      </c>
      <c r="AU14" t="s">
        <v>436</v>
      </c>
      <c r="AV14" t="s">
        <v>454</v>
      </c>
      <c r="AW14" t="s">
        <v>475</v>
      </c>
      <c r="AX14" t="s">
        <v>497</v>
      </c>
      <c r="AZ14" t="s">
        <v>523</v>
      </c>
      <c r="BA14" t="s">
        <v>538</v>
      </c>
      <c r="BD14" t="s">
        <v>604</v>
      </c>
    </row>
    <row r="15" spans="2:56" x14ac:dyDescent="0.25">
      <c r="C15">
        <v>2017</v>
      </c>
      <c r="D15">
        <f t="shared" si="6"/>
        <v>2018</v>
      </c>
      <c r="E15">
        <f t="shared" si="6"/>
        <v>2019</v>
      </c>
      <c r="F15">
        <f t="shared" si="6"/>
        <v>2020</v>
      </c>
      <c r="AC15" t="s">
        <v>296</v>
      </c>
      <c r="AD15" t="s">
        <v>71</v>
      </c>
      <c r="AE15">
        <v>0.24667</v>
      </c>
      <c r="AF15" t="s">
        <v>316</v>
      </c>
      <c r="AG15" t="s">
        <v>117</v>
      </c>
      <c r="AH15" t="s">
        <v>73</v>
      </c>
      <c r="AJ15" t="s">
        <v>119</v>
      </c>
      <c r="AS15" t="s">
        <v>397</v>
      </c>
      <c r="AT15" t="s">
        <v>414</v>
      </c>
      <c r="AU15" t="s">
        <v>437</v>
      </c>
      <c r="AV15" t="s">
        <v>455</v>
      </c>
      <c r="AW15" t="s">
        <v>476</v>
      </c>
      <c r="AX15" t="s">
        <v>498</v>
      </c>
      <c r="AZ15" t="s">
        <v>524</v>
      </c>
      <c r="BA15" t="s">
        <v>539</v>
      </c>
      <c r="BD15" t="s">
        <v>605</v>
      </c>
    </row>
    <row r="16" spans="2:56" x14ac:dyDescent="0.25">
      <c r="C16">
        <v>2018</v>
      </c>
      <c r="D16">
        <f t="shared" si="6"/>
        <v>2019</v>
      </c>
      <c r="E16">
        <f t="shared" si="6"/>
        <v>2020</v>
      </c>
      <c r="AC16" t="s">
        <v>297</v>
      </c>
      <c r="AD16" t="s">
        <v>71</v>
      </c>
      <c r="AE16">
        <v>0.25690499999999999</v>
      </c>
      <c r="AF16" t="s">
        <v>316</v>
      </c>
      <c r="AG16" t="s">
        <v>118</v>
      </c>
      <c r="AH16" t="s">
        <v>116</v>
      </c>
      <c r="AS16" t="s">
        <v>398</v>
      </c>
      <c r="AT16" t="s">
        <v>415</v>
      </c>
      <c r="AU16" t="s">
        <v>438</v>
      </c>
      <c r="AV16" t="s">
        <v>456</v>
      </c>
      <c r="AW16" t="s">
        <v>477</v>
      </c>
      <c r="AX16" t="s">
        <v>499</v>
      </c>
      <c r="AZ16" t="s">
        <v>525</v>
      </c>
      <c r="BA16" t="s">
        <v>540</v>
      </c>
      <c r="BD16" t="s">
        <v>606</v>
      </c>
    </row>
    <row r="17" spans="3:56" x14ac:dyDescent="0.25">
      <c r="C17">
        <v>2019</v>
      </c>
      <c r="D17">
        <f t="shared" si="6"/>
        <v>2020</v>
      </c>
      <c r="AC17" t="s">
        <v>298</v>
      </c>
      <c r="AD17" t="s">
        <v>71</v>
      </c>
      <c r="AE17">
        <v>0</v>
      </c>
      <c r="AF17" t="s">
        <v>316</v>
      </c>
      <c r="AG17" t="s">
        <v>119</v>
      </c>
      <c r="AH17" t="s">
        <v>359</v>
      </c>
      <c r="AT17" t="s">
        <v>416</v>
      </c>
      <c r="AU17" t="s">
        <v>439</v>
      </c>
      <c r="AV17" t="s">
        <v>457</v>
      </c>
      <c r="AW17" t="s">
        <v>478</v>
      </c>
      <c r="AX17" t="s">
        <v>500</v>
      </c>
      <c r="AZ17" t="s">
        <v>526</v>
      </c>
      <c r="BA17" t="s">
        <v>541</v>
      </c>
      <c r="BD17" t="s">
        <v>607</v>
      </c>
    </row>
    <row r="18" spans="3:56" x14ac:dyDescent="0.25">
      <c r="C18">
        <v>2020</v>
      </c>
      <c r="AC18" t="s">
        <v>299</v>
      </c>
      <c r="AD18" t="s">
        <v>71</v>
      </c>
      <c r="AE18">
        <v>0</v>
      </c>
      <c r="AF18" t="s">
        <v>93</v>
      </c>
      <c r="AT18" t="s">
        <v>417</v>
      </c>
      <c r="AU18" t="s">
        <v>440</v>
      </c>
      <c r="AV18" t="s">
        <v>458</v>
      </c>
      <c r="AW18" t="s">
        <v>479</v>
      </c>
      <c r="AX18" t="s">
        <v>501</v>
      </c>
      <c r="BD18" t="s">
        <v>608</v>
      </c>
    </row>
    <row r="19" spans="3:56" x14ac:dyDescent="0.25">
      <c r="C19" t="s">
        <v>120</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361</v>
      </c>
      <c r="AC19" t="s">
        <v>300</v>
      </c>
      <c r="AD19" t="s">
        <v>97</v>
      </c>
      <c r="AE19" s="105">
        <v>289.83554099999998</v>
      </c>
      <c r="AF19" t="s">
        <v>93</v>
      </c>
      <c r="AT19" t="s">
        <v>418</v>
      </c>
      <c r="AU19" t="s">
        <v>441</v>
      </c>
      <c r="AV19" t="s">
        <v>459</v>
      </c>
      <c r="AW19" t="s">
        <v>480</v>
      </c>
      <c r="BD19" t="s">
        <v>609</v>
      </c>
    </row>
    <row r="20" spans="3:56" x14ac:dyDescent="0.25">
      <c r="C20" t="s">
        <v>121</v>
      </c>
      <c r="D20" t="str">
        <f>C21</f>
        <v>2007/08</v>
      </c>
      <c r="E20" t="str">
        <f>C22</f>
        <v>2008/09</v>
      </c>
      <c r="F20" t="str">
        <f t="shared" ref="F20:P20" si="7">G19</f>
        <v>2009/10</v>
      </c>
      <c r="G20" t="str">
        <f t="shared" si="7"/>
        <v>2010/11</v>
      </c>
      <c r="H20" t="str">
        <f t="shared" si="7"/>
        <v>2011/12</v>
      </c>
      <c r="I20" t="str">
        <f t="shared" si="7"/>
        <v>2012/13</v>
      </c>
      <c r="J20" t="str">
        <f t="shared" si="7"/>
        <v>2013/14</v>
      </c>
      <c r="K20" t="str">
        <f t="shared" si="7"/>
        <v>2014/15</v>
      </c>
      <c r="L20" t="str">
        <f t="shared" si="7"/>
        <v>2015/16</v>
      </c>
      <c r="M20" t="str">
        <f t="shared" si="7"/>
        <v>2016/17</v>
      </c>
      <c r="N20" t="str">
        <f t="shared" si="7"/>
        <v>2017/18</v>
      </c>
      <c r="O20" t="str">
        <f t="shared" si="7"/>
        <v>2018/19</v>
      </c>
      <c r="P20" t="str">
        <f t="shared" si="7"/>
        <v>2019/20</v>
      </c>
      <c r="Q20" t="s">
        <v>361</v>
      </c>
      <c r="AC20" t="s">
        <v>301</v>
      </c>
      <c r="AD20" t="s">
        <v>97</v>
      </c>
      <c r="AE20" s="105">
        <v>199</v>
      </c>
      <c r="AF20" t="s">
        <v>93</v>
      </c>
      <c r="AT20" t="s">
        <v>419</v>
      </c>
      <c r="AV20" t="s">
        <v>460</v>
      </c>
      <c r="AW20" t="s">
        <v>481</v>
      </c>
      <c r="BD20" t="s">
        <v>610</v>
      </c>
    </row>
    <row r="21" spans="3:56" x14ac:dyDescent="0.25">
      <c r="C21" t="s">
        <v>122</v>
      </c>
      <c r="D21" t="str">
        <f t="shared" ref="D21:I22" si="8">E20</f>
        <v>2008/09</v>
      </c>
      <c r="E21" t="str">
        <f t="shared" si="8"/>
        <v>2009/10</v>
      </c>
      <c r="F21" t="str">
        <f t="shared" si="8"/>
        <v>2010/11</v>
      </c>
      <c r="G21" t="str">
        <f t="shared" si="8"/>
        <v>2011/12</v>
      </c>
      <c r="H21" t="str">
        <f t="shared" si="8"/>
        <v>2012/13</v>
      </c>
      <c r="I21" t="str">
        <f t="shared" si="8"/>
        <v>2013/14</v>
      </c>
      <c r="J21" t="str">
        <f t="shared" ref="J21:O26" si="9">K20</f>
        <v>2014/15</v>
      </c>
      <c r="K21" t="str">
        <f t="shared" si="9"/>
        <v>2015/16</v>
      </c>
      <c r="L21" t="str">
        <f t="shared" si="9"/>
        <v>2016/17</v>
      </c>
      <c r="M21" t="str">
        <f t="shared" si="9"/>
        <v>2017/18</v>
      </c>
      <c r="N21" t="str">
        <f t="shared" si="9"/>
        <v>2018/19</v>
      </c>
      <c r="O21" t="str">
        <f t="shared" si="9"/>
        <v>2019/20</v>
      </c>
      <c r="AC21" t="s">
        <v>302</v>
      </c>
      <c r="AD21" t="s">
        <v>97</v>
      </c>
      <c r="AE21" s="105">
        <v>6</v>
      </c>
      <c r="AF21" t="s">
        <v>93</v>
      </c>
      <c r="AT21" t="s">
        <v>420</v>
      </c>
      <c r="AV21" t="s">
        <v>461</v>
      </c>
      <c r="AW21" t="s">
        <v>482</v>
      </c>
      <c r="BD21" t="s">
        <v>611</v>
      </c>
    </row>
    <row r="22" spans="3:56" x14ac:dyDescent="0.25">
      <c r="C22" t="s">
        <v>123</v>
      </c>
      <c r="D22" t="str">
        <f t="shared" si="8"/>
        <v>2009/10</v>
      </c>
      <c r="E22" t="str">
        <f t="shared" si="8"/>
        <v>2010/11</v>
      </c>
      <c r="F22" t="str">
        <f t="shared" si="8"/>
        <v>2011/12</v>
      </c>
      <c r="G22" t="str">
        <f t="shared" si="8"/>
        <v>2012/13</v>
      </c>
      <c r="H22" t="str">
        <f t="shared" si="8"/>
        <v>2013/14</v>
      </c>
      <c r="I22" t="str">
        <f t="shared" si="8"/>
        <v>2014/15</v>
      </c>
      <c r="J22" t="str">
        <f t="shared" si="9"/>
        <v>2015/16</v>
      </c>
      <c r="K22" t="str">
        <f t="shared" si="9"/>
        <v>2016/17</v>
      </c>
      <c r="L22" t="str">
        <f t="shared" si="9"/>
        <v>2017/18</v>
      </c>
      <c r="M22" t="str">
        <f t="shared" si="9"/>
        <v>2018/19</v>
      </c>
      <c r="N22" t="str">
        <f t="shared" si="9"/>
        <v>2019/20</v>
      </c>
      <c r="AC22" t="s">
        <v>303</v>
      </c>
      <c r="AD22" t="s">
        <v>97</v>
      </c>
      <c r="AE22" s="105">
        <v>21</v>
      </c>
      <c r="AF22" t="s">
        <v>93</v>
      </c>
      <c r="AT22" t="s">
        <v>421</v>
      </c>
      <c r="AW22" t="s">
        <v>483</v>
      </c>
      <c r="BD22" t="s">
        <v>612</v>
      </c>
    </row>
    <row r="23" spans="3:56" x14ac:dyDescent="0.25">
      <c r="C23" t="s">
        <v>124</v>
      </c>
      <c r="D23" t="str">
        <f>E22</f>
        <v>2010/11</v>
      </c>
      <c r="E23" t="str">
        <f>F22</f>
        <v>2011/12</v>
      </c>
      <c r="F23" t="str">
        <f>G22</f>
        <v>2012/13</v>
      </c>
      <c r="G23" t="str">
        <f>H22</f>
        <v>2013/14</v>
      </c>
      <c r="H23" t="str">
        <f t="shared" ref="H23:H28" si="10">I22</f>
        <v>2014/15</v>
      </c>
      <c r="I23" t="str">
        <f>J22</f>
        <v>2015/16</v>
      </c>
      <c r="J23" t="str">
        <f t="shared" si="9"/>
        <v>2016/17</v>
      </c>
      <c r="K23" t="str">
        <f t="shared" si="9"/>
        <v>2017/18</v>
      </c>
      <c r="L23" t="str">
        <f t="shared" si="9"/>
        <v>2018/19</v>
      </c>
      <c r="M23" t="str">
        <f t="shared" si="9"/>
        <v>2019/20</v>
      </c>
      <c r="AC23" t="s">
        <v>304</v>
      </c>
      <c r="AD23" t="s">
        <v>97</v>
      </c>
      <c r="AE23" s="105">
        <v>6</v>
      </c>
      <c r="AF23" t="s">
        <v>93</v>
      </c>
      <c r="AT23" t="s">
        <v>422</v>
      </c>
      <c r="AW23" t="s">
        <v>484</v>
      </c>
      <c r="BD23" t="s">
        <v>613</v>
      </c>
    </row>
    <row r="24" spans="3:56" x14ac:dyDescent="0.25">
      <c r="C24" t="s">
        <v>125</v>
      </c>
      <c r="D24" t="str">
        <f>E23</f>
        <v>2011/12</v>
      </c>
      <c r="E24" t="str">
        <f>F23</f>
        <v>2012/13</v>
      </c>
      <c r="F24" t="str">
        <f>G23</f>
        <v>2013/14</v>
      </c>
      <c r="G24" t="str">
        <f t="shared" ref="G24:G29" si="11">H23</f>
        <v>2014/15</v>
      </c>
      <c r="H24" t="str">
        <f t="shared" si="10"/>
        <v>2015/16</v>
      </c>
      <c r="I24" t="str">
        <f>J23</f>
        <v>2016/17</v>
      </c>
      <c r="J24" t="str">
        <f t="shared" si="9"/>
        <v>2017/18</v>
      </c>
      <c r="K24" t="str">
        <f t="shared" si="9"/>
        <v>2018/19</v>
      </c>
      <c r="L24" t="str">
        <f t="shared" si="9"/>
        <v>2019/20</v>
      </c>
      <c r="AC24" t="s">
        <v>305</v>
      </c>
      <c r="AD24" t="s">
        <v>97</v>
      </c>
      <c r="AE24" s="105">
        <v>21</v>
      </c>
      <c r="AF24" t="s">
        <v>93</v>
      </c>
      <c r="AT24" t="s">
        <v>423</v>
      </c>
      <c r="AW24" t="s">
        <v>485</v>
      </c>
    </row>
    <row r="25" spans="3:56" x14ac:dyDescent="0.25">
      <c r="C25" t="s">
        <v>126</v>
      </c>
      <c r="D25" t="str">
        <f>E24</f>
        <v>2012/13</v>
      </c>
      <c r="E25" t="str">
        <f>F24</f>
        <v>2013/14</v>
      </c>
      <c r="F25" t="str">
        <f t="shared" ref="F25:F30" si="12">G24</f>
        <v>2014/15</v>
      </c>
      <c r="G25" t="str">
        <f t="shared" si="11"/>
        <v>2015/16</v>
      </c>
      <c r="H25" t="str">
        <f t="shared" si="10"/>
        <v>2016/17</v>
      </c>
      <c r="I25" t="str">
        <f>J24</f>
        <v>2017/18</v>
      </c>
      <c r="J25" t="str">
        <f t="shared" si="9"/>
        <v>2018/19</v>
      </c>
      <c r="K25" t="str">
        <f t="shared" si="9"/>
        <v>2019/20</v>
      </c>
      <c r="AC25" t="s">
        <v>306</v>
      </c>
      <c r="AD25" t="s">
        <v>97</v>
      </c>
      <c r="AE25" s="105">
        <v>21</v>
      </c>
      <c r="AF25" t="s">
        <v>93</v>
      </c>
      <c r="AT25" t="s">
        <v>424</v>
      </c>
    </row>
    <row r="26" spans="3:56" x14ac:dyDescent="0.25">
      <c r="C26" t="s">
        <v>127</v>
      </c>
      <c r="D26" t="str">
        <f>E25</f>
        <v>2013/14</v>
      </c>
      <c r="E26" t="str">
        <f t="shared" ref="E26:E31" si="13">F25</f>
        <v>2014/15</v>
      </c>
      <c r="F26" t="str">
        <f t="shared" si="12"/>
        <v>2015/16</v>
      </c>
      <c r="G26" t="str">
        <f t="shared" si="11"/>
        <v>2016/17</v>
      </c>
      <c r="H26" t="str">
        <f t="shared" si="10"/>
        <v>2017/18</v>
      </c>
      <c r="I26" t="str">
        <f>J25</f>
        <v>2018/19</v>
      </c>
      <c r="J26" t="str">
        <f t="shared" si="9"/>
        <v>2019/20</v>
      </c>
      <c r="AC26" t="s">
        <v>307</v>
      </c>
      <c r="AD26" t="s">
        <v>97</v>
      </c>
      <c r="AE26" s="105">
        <v>21</v>
      </c>
      <c r="AF26" t="s">
        <v>93</v>
      </c>
    </row>
    <row r="27" spans="3:56" x14ac:dyDescent="0.25">
      <c r="C27" t="s">
        <v>128</v>
      </c>
      <c r="D27" t="str">
        <f t="shared" ref="D27:D32" si="14">E26</f>
        <v>2014/15</v>
      </c>
      <c r="E27" t="str">
        <f t="shared" si="13"/>
        <v>2015/16</v>
      </c>
      <c r="F27" t="str">
        <f t="shared" si="12"/>
        <v>2016/17</v>
      </c>
      <c r="G27" t="str">
        <f t="shared" si="11"/>
        <v>2017/18</v>
      </c>
      <c r="H27" t="str">
        <f t="shared" si="10"/>
        <v>2018/19</v>
      </c>
      <c r="I27" t="str">
        <f>J26</f>
        <v>2019/20</v>
      </c>
      <c r="AC27" t="s">
        <v>308</v>
      </c>
      <c r="AD27" t="s">
        <v>97</v>
      </c>
      <c r="AE27" s="105">
        <v>21</v>
      </c>
      <c r="AF27" t="s">
        <v>93</v>
      </c>
    </row>
    <row r="28" spans="3:56" x14ac:dyDescent="0.25">
      <c r="C28" t="s">
        <v>129</v>
      </c>
      <c r="D28" t="str">
        <f t="shared" si="14"/>
        <v>2015/16</v>
      </c>
      <c r="E28" t="str">
        <f t="shared" si="13"/>
        <v>2016/17</v>
      </c>
      <c r="F28" t="str">
        <f t="shared" si="12"/>
        <v>2017/18</v>
      </c>
      <c r="G28" t="str">
        <f t="shared" si="11"/>
        <v>2018/19</v>
      </c>
      <c r="H28" t="str">
        <f t="shared" si="10"/>
        <v>2019/20</v>
      </c>
      <c r="AC28" t="s">
        <v>309</v>
      </c>
      <c r="AD28" t="s">
        <v>97</v>
      </c>
      <c r="AE28" s="105">
        <v>21</v>
      </c>
      <c r="AF28" t="s">
        <v>93</v>
      </c>
    </row>
    <row r="29" spans="3:56" x14ac:dyDescent="0.25">
      <c r="C29" t="s">
        <v>130</v>
      </c>
      <c r="D29" t="str">
        <f t="shared" si="14"/>
        <v>2016/17</v>
      </c>
      <c r="E29" t="str">
        <f t="shared" si="13"/>
        <v>2017/18</v>
      </c>
      <c r="F29" t="str">
        <f t="shared" si="12"/>
        <v>2018/19</v>
      </c>
      <c r="G29" t="str">
        <f t="shared" si="11"/>
        <v>2019/20</v>
      </c>
      <c r="AC29" t="s">
        <v>310</v>
      </c>
      <c r="AD29" t="s">
        <v>97</v>
      </c>
      <c r="AE29" s="105">
        <v>21</v>
      </c>
      <c r="AF29" t="s">
        <v>93</v>
      </c>
    </row>
    <row r="30" spans="3:56" x14ac:dyDescent="0.25">
      <c r="C30" t="s">
        <v>131</v>
      </c>
      <c r="D30" t="str">
        <f t="shared" si="14"/>
        <v>2017/18</v>
      </c>
      <c r="E30" t="str">
        <f t="shared" si="13"/>
        <v>2018/19</v>
      </c>
      <c r="F30" t="str">
        <f t="shared" si="12"/>
        <v>2019/20</v>
      </c>
      <c r="AC30" t="s">
        <v>311</v>
      </c>
      <c r="AD30" t="s">
        <v>97</v>
      </c>
      <c r="AE30" s="105">
        <v>1.37</v>
      </c>
      <c r="AF30" t="s">
        <v>93</v>
      </c>
    </row>
    <row r="31" spans="3:56" x14ac:dyDescent="0.25">
      <c r="C31" t="s">
        <v>132</v>
      </c>
      <c r="D31" t="str">
        <f t="shared" si="14"/>
        <v>2018/19</v>
      </c>
      <c r="E31" t="str">
        <f t="shared" si="13"/>
        <v>2019/20</v>
      </c>
      <c r="AC31" t="s">
        <v>312</v>
      </c>
      <c r="AD31" t="s">
        <v>97</v>
      </c>
      <c r="AE31" s="105">
        <v>461</v>
      </c>
      <c r="AF31" t="s">
        <v>93</v>
      </c>
    </row>
    <row r="32" spans="3:56" x14ac:dyDescent="0.25">
      <c r="C32" t="s">
        <v>133</v>
      </c>
      <c r="D32" t="str">
        <f t="shared" si="14"/>
        <v>2019/20</v>
      </c>
      <c r="AC32" t="s">
        <v>313</v>
      </c>
      <c r="AD32" t="s">
        <v>97</v>
      </c>
      <c r="AE32" s="105">
        <v>682</v>
      </c>
      <c r="AF32" t="s">
        <v>93</v>
      </c>
    </row>
    <row r="33" spans="3:32" x14ac:dyDescent="0.25">
      <c r="C33" t="s">
        <v>134</v>
      </c>
      <c r="AC33" t="s">
        <v>314</v>
      </c>
      <c r="AD33" t="s">
        <v>97</v>
      </c>
      <c r="AE33" s="105">
        <v>682</v>
      </c>
      <c r="AF33" t="s">
        <v>93</v>
      </c>
    </row>
    <row r="34" spans="3:32" x14ac:dyDescent="0.25">
      <c r="AC34" t="s">
        <v>315</v>
      </c>
      <c r="AD34" t="s">
        <v>97</v>
      </c>
      <c r="AE34" s="105">
        <v>21</v>
      </c>
      <c r="AF34" t="s">
        <v>326</v>
      </c>
    </row>
    <row r="35" spans="3:32" x14ac:dyDescent="0.25">
      <c r="AC35" t="s">
        <v>319</v>
      </c>
      <c r="AD35" t="s">
        <v>110</v>
      </c>
      <c r="AE35">
        <v>0.29315999999999998</v>
      </c>
      <c r="AF35" t="s">
        <v>326</v>
      </c>
    </row>
    <row r="36" spans="3:32" x14ac:dyDescent="0.25">
      <c r="AC36" t="s">
        <v>320</v>
      </c>
      <c r="AD36" t="s">
        <v>110</v>
      </c>
      <c r="AE36">
        <v>4.7379999999999999E-2</v>
      </c>
      <c r="AF36" t="s">
        <v>326</v>
      </c>
    </row>
    <row r="37" spans="3:32" x14ac:dyDescent="0.25">
      <c r="AC37" t="s">
        <v>321</v>
      </c>
      <c r="AD37" t="s">
        <v>110</v>
      </c>
      <c r="AE37">
        <v>0.18546000000000001</v>
      </c>
      <c r="AF37" t="s">
        <v>326</v>
      </c>
    </row>
    <row r="38" spans="3:32" x14ac:dyDescent="0.25">
      <c r="AC38" t="s">
        <v>322</v>
      </c>
      <c r="AD38" t="s">
        <v>110</v>
      </c>
      <c r="AE38">
        <v>0.19388</v>
      </c>
      <c r="AF38" t="s">
        <v>327</v>
      </c>
    </row>
    <row r="39" spans="3:32" x14ac:dyDescent="0.25">
      <c r="AC39" t="s">
        <v>323</v>
      </c>
      <c r="AD39" t="s">
        <v>269</v>
      </c>
      <c r="AE39">
        <v>0.53982399999999997</v>
      </c>
      <c r="AF39" t="s">
        <v>326</v>
      </c>
    </row>
    <row r="40" spans="3:32" x14ac:dyDescent="0.25">
      <c r="AC40" t="s">
        <v>324</v>
      </c>
      <c r="AD40" t="s">
        <v>269</v>
      </c>
      <c r="AE40">
        <v>0.10946</v>
      </c>
      <c r="AF40" t="s">
        <v>326</v>
      </c>
    </row>
    <row r="41" spans="3:32" x14ac:dyDescent="0.25">
      <c r="AC41" t="s">
        <v>325</v>
      </c>
      <c r="AD41" t="s">
        <v>269</v>
      </c>
      <c r="AE41">
        <v>0.21876999999999999</v>
      </c>
      <c r="AF41" t="s">
        <v>326</v>
      </c>
    </row>
    <row r="42" spans="3:32" x14ac:dyDescent="0.25">
      <c r="AC42" t="s">
        <v>328</v>
      </c>
      <c r="AD42" t="s">
        <v>110</v>
      </c>
      <c r="AE42">
        <v>0.116082</v>
      </c>
    </row>
    <row r="43" spans="3:32" x14ac:dyDescent="0.25">
      <c r="AC43" t="s">
        <v>333</v>
      </c>
      <c r="AD43" t="s">
        <v>353</v>
      </c>
      <c r="AE43" t="s">
        <v>335</v>
      </c>
    </row>
    <row r="44" spans="3:32" x14ac:dyDescent="0.25">
      <c r="AC44" t="s">
        <v>334</v>
      </c>
      <c r="AD44" t="s">
        <v>353</v>
      </c>
      <c r="AE44" t="s">
        <v>335</v>
      </c>
      <c r="AF44" t="s">
        <v>316</v>
      </c>
    </row>
    <row r="45" spans="3:32" x14ac:dyDescent="0.25">
      <c r="AC45" t="s">
        <v>329</v>
      </c>
      <c r="AD45" t="s">
        <v>71</v>
      </c>
      <c r="AE45">
        <v>0.53747999999999996</v>
      </c>
      <c r="AF45" t="s">
        <v>316</v>
      </c>
    </row>
    <row r="46" spans="3:32" x14ac:dyDescent="0.25">
      <c r="AC46" t="s">
        <v>330</v>
      </c>
      <c r="AD46" t="s">
        <v>71</v>
      </c>
      <c r="AE46">
        <v>0.23121249999999999</v>
      </c>
      <c r="AF46" t="s">
        <v>316</v>
      </c>
    </row>
    <row r="47" spans="3:32" x14ac:dyDescent="0.25">
      <c r="AC47" t="s">
        <v>331</v>
      </c>
      <c r="AD47" t="s">
        <v>71</v>
      </c>
      <c r="AE47">
        <v>0.53747999999999996</v>
      </c>
      <c r="AF47" t="s">
        <v>316</v>
      </c>
    </row>
    <row r="48" spans="3:32" x14ac:dyDescent="0.25">
      <c r="AC48" t="s">
        <v>332</v>
      </c>
      <c r="AD48" t="s">
        <v>71</v>
      </c>
      <c r="AE48">
        <v>0.23121249999999999</v>
      </c>
    </row>
  </sheetData>
  <phoneticPr fontId="1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36</vt:i4>
      </vt:variant>
    </vt:vector>
  </HeadingPairs>
  <TitlesOfParts>
    <vt:vector size="38" baseType="lpstr">
      <vt:lpstr>Required section</vt:lpstr>
      <vt:lpstr>Lists</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dcterms:created xsi:type="dcterms:W3CDTF">2014-10-29T16:20:01Z</dcterms:created>
  <dcterms:modified xsi:type="dcterms:W3CDTF">2016-01-18T13:09:17Z</dcterms:modified>
</cp:coreProperties>
</file>