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30" yWindow="-255" windowWidth="16950" windowHeight="751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Influence'!$A$1:$X$179</definedName>
    <definedName name="_xlnm.Print_Area" localSheetId="0">'Required section'!$A$1:$M$425</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Influence'!$C$66:$W$106</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5" i="7" l="1"/>
  <c r="H108" i="7" l="1"/>
  <c r="D3" i="8" l="1"/>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C104" i="7"/>
  <c r="D104" i="7"/>
  <c r="D105" i="7" s="1"/>
  <c r="D106" i="7" s="1"/>
  <c r="D107" i="7" s="1"/>
  <c r="D108" i="7" s="1"/>
  <c r="D109" i="7" s="1"/>
  <c r="D110" i="7" s="1"/>
  <c r="D111" i="7" s="1"/>
  <c r="D112" i="7" s="1"/>
  <c r="D113" i="7" s="1"/>
  <c r="D114" i="7" s="1"/>
  <c r="D115" i="7" s="1"/>
  <c r="D116" i="7" s="1"/>
  <c r="D117" i="7" s="1"/>
  <c r="D118" i="7" s="1"/>
  <c r="C105" i="7"/>
  <c r="C109" i="7"/>
  <c r="H109" i="7"/>
  <c r="C110" i="7"/>
  <c r="H110" i="7"/>
  <c r="C111" i="7"/>
  <c r="H111" i="7"/>
  <c r="C112" i="7"/>
  <c r="H112" i="7"/>
  <c r="C113" i="7"/>
  <c r="H113" i="7"/>
  <c r="C114" i="7"/>
  <c r="H114" i="7"/>
  <c r="C115" i="7"/>
  <c r="H115" i="7"/>
  <c r="C116" i="7"/>
  <c r="H116" i="7"/>
  <c r="C117" i="7"/>
  <c r="H117" i="7"/>
  <c r="C118" i="7"/>
  <c r="H118" i="7"/>
  <c r="E124" i="7"/>
  <c r="F124" i="7"/>
  <c r="H124" i="7" s="1"/>
  <c r="G124" i="7"/>
  <c r="E125" i="7"/>
  <c r="F125" i="7"/>
  <c r="H125" i="7" s="1"/>
  <c r="E127" i="7"/>
  <c r="F127" i="7"/>
  <c r="H127" i="7" s="1"/>
  <c r="G127" i="7"/>
  <c r="E128" i="7"/>
  <c r="F128" i="7"/>
  <c r="H128" i="7" s="1"/>
  <c r="G128" i="7"/>
  <c r="E129" i="7"/>
  <c r="F129" i="7"/>
  <c r="H129" i="7" s="1"/>
  <c r="G129" i="7"/>
  <c r="E130" i="7"/>
  <c r="F130" i="7"/>
  <c r="H130" i="7" s="1"/>
  <c r="G130" i="7"/>
  <c r="E131" i="7"/>
  <c r="F131" i="7"/>
  <c r="H131" i="7" s="1"/>
  <c r="G131" i="7"/>
  <c r="E132" i="7"/>
  <c r="F132" i="7"/>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C237" i="7"/>
  <c r="D260" i="7"/>
  <c r="C272" i="7"/>
  <c r="D280" i="7"/>
  <c r="E23" i="8" l="1"/>
  <c r="D24" i="8" s="1"/>
  <c r="C106" i="7"/>
  <c r="F23" i="8"/>
  <c r="E24" i="8" s="1"/>
  <c r="D25" i="8" s="1"/>
  <c r="C107" i="7"/>
  <c r="C108" i="7"/>
  <c r="H209"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18" i="3"/>
  <c r="J21" i="3"/>
  <c r="E20" i="3"/>
  <c r="L19" i="3"/>
  <c r="G21" i="3"/>
  <c r="G20" i="3"/>
  <c r="M17" i="3"/>
  <c r="M20" i="3"/>
  <c r="E22" i="3"/>
  <c r="G22" i="3"/>
  <c r="E27" i="3"/>
  <c r="K19" i="3"/>
  <c r="I18" i="3"/>
  <c r="M27" i="3"/>
  <c r="J27" i="3"/>
  <c r="J17" i="3"/>
  <c r="L20" i="3"/>
  <c r="I21" i="3"/>
  <c r="K17" i="3"/>
  <c r="G18" i="3"/>
  <c r="G27" i="3"/>
  <c r="F17" i="3"/>
  <c r="F21" i="3"/>
  <c r="F22" i="3"/>
  <c r="H20" i="3"/>
  <c r="H21" i="3"/>
  <c r="M21" i="3"/>
  <c r="I19" i="3"/>
  <c r="F27" i="3"/>
  <c r="L17" i="3"/>
  <c r="L27" i="3"/>
  <c r="M19" i="3"/>
  <c r="J18" i="3"/>
  <c r="J19" i="3"/>
  <c r="E17" i="3"/>
  <c r="K27" i="3"/>
  <c r="G17" i="3"/>
  <c r="G19" i="3"/>
  <c r="J20" i="3"/>
  <c r="H27" i="3"/>
  <c r="M18" i="3"/>
  <c r="H17" i="3"/>
  <c r="I20" i="3"/>
  <c r="I22" i="3"/>
  <c r="K21" i="3"/>
  <c r="K18" i="3"/>
  <c r="H18" i="3"/>
  <c r="H22" i="3"/>
  <c r="J22" i="3"/>
  <c r="F20" i="3"/>
  <c r="K20" i="3"/>
  <c r="L21" i="3"/>
  <c r="I17" i="3"/>
  <c r="H19" i="3"/>
  <c r="I27" i="3"/>
</calcChain>
</file>

<file path=xl/sharedStrings.xml><?xml version="1.0" encoding="utf-8"?>
<sst xmlns="http://schemas.openxmlformats.org/spreadsheetml/2006/main" count="4682" uniqueCount="1203">
  <si>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</si>
  <si>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</si>
  <si>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</si>
  <si>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</si>
  <si>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</si>
  <si>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</si>
  <si>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</si>
  <si>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</si>
  <si>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</si>
  <si>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</si>
  <si>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</si>
  <si>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</si>
  <si>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</si>
  <si>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</si>
  <si>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</si>
  <si>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</si>
  <si>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</si>
  <si>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</si>
  <si>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</si>
  <si>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</si>
  <si>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</si>
  <si>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</si>
  <si>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</si>
  <si>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</si>
  <si>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</si>
  <si>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</si>
  <si>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</si>
  <si>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</si>
  <si>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</si>
  <si>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</si>
  <si>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</si>
  <si>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</si>
  <si>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</si>
  <si>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</si>
  <si>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</si>
  <si>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</si>
  <si>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</si>
  <si>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</si>
  <si>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</si>
  <si>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</si>
  <si>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</si>
  <si>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</si>
  <si>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</si>
  <si>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</si>
  <si>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</si>
  <si>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</si>
  <si>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</si>
  <si>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</si>
  <si>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</si>
  <si>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</si>
  <si>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</si>
  <si>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</si>
  <si>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</si>
  <si>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</si>
  <si>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</si>
  <si>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</si>
  <si>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</si>
  <si>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</si>
  <si>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</si>
  <si>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</si>
  <si>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</si>
  <si>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</si>
  <si>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</si>
  <si>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</si>
  <si>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</si>
  <si>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</si>
  <si>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</si>
  <si>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</si>
  <si>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</si>
  <si>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</si>
  <si>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</si>
  <si>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</si>
  <si>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</si>
  <si>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</si>
  <si>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</si>
  <si>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</si>
  <si>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</si>
  <si>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</si>
  <si>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</si>
  <si>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</si>
  <si>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</si>
  <si>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</si>
  <si>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</si>
  <si>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</si>
  <si>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</si>
  <si>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</si>
  <si>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</si>
  <si>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</si>
  <si>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</si>
  <si>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</si>
  <si>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</si>
  <si>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</si>
  <si>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</si>
  <si>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</si>
  <si>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</si>
  <si>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</si>
  <si>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</si>
  <si>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</si>
  <si>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</si>
  <si>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</si>
  <si>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</si>
  <si>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</si>
  <si>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</si>
  <si>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</si>
  <si>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</si>
  <si>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</si>
  <si>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</si>
  <si>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</si>
  <si>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</si>
  <si>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</si>
  <si>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</si>
  <si>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</si>
  <si>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</si>
  <si>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</si>
  <si>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</si>
  <si>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</si>
  <si>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</si>
  <si>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</si>
  <si>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</si>
  <si>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</si>
  <si>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</si>
  <si>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</si>
  <si>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</si>
  <si>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</si>
  <si>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</si>
  <si>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</si>
  <si>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</si>
  <si>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</si>
  <si>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</si>
  <si>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</si>
  <si>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</si>
  <si>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</si>
  <si>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</si>
  <si>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</si>
  <si>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</si>
  <si>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</si>
  <si>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</si>
  <si>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</si>
  <si>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</si>
  <si>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</si>
  <si>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</si>
  <si>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</si>
  <si>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</si>
  <si>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</si>
  <si>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</si>
  <si>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</si>
  <si>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</si>
  <si>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</si>
  <si>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</si>
  <si>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</si>
  <si>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</si>
  <si>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</si>
  <si>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</si>
  <si>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</si>
  <si>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</si>
  <si>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</si>
  <si>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</si>
  <si>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</si>
  <si>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</si>
  <si>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</si>
  <si>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</si>
  <si>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</si>
  <si>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</si>
  <si>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</si>
  <si>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</si>
  <si>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</si>
  <si>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</si>
  <si>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</si>
  <si>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</si>
  <si>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</si>
  <si>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</si>
  <si>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</si>
  <si>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</si>
  <si>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</si>
  <si>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</si>
  <si>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</si>
  <si>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</si>
  <si>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</si>
  <si>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</si>
  <si>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</si>
  <si>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</si>
  <si>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</si>
  <si>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</si>
  <si>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</si>
  <si>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</si>
  <si>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</si>
  <si>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</si>
  <si>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</si>
  <si>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</si>
  <si>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</si>
  <si>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</si>
  <si>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</si>
  <si>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</si>
  <si>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</si>
  <si>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</si>
  <si>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</si>
  <si>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</si>
  <si>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</si>
  <si>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</si>
  <si>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</si>
  <si>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</si>
  <si>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</si>
  <si>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</si>
  <si>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</si>
  <si>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</si>
  <si>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</si>
  <si>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</si>
  <si>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</si>
  <si>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</si>
  <si>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</si>
  <si>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</si>
  <si>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</si>
  <si>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</si>
  <si>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</si>
  <si>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</si>
  <si>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</si>
  <si>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</si>
  <si>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</si>
  <si>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</si>
  <si>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</si>
  <si>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</si>
  <si>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</si>
  <si>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</si>
  <si>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</si>
  <si>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</si>
  <si>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</si>
  <si>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</si>
  <si>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</si>
  <si>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</si>
  <si>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</si>
  <si>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</si>
  <si>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</si>
  <si>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</si>
  <si>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</si>
  <si>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</si>
  <si>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</si>
  <si>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</si>
  <si>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</si>
  <si>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</si>
  <si>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</si>
  <si>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</si>
  <si>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</si>
  <si>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</si>
  <si>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</si>
  <si>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</si>
  <si>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</si>
  <si>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</si>
  <si>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</si>
  <si>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</si>
  <si>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</si>
  <si>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</si>
  <si>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</si>
  <si>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</si>
  <si>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</si>
  <si>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</si>
  <si>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</si>
  <si>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</si>
  <si>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</si>
  <si>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</si>
  <si>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</si>
  <si>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</si>
  <si>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</si>
  <si>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</si>
  <si>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</si>
  <si>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</si>
  <si>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</si>
  <si>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</si>
  <si>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</si>
  <si>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</si>
  <si>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</si>
  <si>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</si>
  <si>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</si>
  <si>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</si>
  <si>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</si>
  <si>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</si>
  <si>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</si>
  <si>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</si>
  <si>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</si>
  <si>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</si>
  <si>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</si>
  <si>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</si>
  <si>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</si>
  <si>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</si>
  <si>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</si>
  <si>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</si>
  <si>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</si>
  <si>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</si>
  <si>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</si>
  <si>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</si>
  <si>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</si>
  <si>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</si>
  <si>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</si>
  <si>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</si>
  <si>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</si>
  <si>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</si>
  <si>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</si>
  <si>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</si>
  <si>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</si>
  <si>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</si>
  <si>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</si>
  <si>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</si>
  <si>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</si>
  <si>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</si>
  <si>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</si>
  <si>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</si>
  <si>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</si>
  <si>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</si>
  <si>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</si>
  <si>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</si>
  <si>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</si>
  <si>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</si>
  <si>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</si>
  <si>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</si>
  <si>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</si>
  <si>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</si>
  <si>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</si>
  <si>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</si>
  <si>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</si>
  <si>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</si>
  <si>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</si>
  <si>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</si>
  <si>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</si>
  <si>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</si>
  <si>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</si>
  <si>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</si>
  <si>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</si>
  <si>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</si>
  <si>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</si>
  <si>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</si>
  <si>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</si>
  <si>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</si>
  <si>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</si>
  <si>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</si>
  <si>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</si>
  <si>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</si>
  <si>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</si>
  <si>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</si>
  <si>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</si>
  <si>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</si>
  <si>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</si>
  <si>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</si>
  <si>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</si>
  <si>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</si>
  <si>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</si>
  <si>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</si>
  <si>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</si>
  <si>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</si>
  <si>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</si>
  <si>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</si>
  <si>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</si>
  <si>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</si>
  <si>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</si>
  <si>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</si>
  <si>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</si>
  <si>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</si>
  <si>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</si>
  <si>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</si>
  <si>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</si>
  <si>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</si>
  <si>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</si>
  <si>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</si>
  <si>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</si>
  <si>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</si>
  <si>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</si>
  <si>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</si>
  <si>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</si>
  <si>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</si>
  <si>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</si>
  <si>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</si>
  <si>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</si>
  <si>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</si>
  <si>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</si>
  <si>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</si>
  <si>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</si>
  <si>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</si>
  <si>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</si>
  <si>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</si>
  <si>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</si>
  <si>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</si>
  <si>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</si>
  <si>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</si>
  <si>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</si>
  <si>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</si>
  <si>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</si>
  <si>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</si>
  <si>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</si>
  <si>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</si>
  <si>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</si>
  <si>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</si>
  <si>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</si>
  <si>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</si>
  <si>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</si>
  <si>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</si>
  <si>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</si>
  <si>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</si>
  <si>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</si>
  <si>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</si>
  <si>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</si>
  <si>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</si>
  <si>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</si>
  <si>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</si>
  <si>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</si>
  <si>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</si>
  <si>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</si>
  <si>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</si>
  <si>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</si>
  <si>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</si>
  <si>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</si>
  <si>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</si>
  <si>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</si>
  <si>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</si>
  <si>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</si>
  <si>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</si>
  <si>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</si>
  <si>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</si>
  <si>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</si>
  <si>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</si>
  <si>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</si>
  <si>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</si>
  <si>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</si>
  <si>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</si>
  <si>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</si>
  <si>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</si>
  <si>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</si>
  <si>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</si>
  <si>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</si>
  <si>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</si>
  <si>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</si>
  <si>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</si>
  <si>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</si>
  <si>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</si>
  <si>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</si>
  <si>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</si>
  <si>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</si>
  <si>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</si>
  <si>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</si>
  <si>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</si>
  <si>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</si>
  <si>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</si>
  <si>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</si>
  <si>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</si>
  <si>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</si>
  <si>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</si>
  <si>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</si>
  <si>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</si>
  <si>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</si>
  <si>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</si>
  <si>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</si>
  <si>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</si>
  <si>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</si>
  <si>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</si>
  <si>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</si>
  <si>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</si>
  <si>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</si>
  <si>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</si>
  <si>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</si>
  <si>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</si>
  <si>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</si>
  <si>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</si>
  <si>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</si>
  <si>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</si>
  <si>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</si>
  <si>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</si>
  <si>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</si>
  <si>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</si>
  <si>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</si>
  <si>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</si>
  <si>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</si>
  <si>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</si>
  <si>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</si>
  <si>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</si>
  <si>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</si>
  <si>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</si>
  <si>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</si>
  <si>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</si>
  <si>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</si>
  <si>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</si>
  <si>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</si>
  <si>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</si>
  <si>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</si>
  <si>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</si>
  <si>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</si>
  <si>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</si>
  <si>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</si>
  <si>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</si>
  <si>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</si>
  <si>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</si>
  <si>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</si>
  <si>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</si>
  <si>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</si>
  <si>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</si>
  <si>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</si>
  <si>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</si>
  <si>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</si>
  <si>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</si>
  <si>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</si>
  <si>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</si>
  <si>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</si>
  <si>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</si>
  <si>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</si>
  <si>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</si>
  <si>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</si>
  <si>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</si>
  <si>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</si>
  <si>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</si>
  <si>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</si>
  <si>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</si>
  <si>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</si>
  <si>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</si>
  <si>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</si>
  <si>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</si>
  <si>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</si>
  <si>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</si>
  <si>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</si>
  <si>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</si>
  <si>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</si>
  <si>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</si>
  <si>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</si>
  <si>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</si>
  <si>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</si>
  <si>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</si>
  <si>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</si>
  <si>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</si>
  <si>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</si>
  <si>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</si>
  <si>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</si>
  <si>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</si>
  <si>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</si>
  <si>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</si>
  <si>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</si>
  <si>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</si>
  <si>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</si>
  <si>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</si>
  <si>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</si>
  <si>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</si>
  <si>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</si>
  <si>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</si>
  <si>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</si>
  <si>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</si>
  <si>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</si>
  <si>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</si>
  <si>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</si>
  <si>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</si>
  <si>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</si>
  <si>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</si>
  <si>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</si>
  <si>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</si>
  <si>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</si>
  <si>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</si>
  <si>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</si>
  <si>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</si>
  <si>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</si>
  <si>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</si>
  <si>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</si>
  <si>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</si>
  <si>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</si>
  <si>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</si>
  <si>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</si>
  <si>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</si>
  <si>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</si>
  <si>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</si>
  <si>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</si>
  <si>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</si>
  <si>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</si>
  <si>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</si>
  <si>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</si>
  <si>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</si>
  <si>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</si>
  <si>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</si>
  <si>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</si>
  <si>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</si>
  <si>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</si>
  <si>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</si>
  <si>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</si>
  <si>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</si>
  <si>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</si>
  <si>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</si>
  <si>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</si>
  <si>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</si>
  <si>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</si>
  <si>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</si>
  <si>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</si>
  <si>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</si>
  <si>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</si>
  <si>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</si>
  <si>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</si>
  <si>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</si>
  <si>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</si>
  <si>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</si>
  <si>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</si>
  <si>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</si>
  <si>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</si>
  <si>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</si>
  <si>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</si>
  <si>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</si>
  <si>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</si>
  <si>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</si>
  <si>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</si>
  <si>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</si>
  <si>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</si>
  <si>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</si>
  <si>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</si>
  <si>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</si>
  <si>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</si>
  <si>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</si>
  <si>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</si>
  <si>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</si>
  <si>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</si>
  <si>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</si>
  <si>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</si>
  <si>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</si>
  <si>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</si>
  <si>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</si>
  <si>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</si>
  <si>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</si>
  <si>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</si>
  <si>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</si>
  <si>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</si>
  <si>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</si>
  <si>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</si>
  <si>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</si>
  <si>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</si>
  <si>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</si>
  <si>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</si>
  <si>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</si>
  <si>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</si>
  <si>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</si>
  <si>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</si>
  <si>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</si>
  <si>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</si>
  <si>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</si>
  <si>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</si>
  <si>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</si>
  <si>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</si>
  <si>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</si>
  <si>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</si>
  <si>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</si>
  <si>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</si>
  <si>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</si>
  <si>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</si>
  <si>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</si>
  <si>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</si>
  <si>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</si>
  <si>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</si>
  <si>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</si>
  <si>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</si>
  <si>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</si>
  <si>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</si>
  <si>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</si>
  <si>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</si>
  <si>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</si>
  <si>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</si>
  <si>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</si>
  <si>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</si>
  <si>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</si>
  <si>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</si>
  <si>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</si>
  <si>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</si>
  <si>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</si>
  <si>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</si>
  <si>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</si>
  <si>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</si>
  <si>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</si>
  <si>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</si>
  <si>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</si>
  <si>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</si>
  <si>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</si>
  <si>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</si>
  <si>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</si>
  <si>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</si>
  <si>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</si>
  <si>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</si>
  <si>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</si>
  <si>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</si>
  <si>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</si>
  <si>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</si>
  <si>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</si>
  <si>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</si>
  <si>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</si>
  <si>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</si>
  <si>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</si>
  <si>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</si>
  <si>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</si>
  <si>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</si>
  <si>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</si>
  <si>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</si>
  <si>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</si>
  <si>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</si>
  <si>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</si>
  <si>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</si>
  <si>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</si>
  <si>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</si>
  <si>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</si>
  <si>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</si>
  <si>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</si>
  <si>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</si>
  <si>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</si>
  <si>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</si>
  <si>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</si>
  <si>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</si>
  <si>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</si>
  <si>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</si>
  <si>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</si>
  <si>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</si>
  <si>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</si>
  <si>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</si>
  <si>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</si>
  <si>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</si>
  <si>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</si>
  <si>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</si>
  <si>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</si>
  <si>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</si>
  <si>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</si>
  <si>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</si>
  <si>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</si>
  <si>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</si>
  <si>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</si>
  <si>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</si>
  <si>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</si>
  <si>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</si>
  <si>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</si>
  <si>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</si>
  <si>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</si>
  <si>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</si>
  <si>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</si>
  <si>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</si>
  <si>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</si>
  <si>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</si>
  <si>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</si>
  <si>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</si>
  <si>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</si>
  <si>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</si>
  <si>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</si>
  <si>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</si>
  <si>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</si>
  <si>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</si>
  <si>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</si>
  <si>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</si>
  <si>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</si>
  <si>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</si>
  <si>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</si>
  <si>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</si>
  <si>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</si>
  <si>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</si>
  <si>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</si>
  <si>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</si>
  <si>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</si>
  <si>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</si>
  <si>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</si>
  <si>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</si>
  <si>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</si>
  <si>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</si>
  <si>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</si>
  <si>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</si>
  <si>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</si>
  <si>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</si>
  <si>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</si>
  <si>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</si>
  <si>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</si>
  <si>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</si>
  <si>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</si>
  <si>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</si>
  <si>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</si>
  <si>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</si>
  <si>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</si>
  <si>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</si>
  <si>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</si>
  <si>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</si>
  <si>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</si>
  <si>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</si>
  <si>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</si>
  <si>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</si>
  <si>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</si>
  <si>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</si>
  <si>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</si>
  <si>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</si>
  <si>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</si>
  <si>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</si>
  <si>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</si>
  <si>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</si>
  <si>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</si>
  <si>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</si>
  <si>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</si>
  <si>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</si>
  <si>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</si>
  <si>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</si>
  <si>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</si>
  <si>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</si>
  <si>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</si>
  <si>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</si>
  <si>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</si>
  <si>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</si>
  <si>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</si>
  <si>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</si>
  <si>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</si>
  <si>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</si>
  <si>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</si>
  <si>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</si>
  <si>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</si>
  <si>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</si>
  <si>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</si>
  <si>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</si>
  <si>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</si>
  <si>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</si>
  <si>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</si>
  <si>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</si>
  <si>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</si>
  <si>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</si>
  <si>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</si>
  <si>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</si>
  <si>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</si>
  <si>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</si>
  <si>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</si>
  <si>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</si>
  <si>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</si>
  <si>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</si>
  <si>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</si>
  <si>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</si>
  <si>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</si>
  <si>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</si>
  <si>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</si>
  <si>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</si>
  <si>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</si>
  <si>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</si>
  <si>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</si>
  <si>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</si>
  <si>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</si>
  <si>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</si>
  <si>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</si>
  <si>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</si>
  <si>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</si>
  <si>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</si>
  <si>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</si>
  <si>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</si>
  <si>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</si>
  <si>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</si>
  <si>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</si>
  <si>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</si>
  <si>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</si>
  <si>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</si>
  <si>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</si>
  <si>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</si>
  <si>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</si>
  <si>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</si>
  <si>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</si>
  <si>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</si>
  <si>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</si>
  <si>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</si>
  <si>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</si>
  <si>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</si>
  <si>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</si>
  <si>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</si>
  <si>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</si>
  <si>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</si>
  <si>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</si>
  <si>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</si>
  <si>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</si>
  <si>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</si>
  <si>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</si>
  <si>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</si>
  <si>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</si>
  <si>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</si>
  <si>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</si>
  <si>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</si>
  <si>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</si>
  <si>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</si>
  <si>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</si>
  <si>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</si>
  <si>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</si>
  <si>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</si>
  <si>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</si>
  <si>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</si>
  <si>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</si>
  <si>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</si>
  <si>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</si>
  <si>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</si>
  <si>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</si>
  <si>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</si>
  <si>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</si>
  <si>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</si>
  <si>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</si>
  <si>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</si>
  <si>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</si>
  <si>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</si>
  <si>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</si>
  <si>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</si>
  <si>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</si>
  <si>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</si>
  <si>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</si>
  <si>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</si>
  <si>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</si>
  <si>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</si>
  <si>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</si>
  <si>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</si>
  <si>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</si>
  <si>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</si>
  <si>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</si>
  <si>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</si>
  <si>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</si>
  <si>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</si>
  <si>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</si>
  <si>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</si>
  <si>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</si>
  <si>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</si>
  <si>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</si>
  <si>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</si>
  <si>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</si>
  <si>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</si>
  <si>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</si>
  <si>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</si>
  <si>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</si>
  <si>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</si>
  <si>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</si>
  <si>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</si>
  <si>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</si>
  <si>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</si>
  <si>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</si>
  <si>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</si>
  <si>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</si>
  <si>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</si>
  <si>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</si>
  <si>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</si>
  <si>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</si>
  <si>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</si>
  <si>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</si>
  <si>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</si>
  <si>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</si>
  <si>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</si>
  <si>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</si>
  <si>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</si>
  <si>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</si>
  <si>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</si>
  <si>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</si>
  <si>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</si>
  <si>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</si>
  <si>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</si>
  <si>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</si>
  <si>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</si>
  <si>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</si>
  <si>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</si>
  <si>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</si>
  <si>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</si>
  <si>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</si>
  <si>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</si>
  <si>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</si>
  <si>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</si>
  <si>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</si>
  <si>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</si>
  <si>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</si>
  <si>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</si>
  <si>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</si>
  <si>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</si>
  <si>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</si>
  <si>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Aberdeen City Council</t>
  </si>
  <si>
    <t>Aberdeen Local Development Plan</t>
  </si>
  <si>
    <t>Alternative Energy Strategy for Council Owned Buildings</t>
  </si>
  <si>
    <t>2012 - 2017</t>
  </si>
  <si>
    <t>Local Transport Strategy</t>
  </si>
  <si>
    <t>2008 - 2012</t>
  </si>
  <si>
    <t>Local Housing Strategy</t>
  </si>
  <si>
    <t>2012-2017</t>
  </si>
  <si>
    <t>Transport Strategy</t>
  </si>
  <si>
    <t>Housing</t>
  </si>
  <si>
    <t>Fleet Asset Management Plan</t>
  </si>
  <si>
    <t>Emission reduction/ alternative fuels</t>
  </si>
  <si>
    <t>Open Space Audit and Strategy</t>
  </si>
  <si>
    <t>Nature Conservation Strategy</t>
  </si>
  <si>
    <t>Achieved WWF What Wood You Choose Silver Pledge award</t>
  </si>
  <si>
    <t xml:space="preserve">Ensuring responsible purchasing complied with ACC Timber Procurement Policy. Demonstrating that 100% certified timber was procured. </t>
  </si>
  <si>
    <t>As a Local Authority Aberdeen City Council has a strong role to play in: reducing emissions from it's own estate and a wide range of services including buildings, transport, land use and waste; driving and influencing emission reduction across the city; and managing risk and building resilience to a changing climate.</t>
  </si>
  <si>
    <t xml:space="preserve">We will design and construct all new infrastructure to be energy efficient by maximising the use of low carbon technology and materials. We will use recycled materials where appropriate.
We will increase energy efficiency and introduce carbon reduction measures in our processes and our housing and non-housing assets to reduce our carbon footprint, save money and to bring people out of fuel.
We will manage waste effectively and in line with UK and European legislative requirements by maximising recycling and reducing waste to landfill, thereby reducing our costs and carbon footprint.
We will provide and promote a sustainable transport system, including cycling, which reduces our carbon emissions.
</t>
  </si>
  <si>
    <t>We will design and construct all new infrastructure to be energy efficient by maximising the use of low carbon technology and materials.
Increase sustainable economic growth for the benefit of all citizens through support of national outcomes.</t>
  </si>
  <si>
    <t>Reduce Aberdeen City Council’s annual energy consumption and associated carbon emissions in line with the
Council’s Carbon Management Plan 2010-2015.</t>
  </si>
  <si>
    <t>Aberdeen 2022 – being the city we love to live in: a socially, economically and environmentally sustainable and great city.</t>
  </si>
  <si>
    <t>City Regional Deal</t>
  </si>
  <si>
    <t>Key theme 7 - Actively promote our offer and the transition to a low carbon economy.</t>
  </si>
  <si>
    <t>It is necessary to improve air quality in Aberdeen to protect the health of the City’s inhabitants.</t>
  </si>
  <si>
    <t xml:space="preserve">A connected city in respect of infrastructure and people and a light of the north in relation to the environment. </t>
  </si>
  <si>
    <t>Emphasis is placed on addressing poor air quality, noise and emissions from congestion and traffic growth.</t>
  </si>
  <si>
    <t xml:space="preserve">Transport masterplanning looking to reduce air pollution and emissions. </t>
  </si>
  <si>
    <t>Key goals and growth sectors.</t>
  </si>
  <si>
    <t>Recognise the economic, environmental and social value of open spaces and maximise opportunities to mitigate and adapt to climate change and further biodiversity.</t>
  </si>
  <si>
    <t>Aligns with Zero Waste Plan targets</t>
  </si>
  <si>
    <t>2011 - 2016</t>
  </si>
  <si>
    <t>Currently under review</t>
  </si>
  <si>
    <t>2010 - 2015</t>
  </si>
  <si>
    <t>Internal Waste Minimisation Plan</t>
  </si>
  <si>
    <t>Council Travel Plan</t>
  </si>
  <si>
    <t>See responses within section 4.</t>
  </si>
  <si>
    <t>Resources to undertake the CMP were reallocated to SEAP work, therefore no further information is available from this date forward.</t>
  </si>
  <si>
    <t>Domestic waste organics recycled (tonnes)</t>
  </si>
  <si>
    <t>Domestic waste recycled (tonnes)</t>
  </si>
  <si>
    <t>Domestic waste recovered by co-incineration (tonnes)</t>
  </si>
  <si>
    <t>Domestic waste disposed of by incineration (tonnes)</t>
  </si>
  <si>
    <t>There are many private partners including First, Stagecoach, Network Rail, Aberdeen Harbour Board etc</t>
  </si>
  <si>
    <t>Aberdeenshire Council</t>
  </si>
  <si>
    <t>North East Sustainable Energy Action Plan</t>
  </si>
  <si>
    <t>Powering Aberdeen</t>
  </si>
  <si>
    <t>There are many public partners including the NHS, University, SSN etc</t>
  </si>
  <si>
    <t>There are a number of third sector partners including FSB, SBC and FoE</t>
  </si>
  <si>
    <t>Time and £7K contribution to the development of the documentation.</t>
  </si>
  <si>
    <t>Over-arching strategy for the North East of Scotland to ensure transboundary issues are considered. Compliance with legislation, alleviation of fuel poverty, fuel security, job creation, revenue savings, corporate reputation enhancement, attraction of investment, global recognition, diversification of the economy alongside many other benefits.</t>
  </si>
  <si>
    <t>£15,000 for creation of a business hub by SBC.
£35,000 for emissions information gathering by CUSP.
£30,000 for consultancy services.</t>
  </si>
  <si>
    <t>North East Scotland Climate Change Partnership network</t>
  </si>
  <si>
    <t>Officers time to facilitate the network.</t>
  </si>
  <si>
    <t>Opportunity to learn from others, share best practice and develop collaborative projects.</t>
  </si>
  <si>
    <t>Members attend from all sectors. Details can be found at:
http://www.aberdeencity.gov.uk/planning_environment/environmental/your_environment/cma_northeastscotlandclimatechangepartnership.asp</t>
  </si>
  <si>
    <t>Earth Hour</t>
  </si>
  <si>
    <t>Raises the profile of climate change and encourages citizens to be involved and engaged with the agenda.</t>
  </si>
  <si>
    <t>Officer time to facilitate the event.</t>
  </si>
  <si>
    <t>EcoCity Awards</t>
  </si>
  <si>
    <t>Small budget for award prizes and officer time to facilitate the awards programme.</t>
  </si>
  <si>
    <t>Internal communications with participation within the new managers induction and Aspire porgrammes. A core behaviour indicator has also been developed and consideration of environmental matters has/is being incorporated within project management documentation.</t>
  </si>
  <si>
    <t>New managers induction
Aspire programme
Project management templates</t>
  </si>
  <si>
    <t>Officer time.</t>
  </si>
  <si>
    <t>Schools and community organisations across the City.</t>
  </si>
  <si>
    <t>Recognises achievement of organisations and raises the profile of environmental issues.</t>
  </si>
  <si>
    <t>James Hutton Institute, University of Aberdeen, Seventeen, Satrosphere</t>
  </si>
  <si>
    <t>Developed in 2001.</t>
  </si>
  <si>
    <t>Surveys are conducted every 2 years since 2008. The travel plan itself has not recently been refreshed due to resource constraints.</t>
  </si>
  <si>
    <t xml:space="preserve">This is incorporated within the travel plan under four policy areas as opposed to a specific policy on business travel. </t>
  </si>
  <si>
    <t>No ICT strategy exists, however one is being developed this year.</t>
  </si>
  <si>
    <t xml:space="preserve">Supporting </t>
  </si>
  <si>
    <t xml:space="preserve"> North East Local Flood Risk Management Plan. </t>
  </si>
  <si>
    <t>Scottish Environment Protection Agency (SEPA), Scottish Water and the North East Local Plan District.</t>
  </si>
  <si>
    <t xml:space="preserve">Aberdeen has 600km of both open and culverted watercourse throughout the city.  Work to meeting the requirements of the Flood Risk Management (Scotland) Act 2009. Highlights the sources and impacts of flooding, and actions required to manage flood risk and reduce vulnerability. </t>
  </si>
  <si>
    <t xml:space="preserve">Involved surveying sewers and watercourses, measuring flows and rainfalls and modelling all water courses in the city and how they integrate. </t>
  </si>
  <si>
    <t>Dee Catchment Partnership</t>
  </si>
  <si>
    <t>NESCCP</t>
  </si>
  <si>
    <t>3 annual editions of NE Climate Newsletter</t>
  </si>
  <si>
    <t>Shares information and best practice on mitigation and adaptation actions in the region.</t>
  </si>
  <si>
    <t>North East Local Biodiversity Partnership</t>
  </si>
  <si>
    <t xml:space="preserve">Working to help preserve and protect biodiversity and will implement projects that helps achieve this aim, taking the future threats of climate change into consideration.  For example, there will be a focus on protecting and preserving habitats that help store carbon such as peatlands, raised bogs, heaths and fens.  </t>
  </si>
  <si>
    <t>SCARF</t>
  </si>
  <si>
    <t>Energetica</t>
  </si>
  <si>
    <t>Distributed to members organisations. Details can be found at:
http://www.aberdeencity.gov.uk/planning_environment/environmental/your_environment/cma_northeastscotlandclimatechangepartnership.asp</t>
  </si>
  <si>
    <t>H2 Aberdeen</t>
  </si>
  <si>
    <t xml:space="preserve">Aberdeen Open Space Strategy </t>
  </si>
  <si>
    <t>This will be built into the Adaptation Plan as it is develops.</t>
  </si>
  <si>
    <t>Allotments Market Stall</t>
  </si>
  <si>
    <t>Average car with unknown fuel of 200g/km</t>
  </si>
  <si>
    <r>
      <t xml:space="preserve">Development of a </t>
    </r>
    <r>
      <rPr>
        <b/>
        <sz val="11"/>
        <color theme="1"/>
        <rFont val="Calibri"/>
        <family val="2"/>
        <scheme val="minor"/>
      </rPr>
      <t>North East Flood risk Management Plan</t>
    </r>
    <r>
      <rPr>
        <sz val="11"/>
        <color theme="1"/>
        <rFont val="Calibri"/>
        <family val="2"/>
        <scheme val="minor"/>
      </rPr>
      <t>, due for publication in 2016.</t>
    </r>
  </si>
  <si>
    <t>Will allow predictions to be made about flooding events and help  assess future needs of the drainage and sewer network.</t>
  </si>
  <si>
    <r>
      <t xml:space="preserve">Development of an </t>
    </r>
    <r>
      <rPr>
        <b/>
        <sz val="11"/>
        <color theme="1"/>
        <rFont val="Calibri"/>
        <family val="2"/>
        <scheme val="minor"/>
      </rPr>
      <t xml:space="preserve">Integrated Catchment Study </t>
    </r>
    <r>
      <rPr>
        <sz val="11"/>
        <color theme="1"/>
        <rFont val="Calibri"/>
        <family val="2"/>
        <scheme val="minor"/>
      </rPr>
      <t xml:space="preserve">surveying sewers and watercourses, measuring flows and rainfalls and building a computer model of the integrated catchment. </t>
    </r>
  </si>
  <si>
    <t>http://www.aberdeencity.gov.uk/planning_environment/planning/outdoor_access/pla_green_space_network.asp</t>
  </si>
  <si>
    <t>http://www.aberdeencity.gov.uk/nmsruntime/saveasdialog.asp?lID=31830&amp;sID=14394</t>
  </si>
  <si>
    <r>
      <rPr>
        <b/>
        <sz val="11"/>
        <color theme="1"/>
        <rFont val="Calibri"/>
        <family val="2"/>
        <scheme val="minor"/>
      </rPr>
      <t>Trees and Woodlands Supplementary Guidance</t>
    </r>
    <r>
      <rPr>
        <sz val="11"/>
        <color theme="1"/>
        <rFont val="Calibri"/>
        <family val="2"/>
        <scheme val="minor"/>
      </rPr>
      <t xml:space="preserve"> under the current Aberdeen Local Development Plan.</t>
    </r>
  </si>
  <si>
    <r>
      <t xml:space="preserve">Development of a </t>
    </r>
    <r>
      <rPr>
        <b/>
        <sz val="11"/>
        <color theme="1"/>
        <rFont val="Calibri"/>
        <family val="2"/>
        <scheme val="minor"/>
      </rPr>
      <t>North East Flood Risk Management Plan</t>
    </r>
    <r>
      <rPr>
        <sz val="11"/>
        <color theme="1"/>
        <rFont val="Calibri"/>
        <family val="2"/>
        <scheme val="minor"/>
      </rPr>
      <t>, due for publication in 2016.</t>
    </r>
  </si>
  <si>
    <t>Partnership working to produce a local flood risk plan.</t>
  </si>
  <si>
    <t>http://www.aberdeencity.gov.uk/planning_environment/environmental/environmental_health/enh_disease_contingencies.asp</t>
  </si>
  <si>
    <t xml:space="preserve">http://www.aberdeencity.gov.uk/nmsruntime/saveasdialog.asp?lID=42278&amp;sID=9484 </t>
  </si>
  <si>
    <r>
      <t>Assess and manage coasts through - Development of a</t>
    </r>
    <r>
      <rPr>
        <b/>
        <sz val="11"/>
        <color theme="1"/>
        <rFont val="Calibri"/>
        <family val="2"/>
        <scheme val="minor"/>
      </rPr>
      <t xml:space="preserve"> North East Flood Risk Management Plan</t>
    </r>
    <r>
      <rPr>
        <sz val="11"/>
        <color theme="1"/>
        <rFont val="Calibri"/>
        <family val="2"/>
        <scheme val="minor"/>
      </rPr>
      <t xml:space="preserve">, due for publication in 2016. </t>
    </r>
    <r>
      <rPr>
        <b/>
        <sz val="11"/>
        <color theme="1"/>
        <rFont val="Calibri"/>
        <family val="2"/>
        <scheme val="minor"/>
      </rPr>
      <t>Aberdeen Local Development Plan</t>
    </r>
    <r>
      <rPr>
        <sz val="11"/>
        <color theme="1"/>
        <rFont val="Calibri"/>
        <family val="2"/>
        <scheme val="minor"/>
      </rPr>
      <t xml:space="preserve"> Policy NE7 Coastal Planning.</t>
    </r>
  </si>
  <si>
    <r>
      <rPr>
        <b/>
        <sz val="11"/>
        <color theme="1"/>
        <rFont val="Calibri"/>
        <family val="2"/>
        <scheme val="minor"/>
      </rPr>
      <t>Environmental Health</t>
    </r>
    <r>
      <rPr>
        <sz val="11"/>
        <color theme="1"/>
        <rFont val="Calibri"/>
        <family val="2"/>
        <scheme val="minor"/>
      </rPr>
      <t xml:space="preserve"> suppporting a co-ordinated response to animal health contingencies.</t>
    </r>
  </si>
  <si>
    <r>
      <rPr>
        <b/>
        <sz val="11"/>
        <color theme="1"/>
        <rFont val="Calibri"/>
        <family val="2"/>
        <scheme val="minor"/>
      </rPr>
      <t>Countryside Rangers</t>
    </r>
    <r>
      <rPr>
        <sz val="11"/>
        <color theme="1"/>
        <rFont val="Calibri"/>
        <family val="2"/>
        <scheme val="minor"/>
      </rPr>
      <t xml:space="preserve"> partnership work to combat wilful fire raising at city countryside sites.</t>
    </r>
  </si>
  <si>
    <r>
      <t xml:space="preserve">Consideration of properties and key infrastructure in the development of a </t>
    </r>
    <r>
      <rPr>
        <b/>
        <sz val="11"/>
        <color theme="1"/>
        <rFont val="Calibri"/>
        <family val="2"/>
        <scheme val="minor"/>
      </rPr>
      <t>North East Flood Risk Management Plan</t>
    </r>
    <r>
      <rPr>
        <sz val="11"/>
        <color theme="1"/>
        <rFont val="Calibri"/>
        <family val="2"/>
        <scheme val="minor"/>
      </rPr>
      <t>, due for publication in 2016.</t>
    </r>
  </si>
  <si>
    <t xml:space="preserve">http://www.sepa.org.uk/media/75336/doc-1-ne_amp_overview.pdf </t>
  </si>
  <si>
    <r>
      <t xml:space="preserve">Council is a funding partner is </t>
    </r>
    <r>
      <rPr>
        <b/>
        <sz val="11"/>
        <color theme="1"/>
        <rFont val="Calibri"/>
        <family val="2"/>
        <scheme val="minor"/>
      </rPr>
      <t>North East Scotland Biological Records Centre (NESBReC)</t>
    </r>
    <r>
      <rPr>
        <sz val="11"/>
        <color theme="1"/>
        <rFont val="Calibri"/>
        <family val="2"/>
        <scheme val="minor"/>
      </rPr>
      <t xml:space="preserve"> -  they collate, manage and provide biological data for the area. Partner in the </t>
    </r>
    <r>
      <rPr>
        <b/>
        <sz val="11"/>
        <color theme="1"/>
        <rFont val="Calibri"/>
        <family val="2"/>
        <scheme val="minor"/>
      </rPr>
      <t>North East Scotland Biodiversity Partnership</t>
    </r>
    <r>
      <rPr>
        <sz val="11"/>
        <color theme="1"/>
        <rFont val="Calibri"/>
        <family val="2"/>
        <scheme val="minor"/>
      </rPr>
      <t xml:space="preserve">, a schools camera footage project was held in 2014.
</t>
    </r>
  </si>
  <si>
    <t xml:space="preserve">http://www.nesbrec.org.uk/  Schools project gathered information on some
of the under-recorded species in the region.
http://www.nesbiodiversity.org.uk/index.html
</t>
  </si>
  <si>
    <t>http://www.sepa.org.uk/media/75336/doc-1-ne_amp_overview.pdf</t>
  </si>
  <si>
    <t>Winter preparedness road networks. Council Winter Maintenance Plan.</t>
  </si>
  <si>
    <t>http://www.aberdeencity.gov.uk/web/files/Roads/Winter_Service_Plan_14_15.pdf</t>
  </si>
  <si>
    <r>
      <t xml:space="preserve">An </t>
    </r>
    <r>
      <rPr>
        <b/>
        <sz val="11"/>
        <color theme="1"/>
        <rFont val="Calibri"/>
        <family val="2"/>
        <scheme val="minor"/>
      </rPr>
      <t>Integrated Catchment Study</t>
    </r>
    <r>
      <rPr>
        <sz val="11"/>
        <color theme="1"/>
        <rFont val="Calibri"/>
        <family val="2"/>
        <scheme val="minor"/>
      </rPr>
      <t xml:space="preserve"> has been developed to inform flood risk management. </t>
    </r>
  </si>
  <si>
    <t>http://www.aberdeencity.gov.uk/planning_environment/planning/local_development_plan/pla_local_development_plan.asp</t>
  </si>
  <si>
    <r>
      <rPr>
        <b/>
        <sz val="11"/>
        <color theme="1"/>
        <rFont val="Calibri"/>
        <family val="2"/>
        <scheme val="minor"/>
      </rPr>
      <t>Aberdeen Local Development Plan (LDP)(2012)</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includes policy NE1 Greenspace Networks and NE6 Flooding &amp; Drainage. Supplementary guidance on open space in relation to city </t>
    </r>
    <r>
      <rPr>
        <b/>
        <sz val="11"/>
        <color theme="1"/>
        <rFont val="Calibri"/>
        <family val="2"/>
        <scheme val="minor"/>
      </rPr>
      <t xml:space="preserve">Open Space Audit </t>
    </r>
    <r>
      <rPr>
        <sz val="11"/>
        <color theme="1"/>
        <rFont val="Calibri"/>
        <family val="2"/>
        <scheme val="minor"/>
      </rPr>
      <t xml:space="preserve">and </t>
    </r>
    <r>
      <rPr>
        <b/>
        <sz val="11"/>
        <color theme="1"/>
        <rFont val="Calibri"/>
        <family val="2"/>
        <scheme val="minor"/>
      </rPr>
      <t>Strategy</t>
    </r>
    <r>
      <rPr>
        <sz val="11"/>
        <color theme="1"/>
        <rFont val="Calibri"/>
        <family val="2"/>
        <scheme val="minor"/>
      </rPr>
      <t xml:space="preserve">, drainage impact assessment, buffer strips, trees and woodlands. Work has taken place for the next LDP, a section on climate change was included in the Main Issues Report. </t>
    </r>
  </si>
  <si>
    <r>
      <t xml:space="preserve">Projections for an increase in intensity of winter rainfall have been considered in the development of </t>
    </r>
    <r>
      <rPr>
        <b/>
        <sz val="11"/>
        <color theme="1"/>
        <rFont val="Calibri"/>
        <family val="2"/>
        <scheme val="minor"/>
      </rPr>
      <t>Surface Water Management Plan.</t>
    </r>
  </si>
  <si>
    <t xml:space="preserve">This plan has specification with regards to manage the urban drainage which is at particular risk from surface water. </t>
  </si>
  <si>
    <t>S1</t>
  </si>
  <si>
    <t>http://www.aberdeencity.gov.uk/housing/council_tenants/home_energy_saving/hoa_HomeEnergySaving.asp</t>
  </si>
  <si>
    <r>
      <t xml:space="preserve">Expansion of </t>
    </r>
    <r>
      <rPr>
        <b/>
        <sz val="11"/>
        <color theme="1"/>
        <rFont val="Calibri"/>
        <family val="2"/>
        <scheme val="minor"/>
      </rPr>
      <t>District Heating Networks</t>
    </r>
    <r>
      <rPr>
        <sz val="11"/>
        <color theme="1"/>
        <rFont val="Calibri"/>
        <family val="2"/>
        <scheme val="minor"/>
      </rPr>
      <t xml:space="preserve">.  Insulation through the </t>
    </r>
    <r>
      <rPr>
        <b/>
        <sz val="11"/>
        <color theme="1"/>
        <rFont val="Calibri"/>
        <family val="2"/>
        <scheme val="minor"/>
      </rPr>
      <t>Victorian Tenement Project</t>
    </r>
    <r>
      <rPr>
        <sz val="11"/>
        <color theme="1"/>
        <rFont val="Calibri"/>
        <family val="2"/>
        <scheme val="minor"/>
      </rPr>
      <t xml:space="preserve">. </t>
    </r>
    <r>
      <rPr>
        <b/>
        <sz val="11"/>
        <color theme="1"/>
        <rFont val="Calibri"/>
        <family val="2"/>
        <scheme val="minor"/>
      </rPr>
      <t>Aberdeen Affordable warnth Scheme</t>
    </r>
    <r>
      <rPr>
        <sz val="11"/>
        <color theme="1"/>
        <rFont val="Calibri"/>
        <family val="2"/>
        <scheme val="minor"/>
      </rPr>
      <t xml:space="preserve"> - aimed at owner occupiers paying 10% or more of their income on heating. </t>
    </r>
    <r>
      <rPr>
        <b/>
        <sz val="11"/>
        <color theme="1"/>
        <rFont val="Calibri"/>
        <family val="2"/>
        <scheme val="minor"/>
      </rPr>
      <t>Keep Warm/ Keep well Scheme</t>
    </r>
    <r>
      <rPr>
        <sz val="11"/>
        <color theme="1"/>
        <rFont val="Calibri"/>
        <family val="2"/>
        <scheme val="minor"/>
      </rPr>
      <t xml:space="preserve"> - energy efficiency advice for householders 60 and over.</t>
    </r>
  </si>
  <si>
    <t>Outlines housing strategic approach to fuel poverty, energy efficiency and climate change</t>
  </si>
  <si>
    <t>AREG</t>
  </si>
  <si>
    <r>
      <t xml:space="preserve">The </t>
    </r>
    <r>
      <rPr>
        <b/>
        <sz val="11"/>
        <color theme="1"/>
        <rFont val="Calibri"/>
        <family val="2"/>
        <scheme val="minor"/>
      </rPr>
      <t>Green Space Network</t>
    </r>
    <r>
      <rPr>
        <sz val="11"/>
        <color theme="1"/>
        <rFont val="Calibri"/>
        <family val="2"/>
        <scheme val="minor"/>
      </rPr>
      <t xml:space="preserve"> and the </t>
    </r>
    <r>
      <rPr>
        <b/>
        <sz val="11"/>
        <color theme="1"/>
        <rFont val="Calibri"/>
        <family val="2"/>
        <scheme val="minor"/>
      </rPr>
      <t>Green Space Network (GSN) GIS Tool</t>
    </r>
    <r>
      <rPr>
        <sz val="11"/>
        <color theme="1"/>
        <rFont val="Calibri"/>
        <family val="2"/>
        <scheme val="minor"/>
      </rPr>
      <t xml:space="preserve"> promotes, enhances and protects the environment identifies threats/ opportunities to the city natural and built environment.  </t>
    </r>
    <r>
      <rPr>
        <b/>
        <sz val="11"/>
        <color theme="1"/>
        <rFont val="Calibri"/>
        <family val="2"/>
        <scheme val="minor"/>
      </rPr>
      <t xml:space="preserve"> </t>
    </r>
    <r>
      <rPr>
        <sz val="11"/>
        <color theme="1"/>
        <rFont val="Calibri"/>
        <family val="2"/>
        <scheme val="minor"/>
      </rPr>
      <t xml:space="preserve">Focus on green infrastructure practices and enhancing the green space network. </t>
    </r>
  </si>
  <si>
    <t>Officer time</t>
  </si>
  <si>
    <t xml:space="preserve">Many partners as indicated at http://www.sepa.org.uk/media/75414/doc-7-north-east-area-advisory-group-membership-list.pdf </t>
  </si>
  <si>
    <r>
      <t xml:space="preserve">Under the EU Water Framework Directive the Council has prepared the River Basin Management Plan along with partners. The Council is a partner in the </t>
    </r>
    <r>
      <rPr>
        <b/>
        <sz val="11"/>
        <color theme="1"/>
        <rFont val="Calibri"/>
        <family val="2"/>
        <scheme val="minor"/>
      </rPr>
      <t>North East Area Advisory Group</t>
    </r>
    <r>
      <rPr>
        <sz val="11"/>
        <color theme="1"/>
        <rFont val="Calibri"/>
        <family val="2"/>
        <scheme val="minor"/>
      </rPr>
      <t xml:space="preserve"> which developed the </t>
    </r>
    <r>
      <rPr>
        <b/>
        <sz val="11"/>
        <color theme="1"/>
        <rFont val="Calibri"/>
        <family val="2"/>
        <scheme val="minor"/>
      </rPr>
      <t>North East Area Management Plan</t>
    </r>
    <r>
      <rPr>
        <sz val="11"/>
        <color theme="1"/>
        <rFont val="Calibri"/>
        <family val="2"/>
        <scheme val="minor"/>
      </rPr>
      <t>. Addressing issues of water quantity and quality.  The second cycle of the river basin management plan, 2015 to 2021 is currently being prepared, it stresses the need for climate change adaptation. It is due for puublication in December 2015.</t>
    </r>
  </si>
  <si>
    <r>
      <rPr>
        <sz val="11"/>
        <color theme="1"/>
        <rFont val="Calibri"/>
        <family val="2"/>
        <scheme val="minor"/>
      </rPr>
      <t>Under the EU Water Framework Directive the Council has prepared the</t>
    </r>
    <r>
      <rPr>
        <b/>
        <sz val="11"/>
        <color theme="1"/>
        <rFont val="Calibri"/>
        <family val="2"/>
        <scheme val="minor"/>
      </rPr>
      <t xml:space="preserve"> River Basin Management Plan </t>
    </r>
    <r>
      <rPr>
        <sz val="11"/>
        <color theme="1"/>
        <rFont val="Calibri"/>
        <family val="2"/>
        <scheme val="minor"/>
      </rPr>
      <t>along with partners. The Council is a partner in the North East Area Advisory Group which developed the North East Area Management Plan. Addressing issues of water quantity and quality.  The second cycle of the river basin management plan, 2015 to 2021 is currently being prepared, it stresses the need for climate change adaptation. It is due for puublication in December 2015.</t>
    </r>
  </si>
  <si>
    <r>
      <rPr>
        <sz val="11"/>
        <color theme="1"/>
        <rFont val="Calibri"/>
        <family val="2"/>
        <scheme val="minor"/>
      </rPr>
      <t xml:space="preserve">Under the EU Water Framework Directive the Council has prepared the </t>
    </r>
    <r>
      <rPr>
        <b/>
        <sz val="11"/>
        <color theme="1"/>
        <rFont val="Calibri"/>
        <family val="2"/>
        <scheme val="minor"/>
      </rPr>
      <t xml:space="preserve">River Basin Management Plan </t>
    </r>
    <r>
      <rPr>
        <sz val="11"/>
        <color theme="1"/>
        <rFont val="Calibri"/>
        <family val="2"/>
        <scheme val="minor"/>
      </rPr>
      <t>along with partners. The Council is a partner in the North East Area Advisory Group which developed the North East Area Management Plan. Addressing issues of water quantity and quality.  The second cycle of the river basin management plan, 2015 to 2021 is currently being prepared, it stresses the need for climate change adaptation. It is due for puublication in December 2015.</t>
    </r>
  </si>
  <si>
    <t xml:space="preserve">Co-Wheels car club. More than 1,000 drivers in the city use cars from Co-wheels. </t>
  </si>
  <si>
    <t>A network of electric vehicle charging points. These are available at 21 sites in the city.</t>
  </si>
  <si>
    <t>Fleet of 10 x hydrogen buses and hydrogen refuelling station.</t>
  </si>
  <si>
    <t>Number of change points installed</t>
  </si>
  <si>
    <t>Number of car club members</t>
  </si>
  <si>
    <t>Number of operational buses</t>
  </si>
  <si>
    <t>Number of premises connected</t>
  </si>
  <si>
    <t>Signatory of the Covenant of Mayors</t>
  </si>
  <si>
    <t>50% of household waste to be recycled through source
separation by 2020; 56% of household waste to be recycled through source separation by 2025; Further recycling can be achieved by processing mixed waste; Introduce an organic waste collection for all households by 2016. No more than 5% of household waste should be landfilled by 2025.</t>
  </si>
  <si>
    <t xml:space="preserve">Sustainable Urban Mobility Plan. Developing a SUMP transport masterplan looking at the way people move around by different modes of transport. </t>
  </si>
  <si>
    <t>Aberdeen Affordable Warmth Scheme. Operated through Aberdeen Care and Repair, aimed at owner-occupiers who are paying 10% or more of their income on heating their homes.</t>
  </si>
  <si>
    <t xml:space="preserve">Victorian tenements project. Energy efficiency scheme for owner-occupiers, tenants of private landlords, private landlords and local authority tenants. Improve heating systems and insulation in hard to heat granite properties. 
</t>
  </si>
  <si>
    <t>Project aimed to deliver a hydrogen strategy for Europe's North Sea Region.</t>
  </si>
  <si>
    <t xml:space="preserve">Through ACSEF - partners can be found at http://www.energetica.uk.com/about/what-is-energetica
</t>
  </si>
  <si>
    <t xml:space="preserve">To consolidate and grow the Region’s position as one of the world’s major energy centres and the energy capital of Europe.
</t>
  </si>
  <si>
    <t xml:space="preserve">Working to bring about a hydrogen economy in the Aberdeen City Region developed through the HyTrEc project. </t>
  </si>
  <si>
    <t>Range of public and private sector partners. http://www.aberdeeninvestlivevisit.co.uk/Invest/Aberdeens-Economy/City-Projects/H2-Aberdeen/A-Hydrogen-Economy.aspx</t>
  </si>
  <si>
    <t>Catchment management projects. Engagement is underway to help refine the second river basin plans to help refine objectives in some catchments and instigate implementation, and form partnerships to tackle specific problems in the area.</t>
  </si>
  <si>
    <t xml:space="preserve">North East Scotland Area Advisory Group. Local River Basin management plan. 
</t>
  </si>
  <si>
    <t>SEPA</t>
  </si>
  <si>
    <r>
      <rPr>
        <b/>
        <sz val="11"/>
        <color theme="1"/>
        <rFont val="Calibri"/>
        <family val="2"/>
        <scheme val="minor"/>
      </rPr>
      <t>Aberdeen - A Smarter City</t>
    </r>
    <r>
      <rPr>
        <sz val="11"/>
        <color theme="1"/>
        <rFont val="Calibri"/>
        <family val="2"/>
        <scheme val="minor"/>
      </rPr>
      <t xml:space="preserve">. This is the administrations policy statement. These objectives come under the Smarter Environment (Natural Resources) theme.
http://www.aberdeencity.gov.uk/council_government/about_us/about_us.asp </t>
    </r>
  </si>
  <si>
    <r>
      <rPr>
        <b/>
        <sz val="11"/>
        <color theme="1"/>
        <rFont val="Calibri"/>
        <family val="2"/>
        <scheme val="minor"/>
      </rPr>
      <t>Community Plan and Single Outcome Agreement</t>
    </r>
    <r>
      <rPr>
        <sz val="11"/>
        <color theme="1"/>
        <rFont val="Calibri"/>
        <family val="2"/>
        <scheme val="minor"/>
      </rPr>
      <t xml:space="preserve"> (currently under review)
http://www.gov.scot/Resource/0042/00420885.pdf</t>
    </r>
  </si>
  <si>
    <r>
      <rPr>
        <b/>
        <sz val="11"/>
        <color theme="1"/>
        <rFont val="Calibri"/>
        <family val="2"/>
        <scheme val="minor"/>
      </rPr>
      <t>Air Quality Action Plan 2011</t>
    </r>
    <r>
      <rPr>
        <sz val="11"/>
        <color theme="1"/>
        <rFont val="Calibri"/>
        <family val="2"/>
        <scheme val="minor"/>
      </rPr>
      <t xml:space="preserve">
http://www.aberdeencity.gov.uk/nmsruntime/saveasdialog.asp?lID=56878&amp;sID=5034</t>
    </r>
  </si>
  <si>
    <r>
      <rPr>
        <b/>
        <sz val="11"/>
        <color theme="1"/>
        <rFont val="Calibri"/>
        <family val="2"/>
        <scheme val="minor"/>
      </rPr>
      <t>Local Transport Strategy</t>
    </r>
    <r>
      <rPr>
        <sz val="11"/>
        <color theme="1"/>
        <rFont val="Calibri"/>
        <family val="2"/>
        <scheme val="minor"/>
      </rPr>
      <t xml:space="preserve">
http://www.aberdeencity.gov.uk/nmsruntime/saveasdialog.asp?lID=62886&amp;sID=2866</t>
    </r>
  </si>
  <si>
    <r>
      <rPr>
        <b/>
        <sz val="11"/>
        <color theme="1"/>
        <rFont val="Calibri"/>
        <family val="2"/>
        <scheme val="minor"/>
      </rPr>
      <t>Sustainable Urban Mobility Plan</t>
    </r>
    <r>
      <rPr>
        <sz val="11"/>
        <color theme="1"/>
        <rFont val="Calibri"/>
        <family val="2"/>
        <scheme val="minor"/>
      </rPr>
      <t xml:space="preserve">
http://www.aberdeencity.gov.uk/SUMP/</t>
    </r>
  </si>
  <si>
    <r>
      <rPr>
        <b/>
        <sz val="11"/>
        <color theme="1"/>
        <rFont val="Calibri"/>
        <family val="2"/>
        <scheme val="minor"/>
      </rPr>
      <t>Aberdeen Open Space Strategy 2011-2016</t>
    </r>
    <r>
      <rPr>
        <sz val="11"/>
        <color theme="1"/>
        <rFont val="Calibri"/>
        <family val="2"/>
        <scheme val="minor"/>
      </rPr>
      <t>, objectives 2 and 8
http://www.aberdeencity.gov.uk/nmsruntime/saveasdialog.asp?lID=42832&amp;sID=11561</t>
    </r>
  </si>
  <si>
    <r>
      <rPr>
        <b/>
        <sz val="11"/>
        <color theme="1"/>
        <rFont val="Calibri"/>
        <family val="2"/>
        <scheme val="minor"/>
      </rPr>
      <t>Shaping Aberdeen</t>
    </r>
    <r>
      <rPr>
        <sz val="11"/>
        <color theme="1"/>
        <rFont val="Calibri"/>
        <family val="2"/>
        <scheme val="minor"/>
      </rPr>
      <t xml:space="preserve">, Pages 12 and 17 details the key goals and growth sectors.
http://committees.aberdeencity.gov.uk/documents/s33119/Strategic%20Infrastructure%20Plan.pdf
</t>
    </r>
  </si>
  <si>
    <t>Strategic Development Plan. All new buildings to be carbon neutral by 2020. For the equivalent of the city region’s electricity needs to be met from renewable sources by 2020.</t>
  </si>
  <si>
    <r>
      <t xml:space="preserve">89.21% of stock met </t>
    </r>
    <r>
      <rPr>
        <b/>
        <sz val="11"/>
        <color theme="1"/>
        <rFont val="Calibri"/>
        <family val="2"/>
        <scheme val="minor"/>
      </rPr>
      <t>Scottish Housing Quality
Standard (SHQS)</t>
    </r>
    <r>
      <rPr>
        <sz val="11"/>
        <color theme="1"/>
        <rFont val="Calibri"/>
        <family val="2"/>
        <scheme val="minor"/>
      </rPr>
      <t>. The remainder were either exempt or in abeyance.</t>
    </r>
  </si>
  <si>
    <t>Arms Length Organisations. Joint service partnerships.</t>
  </si>
  <si>
    <t>Smarter Working. Closure of main offices Balgownie One, Crown House</t>
  </si>
  <si>
    <r>
      <rPr>
        <b/>
        <sz val="11"/>
        <color theme="1"/>
        <rFont val="Calibri"/>
        <family val="2"/>
        <scheme val="minor"/>
      </rPr>
      <t xml:space="preserve">5 Year Business Plan, </t>
    </r>
    <r>
      <rPr>
        <sz val="11"/>
        <color theme="1"/>
        <rFont val="Calibri"/>
        <family val="2"/>
        <scheme val="minor"/>
      </rPr>
      <t xml:space="preserve">
http://www.aberdeencity.gov.uk/NextFiveYears/nfy_home.asp</t>
    </r>
  </si>
  <si>
    <r>
      <rPr>
        <b/>
        <sz val="11"/>
        <color theme="1"/>
        <rFont val="Calibri"/>
        <family val="2"/>
        <scheme val="minor"/>
      </rPr>
      <t xml:space="preserve">Alternative Energy Strategy for Council Owned Buildings, </t>
    </r>
    <r>
      <rPr>
        <sz val="11"/>
        <color theme="1"/>
        <rFont val="Calibri"/>
        <family val="2"/>
        <scheme val="minor"/>
      </rPr>
      <t xml:space="preserve">Section 1, page 3
http://www.aberdeencity.gov.uk/nmsruntime/saveasdialog.asp?lID=42070&amp;sID=904
</t>
    </r>
    <r>
      <rPr>
        <b/>
        <sz val="11"/>
        <color theme="1"/>
        <rFont val="Calibri"/>
        <family val="2"/>
        <scheme val="minor"/>
      </rPr>
      <t>Carbon Management Plan</t>
    </r>
    <r>
      <rPr>
        <sz val="11"/>
        <color theme="1"/>
        <rFont val="Calibri"/>
        <family val="2"/>
        <scheme val="minor"/>
      </rPr>
      <t>, Section 2.3, page 10
http://www.aberdeencity.gov.uk/planning_environment/environmental/your_environment/cma_carbonmanagement.asp</t>
    </r>
  </si>
  <si>
    <t>Aims to take on the urgent challenges of sustainable development and climate change.To be a city/region which takes the lead in reducing the amount of carbon dioxide released into the air, adapts to the effects of climate change and limits the amount of non-renewable resources it uses.</t>
  </si>
  <si>
    <r>
      <rPr>
        <b/>
        <sz val="11"/>
        <color theme="1"/>
        <rFont val="Calibri"/>
        <family val="2"/>
        <scheme val="minor"/>
      </rPr>
      <t>Aberdeen City and Shire Strategic Development Plan</t>
    </r>
    <r>
      <rPr>
        <sz val="11"/>
        <color theme="1"/>
        <rFont val="Calibri"/>
        <family val="2"/>
        <scheme val="minor"/>
      </rPr>
      <t>, section 2, page 6
http://www.aberdeencityandshire-sdpa.gov.uk/DevelopmentPlan/DevPlan.asp</t>
    </r>
  </si>
  <si>
    <t>To reinforce our place, now and in the future as the energy city by further enhancing the region’s economic competitiveness,
maximising the capacity and value of renewable energy and giving greater energy security by being at the forefront of a
hydrogen economy.</t>
  </si>
  <si>
    <r>
      <rPr>
        <b/>
        <sz val="11"/>
        <color theme="1"/>
        <rFont val="Calibri"/>
        <family val="2"/>
        <scheme val="minor"/>
      </rPr>
      <t>Hydrogen Strategy for Aberdeen City Region 2015-2025</t>
    </r>
    <r>
      <rPr>
        <sz val="11"/>
        <color theme="1"/>
        <rFont val="Calibri"/>
        <family val="2"/>
        <scheme val="minor"/>
      </rPr>
      <t>, Part 2, page 16
http://www.hytrec.eu/Resources/Resources.aspx</t>
    </r>
  </si>
  <si>
    <r>
      <rPr>
        <b/>
        <sz val="11"/>
        <color theme="1"/>
        <rFont val="Calibri"/>
        <family val="2"/>
        <scheme val="minor"/>
      </rPr>
      <t>City Centre Master Plan</t>
    </r>
    <r>
      <rPr>
        <sz val="11"/>
        <color theme="1"/>
        <rFont val="Calibri"/>
        <family val="2"/>
        <scheme val="minor"/>
      </rPr>
      <t>, page 18
http://www.aberdeencity.gov.uk/nmsruntime/saveasdialog.asp?lID=63586&amp;sID=25779</t>
    </r>
  </si>
  <si>
    <r>
      <rPr>
        <b/>
        <sz val="11"/>
        <color theme="1"/>
        <rFont val="Calibri"/>
        <family val="2"/>
        <scheme val="minor"/>
      </rPr>
      <t>Aberdeen Waste Strategy 2014-2025</t>
    </r>
    <r>
      <rPr>
        <sz val="11"/>
        <color theme="1"/>
        <rFont val="Calibri"/>
        <family val="2"/>
        <scheme val="minor"/>
      </rPr>
      <t>, section 3, page 7
http://www.aberdeencity.gov.uk/nmsruntime/saveasdialog.asp?lID=56656&amp;sID=24896</t>
    </r>
  </si>
  <si>
    <t>Climate change is included in the draft Council Strategic Risk Register, anticipated to go to Council committee for approval in the next reporting period.</t>
  </si>
  <si>
    <t>Reduction in corporate emissions</t>
  </si>
  <si>
    <t xml:space="preserve">Reuse, recycle and compost corporate waste </t>
  </si>
  <si>
    <t xml:space="preserve">Reduce waste to landfill from corporate buildings </t>
  </si>
  <si>
    <t>Estimated - not weighed data for all waste streams</t>
  </si>
  <si>
    <t>These projects aren't fully detailed as that information isn't collated in one place yet.</t>
  </si>
  <si>
    <t>Street Lighting retrofit programme.</t>
  </si>
  <si>
    <t>Window replacement</t>
  </si>
  <si>
    <t>Overcladding and insulations</t>
  </si>
  <si>
    <t>Conditions and suitability plan</t>
  </si>
  <si>
    <t>Roof replacement</t>
  </si>
  <si>
    <t>Reduce energy consumption</t>
  </si>
  <si>
    <r>
      <t xml:space="preserve">Domestic waste landfilled </t>
    </r>
    <r>
      <rPr>
        <b/>
        <sz val="11"/>
        <color theme="1"/>
        <rFont val="Calibri"/>
        <family val="2"/>
        <scheme val="minor"/>
      </rPr>
      <t>(tonnes)</t>
    </r>
    <r>
      <rPr>
        <sz val="11"/>
        <color theme="1"/>
        <rFont val="Calibri"/>
        <family val="2"/>
        <scheme val="minor"/>
      </rPr>
      <t xml:space="preserve">
Date from http://www.environment.scotland.gov.uk/get-interactive/data/household-waste/ in the following four rows also.</t>
    </r>
  </si>
  <si>
    <t>It's important to state that the Council does not have an over-arching sustainability strategy, therefore the priorities indicated have been provided from the view of officers within the Planning and Environmental Policy team. These are not listed in order of priority and many other areas are equally important but have not been included.
• Approval of Powering Aberdeen, our city's Sustainable Energy Action Plan. This covers many areas such as transport, waste, energy, construction and planning etc.
• Ongoing development of an Adaptation Plan.
• Review of the Community Planning and Single Outcome Agreement arrangements.
• Sustainable Procurement activities aligning to the requirements of the Public Reform Act, Community Benefits and flexible frameworks.
• Review of policies and progression of an environmental management system.</t>
  </si>
  <si>
    <t>Does the organisation have an overall mission statement, strategies, plans or policies outlining ambition to influence emissions beyond your corporate boundaries? If so, please detail this in the box below.</t>
  </si>
  <si>
    <t>Information is available at http://www.aberdeenrenewables.com/</t>
  </si>
  <si>
    <t xml:space="preserve"> AREG works closely in partnership with the Council to identify and help facilitate the delivery of projects that could provide additional renewable energy infrastructure.</t>
  </si>
  <si>
    <t>Aberdeen Renewable Energy Group, is working to ensure businesses in Aberdeen City and Shire capitalise on opportunities in renewable energy.</t>
  </si>
  <si>
    <t>Representatives drawn from a range of organisations including local authorities, conservation, environmental and research organisations, statutory agencies and local businesses and individuals</t>
  </si>
  <si>
    <t>Protect and enhance local biodiversity through the delivery of a Local Biodiversity Action Plan (LBAP).
Info from Anne-Marie</t>
  </si>
  <si>
    <t>A range of public and private sector partners http://theriverdee.org/our-partners.asp</t>
  </si>
  <si>
    <t>Protect and improve the waters of the River Dee Catchment</t>
  </si>
  <si>
    <t>Hazlehead Grove Nursery</t>
  </si>
  <si>
    <r>
      <t xml:space="preserve">Aberdeen has a combined sewer network. The Council is working with Scottish water on the development of an </t>
    </r>
    <r>
      <rPr>
        <b/>
        <sz val="11"/>
        <color theme="1"/>
        <rFont val="Calibri"/>
        <family val="2"/>
        <scheme val="minor"/>
      </rPr>
      <t>Integrated Catchment Study</t>
    </r>
    <r>
      <rPr>
        <sz val="11"/>
        <color theme="1"/>
        <rFont val="Calibri"/>
        <family val="2"/>
        <scheme val="minor"/>
      </rPr>
      <t xml:space="preserve">. Surveying sewers, watercourses. Measuring flows and rainfalls and building a computer model of the integrated catchment. </t>
    </r>
  </si>
  <si>
    <t xml:space="preserve">Adaptation is embedded in many other corporate policies and strategies including; 
• Open Space Strategy 2011-2016, the strategy contains a key objective and series of actions to, “Maximise opportunities to mitigate and adapt to climate change and further biodiversity”.
• Nature Conservation Strategy 2010 – 2015, considers the future impacts of climate change and highlights the links between biodiversity and climate change.  Specifically, the strategy recognises that biodiversity loss and climate change are interlinked and that both threaten the availability of the natural resources.
• Aberdeen City and Shire Strategic Development Plan - All new developments to use water-saving technology and to avoid developments on land which is at an unacceptable risk from coastal or river flooding.
• Aberdeen Local Development Plan, it includes supplementary guidance on open space, drainage impact assessment, buffer strips and trees and woodlands.
• Adaptation is embedded into the Council Business Case templates to ensure climate change is considered in new projects and proposals. 
• The Consultative Draft Local Transport Strategy includes an objective - To ensure that the road network is as resilient as possible in case of flooding from extreme weather conditions and to contribute to Aberdeen’s carbon emissions targets and develop climate resilient infrastructures.
• An Integrated Catchment Study which takes into account climate projections, is informing the development of a North East Flood Risk Management Plan.
</t>
  </si>
  <si>
    <t>No data available this reporting year</t>
  </si>
  <si>
    <t>No current CMP - boundary varies from above for all stated see 3a</t>
  </si>
  <si>
    <t>Oil</t>
  </si>
  <si>
    <t>Reduction air km, increase rail km, reduction in essential and casual car mileage</t>
  </si>
  <si>
    <t>Data not available see 3a</t>
  </si>
  <si>
    <t>Change not measured against emissions</t>
  </si>
  <si>
    <t>Roll out of solar PV panels on 70 Council owned buildings.</t>
  </si>
  <si>
    <t>Reduced car ownership</t>
  </si>
  <si>
    <t xml:space="preserve">Expansion of Co-Wheels car club network - staff can become members of the car club. </t>
  </si>
  <si>
    <t>The hybrid vans emit 59g/km carbon dioxide (CO2) under test</t>
  </si>
  <si>
    <t>Introduction of 2 two hydrogen diesel hybrid vans to the Council fleet.</t>
  </si>
  <si>
    <t>Part of the HyTrEc project
(Hydrogen Transport Economy in the North Sea Region)</t>
  </si>
  <si>
    <t>European Mobility Week</t>
  </si>
  <si>
    <t>Participation in European Mobility Week September 2014 and including an In Town Without My Car Day event - closing parts of the city centre to vehicles.</t>
  </si>
  <si>
    <t>http://www.aberdeencity.gov.uk/CouncilNews/ci_cns/pr_InTownWithoutMyCar_180914.asp</t>
  </si>
  <si>
    <t>Raising awareness of alternative energy options.</t>
  </si>
  <si>
    <t>http://www.aberdeencity.gov.uk/planning_environment/environmental/your_environment/cma_yourenviron_Greentimes.asp</t>
  </si>
  <si>
    <t>Raising awareness of a wide range of city environmnetal projects and events covering waste , energy, biodiversity etc</t>
  </si>
  <si>
    <t>4 quarterly city news and events publication Green Times</t>
  </si>
  <si>
    <t>Officer Time</t>
  </si>
  <si>
    <t xml:space="preserve">Bus, bike and green car salary sacrifice schemes were in operation. </t>
  </si>
  <si>
    <t>Dee Catchment Management Plan</t>
  </si>
  <si>
    <t>Emissions boundary varies from 3a - total not comparable</t>
  </si>
  <si>
    <t xml:space="preserve">ZWS tool *Est - 50% fill </t>
  </si>
  <si>
    <t>Not calculated at reporting time</t>
  </si>
  <si>
    <t>Resources not available in this interim reporting year to carry out a relevant validation process. A validation process for future reporting years is in development.</t>
  </si>
  <si>
    <t>At the start of this reporting period the majority of reporting was done by Planning and Sustainable Development, through the former Enterprise, Strategic Planning and Infrastructure Committee. Under restructuring this was moved to the Communities, Housing and Infrastructure Committee. However, dependent upon the topic, reporting can be done through other committees including Audit, Risk and Scrutiny Committee, Finance, Policy and Resources Committee and Full Council.</t>
  </si>
  <si>
    <t>The Council’s Planning and Environmental Policy Team, in Planning &amp; Sustainable Development, has a specific remit for climate change and plays a role in coordinating mitigation measures and embedding climate change into council policies and strategies. The team coordinated the Carbon Management Plan, until work ceased on this activity to concentrate on wider emissions (please note the Carbon Management Team only existed for part of the reporting period), in the form of a Sustainable Energy Action Plan. The team is also presently responsible for collating emissions data for reporting purposes and provides this as a bulletin paper on an annual basis. However, responsibility for actions related to climate change is spread across relevant council services, as indicated in the diagram. 
Asset Management and Operations oversee building conditions and undertake surveys, working closely with the Energy Management Unit and Building Services/Maintenance to bring buildings up to standard and perform better in relation to energy efficiency. This work is done on an ongoing basis.
The Energy Management Team is responsible for overseeing collation of the data behind the Carbon Reduction Commitment and report on this externally on an annual basis.
The Waste Management Team is responsible for overseeing collation of waste data returns for domestic and trade waste collections, they report to SEPA on this on an annual basis.
The Local Development Plan Team is responsible for providing the strategic direction for city development, including incorporation of sustainability principles. They also oversee development of supplementary guidance. The Local Development Plan is reviewed on a five yearly cycle and is reported to what is now the Communities, Housing and Infrastructure Committee.
All Council plans, policies and strategies undergo Strategic Environmental Assessment to assess their environmental impact, this includes addressing climate change.
Activities to develop a Flood Risk Management Plan are done in partnership, to meet the Flood Risk Management Act 2009.
Work is ongoing to further embed sustainability across organisation decision making, processes and training, during the reporting period this has included:
• All staff are required to comply with all Council policies, including those relating to the environment.
• Climate change performance is reviewed annually by committee as a bulletin report.
• Consideration of the environment has been incorporated into a core behaviour indicator for new managers.
• Consideration of the environment has been incorporated within project management templates.
• Annual climate change awareness through participation in Earth Hour and European Week for Waste Reduction.</t>
  </si>
  <si>
    <t>No plan or strategy was in place during 2014 - 2015, however, they were and are still being developed.  This includes a plan for climate adaptation that can guide decision making processes over the long term and build city resilience. This will sit alongside Powering Aberdeen, the city's Sustainable Energy Action Plan to ensure work to manage the impacts of a changing climate take place alongside actions to reduce emissions. There is also cross over with many of the strategies highlighted within 2c, alongside the ongoing work arising from Future/Smart Cities and digital transformation. Work is ongoing to develop an ICT strategy that will incorporate climate change considerations.</t>
  </si>
  <si>
    <t>Adaptation Plan and Risk Assessment is in current development.</t>
  </si>
  <si>
    <t>The Council held a pilot workshop for the Climate Change Assessment Tool (CCAT) tool, in March 2015. This provided an assessment of Council progress with action on climate change, giving recommendations to improve performance.  CCAT gave an assessment score for 5 topic areas, for the Council. These are: Governance 36%, Emissions 27%, Adaptation 36%, Behaviour 20%, Procurement 19% - with an overall result of 29%.</t>
  </si>
  <si>
    <t>Roll out of mixed recycling and corporate collections for recycling batteries and waste electronic and electrical equipment (WEEE).</t>
  </si>
  <si>
    <t xml:space="preserve">Introduction of Smarter Working in 2014, a flexible working approach that has streamlined office working and enabled rationalisation of main office buildings. </t>
  </si>
  <si>
    <t>Food waste collections from all schools and main office canteens.</t>
  </si>
  <si>
    <t xml:space="preserve">• 15 staff are being trained as council in-house BREEAM assessors, to review developments for environmental performance. 
• Bus, bike and green car salary sacrifice schemes were in operation. 
• A Council travel plan survey took place during April to May 2014. The surveys take place every 2 years.
• There has been increased use of online systems for staff forms and information, including; pay slips, flexi time recording and annual leave which are now managed online, reducing paper consumption. 
• Smarter Working was introduced in 2014 and has been rolled out to 1,500 staff. This approach used technology and variety of different work settings to provide opportunities for a more flexible way of working. This has enabled streamlining and modernising the work place; helping to reducing costs and improve environmental performance. Implementation this has enabled a reduction in main offices, with further offices to be vacated in the next reporting period. 
• Expansion of Co-Wheels car club network. The Council no longer operates a fleet of pool cars. Instead of using a pool car, Council staff can now join Co-Wheels Car Club and book a club car whenever they need to use a car on an occasional basis and for work purposes. There are currently 15 cars available across Aberdeen.
• 2 x editions of Waste Wise a schools internal waste newsletter were produced. 
• The Council new build design specifications include a section on energy.
• Heating system replacement under the condition and suitability programme.
</t>
  </si>
  <si>
    <r>
      <t xml:space="preserve">• The Council has completed </t>
    </r>
    <r>
      <rPr>
        <b/>
        <sz val="11"/>
        <color theme="1"/>
        <rFont val="Calibri"/>
        <family val="2"/>
        <scheme val="minor"/>
      </rPr>
      <t>Climate Impact Assessments</t>
    </r>
    <r>
      <rPr>
        <sz val="11"/>
        <color theme="1"/>
        <rFont val="Calibri"/>
        <family val="2"/>
        <scheme val="minor"/>
      </rPr>
      <t xml:space="preserve"> for a wide range of Services in line with Adaptation Scotland Guidance. This followed on from completion of an LCLIP in 2014 looking at impact of weather over a 5 year period on Council services. 
• Climate change is included in the draft </t>
    </r>
    <r>
      <rPr>
        <b/>
        <sz val="11"/>
        <color theme="1"/>
        <rFont val="Calibri"/>
        <family val="2"/>
        <scheme val="minor"/>
      </rPr>
      <t>Council Strategic Risk Register</t>
    </r>
    <r>
      <rPr>
        <sz val="11"/>
        <color theme="1"/>
        <rFont val="Calibri"/>
        <family val="2"/>
        <scheme val="minor"/>
      </rPr>
      <t xml:space="preserve">. 
• Work has taken place in this period to develop a more comprehensive </t>
    </r>
    <r>
      <rPr>
        <b/>
        <sz val="11"/>
        <color theme="1"/>
        <rFont val="Calibri"/>
        <family val="2"/>
        <scheme val="minor"/>
      </rPr>
      <t>risk register</t>
    </r>
    <r>
      <rPr>
        <sz val="11"/>
        <color theme="1"/>
        <rFont val="Calibri"/>
        <family val="2"/>
        <scheme val="minor"/>
      </rPr>
      <t xml:space="preserve"> for climate change which will examine likelihood and consequences of climate risks for services. The approach will follow the “5 Steps to Managing your Climate Risks” guidance from Adaptation Scotland, which outlines ways to safeguard critical functions and manage climate risks.
• Flooding risk is being addressed through the development of the </t>
    </r>
    <r>
      <rPr>
        <b/>
        <sz val="11"/>
        <color theme="1"/>
        <rFont val="Calibri"/>
        <family val="2"/>
        <scheme val="minor"/>
      </rPr>
      <t>North East Flood Risk Management Plan</t>
    </r>
    <r>
      <rPr>
        <sz val="11"/>
        <color theme="1"/>
        <rFont val="Calibri"/>
        <family val="2"/>
        <scheme val="minor"/>
      </rPr>
      <t xml:space="preserve">. An Integrated Catchment Study has been developed working with Scottish Water, to inform flood risk management. This is thought to be one of the biggest studies in the UK and has involved surveying sewers and watercourses, measuring flows and rainfalls and building a computer model all water courses in the city and how they integrate. The completed model is: allowing predictions to be made about flooding events;  serving as a tool for assessing the drainage and sewer network; informing the location of flood protection schemes and measures as well as identifying the best locations for regional SUDS schemes. 
</t>
    </r>
  </si>
  <si>
    <r>
      <rPr>
        <b/>
        <sz val="11"/>
        <color theme="1"/>
        <rFont val="Calibri"/>
        <family val="2"/>
        <scheme val="minor"/>
      </rPr>
      <t>Building capacity</t>
    </r>
    <r>
      <rPr>
        <sz val="11"/>
        <color theme="1"/>
        <rFont val="Calibri"/>
        <family val="2"/>
        <scheme val="minor"/>
      </rPr>
      <t xml:space="preserve">
• In 2014-15 the Council was selected as a participant in the Adaptation Scotland, Adaptation Learning Exchange Programme. Information on this work and process has been disseminated to staff through Directorate magazines, website information and to stakeholders through a quarterly environmental news publication, Green Times. 
• In February 2015, a Managing Risk and Building Resilience Workshop was held for key service representatives to build understanding of adaptation. 
• In 2015, face to face meetings took place with key Council service representatives to complete </t>
    </r>
    <r>
      <rPr>
        <b/>
        <sz val="11"/>
        <color theme="1"/>
        <rFont val="Calibri"/>
        <family val="2"/>
        <scheme val="minor"/>
      </rPr>
      <t>Climate Impact Assessments</t>
    </r>
    <r>
      <rPr>
        <sz val="11"/>
        <color theme="1"/>
        <rFont val="Calibri"/>
        <family val="2"/>
        <scheme val="minor"/>
      </rPr>
      <t xml:space="preserve">. This followed on from completion of an LCLIP in 2014 looking at impact of weather over a 5 year period on Council services. 
• Work took place to develop a Council Climate Change Risk Assessment, ahead of work to develop an Adaptation Plan. Climate change is included in the Council draft Strategic Risk Register
• In 2015, work commenced in the development of a range of staff sustainability training measures which includes climate adaptation. 
• Production of a Council briefing paper on climate adaptation. 
</t>
    </r>
    <r>
      <rPr>
        <b/>
        <sz val="11"/>
        <color theme="1"/>
        <rFont val="Calibri"/>
        <family val="2"/>
        <scheme val="minor"/>
      </rPr>
      <t>Deliver adaptation action</t>
    </r>
    <r>
      <rPr>
        <sz val="11"/>
        <color theme="1"/>
        <rFont val="Calibri"/>
        <family val="2"/>
        <scheme val="minor"/>
      </rPr>
      <t xml:space="preserve">
• Completion of a natural flood management project at East Tullos Burn in 2014, improving the course of the burn and increasing the capacity of the area at times of heavy rainfall. 
• Consultation on a new natural flood management project at Seaton Park. 
• Development of Hazlehead Park as a climate change park a project with Greenspace Scotland. 
• A Green Space Network identifies threats and opportunities in relation to the natural and built environment across Aberdeen. This strategic network connects various habitats and species, urban and rural green spaces to each other and the communities around them. The network aims to protect and enhance designated sites; to improve connectivity between habitats and open spaces; and to promote opportunities for access to the outdoors. It also takes into account climate change adaptation opportunities and flood risk or alleviation. 
• Core path remediation to address flooding erosion has included adaptation measures to help future proof these paths within the network.
• Aberdeen is working in partnership with the Scottish Environment Protection Agency (SEPA), Scottish Water and the North East Local Plan District to develop the North East Local Flood Risk Management Plan, in line with the Flood Risk Management (Scotland) Act 2009. 
• A Surface Water Management Plan is being developed and to manage the urban drainage which is at particular risk from surface water.
• A River Basin Management Plan (RBMP) is addressing issues of water quantity and quality. 
• Climate change measures included in the Council New Build programme. A behavioural study, has been produced working with the Open University, to capture learning in a structured way for future phases.
</t>
    </r>
  </si>
  <si>
    <t xml:space="preserve">1 Completion of the Climate Change Risk Assessment. 
2 Develop climate actions for a Climate Change Adaptation Plan. 
3 Reassess the CCAT score for progress with adaptation actions. 
4 Finalise the Flood Risk Management Plan.
5 Embed adaptation into policy and strategy under review.
</t>
  </si>
  <si>
    <r>
      <t xml:space="preserve">
• </t>
    </r>
    <r>
      <rPr>
        <b/>
        <sz val="11"/>
        <color theme="1"/>
        <rFont val="Calibri"/>
        <family val="2"/>
        <scheme val="minor"/>
      </rPr>
      <t>Hazlehead Climate Change Park</t>
    </r>
    <r>
      <rPr>
        <sz val="11"/>
        <color theme="1"/>
        <rFont val="Calibri"/>
        <family val="2"/>
        <scheme val="minor"/>
      </rPr>
      <t xml:space="preserve"> - Scotland’s first Climate Change Park was created in Aberdeen. Climate change parks are areas of greenspace that have been retrofitted to maximise climate change benefits, ensuring the park contributes to mitigation and adaptation in the community. This covers the management of the park, the planting schemes, drainage, building management and maintenance, to ‘climate change proof’ the park for predicted climate change. This work was done with a national greenspace body in Scotland. There has been community involvement throughout this process and a community park group were formed which oversee management of the park. 
• </t>
    </r>
    <r>
      <rPr>
        <b/>
        <sz val="11"/>
        <color theme="1"/>
        <rFont val="Calibri"/>
        <family val="2"/>
        <scheme val="minor"/>
      </rPr>
      <t xml:space="preserve">East Tullos Burn project </t>
    </r>
    <r>
      <rPr>
        <sz val="11"/>
        <color theme="1"/>
        <rFont val="Calibri"/>
        <family val="2"/>
        <scheme val="minor"/>
      </rPr>
      <t xml:space="preserve">-Under Aberdeen’s Nature Conservation Strategy a wetland area was created in a regeneration part of the city this has developed walkways and bridges as an integral part of the scheme to make this a facility for the community to use for recreation as well as enhancing the natural environment. 
There was a high level of community engagement and participation to encourage views, ideas on opinions to gather and shape the project. Plans are being developed for a further wetland project in Aberdeen's Seaton Park.
 http://www.aberdeencity.gov.uk/planning_environment/planning/environment/wac_east_tullos_burn.asp Plans are being developed for a further wetland project in Aberdeen's Seaton Park.
• </t>
    </r>
    <r>
      <rPr>
        <b/>
        <sz val="11"/>
        <color theme="1"/>
        <rFont val="Calibri"/>
        <family val="2"/>
        <scheme val="minor"/>
      </rPr>
      <t>Weather Impacts Profile</t>
    </r>
    <r>
      <rPr>
        <sz val="11"/>
        <color theme="1"/>
        <rFont val="Calibri"/>
        <family val="2"/>
        <scheme val="minor"/>
      </rPr>
      <t xml:space="preserve"> - A Local Climate Impact Profile was completed in 2013/2014 to assess the impact of extreme weather on Council Services over a 5 year period. The study highlighted 59 weather-related incidents, ranging from the effects of flooding on road networks, to travel disruption and school closures caused by prolonged snow fall and icy conditions.
• An</t>
    </r>
    <r>
      <rPr>
        <b/>
        <sz val="11"/>
        <color theme="1"/>
        <rFont val="Calibri"/>
        <family val="2"/>
        <scheme val="minor"/>
      </rPr>
      <t xml:space="preserve"> Integrated Catchment Study</t>
    </r>
    <r>
      <rPr>
        <sz val="11"/>
        <color theme="1"/>
        <rFont val="Calibri"/>
        <family val="2"/>
        <scheme val="minor"/>
      </rPr>
      <t xml:space="preserve"> has been developed to inform flood risk management in Aberdeen and this is thought to be one of the biggest studies in the UK. Work involved surveying sewers and watercourses, measuring flows and rainfalls and building a computer model of all water courses in the city and how they integrate. 
• </t>
    </r>
    <r>
      <rPr>
        <b/>
        <sz val="11"/>
        <color theme="1"/>
        <rFont val="Calibri"/>
        <family val="2"/>
        <scheme val="minor"/>
      </rPr>
      <t>Core path</t>
    </r>
    <r>
      <rPr>
        <sz val="11"/>
        <color theme="1"/>
        <rFont val="Calibri"/>
        <family val="2"/>
        <scheme val="minor"/>
      </rPr>
      <t xml:space="preserve"> remediation took place to address flooding erosion and this has included adaptation measures to help future proof these paths. The measures primarily relate to drainage which has been designed to cope with higher rainfall events. Where possible the drainage features are open swales and ditches rather than pipes, which has previously been the most popular choice. This is to allow problems to be spotted and dealt with more easily. Paths are also constructed to a higher specification than they were previously, to prolong their lifespan.
• Communities are taking ownership of management of a number of different types of open spaces in the city. The </t>
    </r>
    <r>
      <rPr>
        <b/>
        <sz val="11"/>
        <color theme="1"/>
        <rFont val="Calibri"/>
        <family val="2"/>
        <scheme val="minor"/>
      </rPr>
      <t>Friends of Sunnybank Park group</t>
    </r>
    <r>
      <rPr>
        <sz val="11"/>
        <color theme="1"/>
        <rFont val="Calibri"/>
        <family val="2"/>
        <scheme val="minor"/>
      </rPr>
      <t xml:space="preserve"> received funding under the Climate Challenge Fund for allotments and a wider sustainability agenda including flooding.
</t>
    </r>
  </si>
  <si>
    <r>
      <t xml:space="preserve"> The Council's </t>
    </r>
    <r>
      <rPr>
        <b/>
        <sz val="11"/>
        <color theme="1"/>
        <rFont val="Calibri"/>
        <family val="2"/>
        <scheme val="minor"/>
      </rPr>
      <t>Corporate Procurement Strategy</t>
    </r>
    <r>
      <rPr>
        <sz val="11"/>
        <color theme="1"/>
        <rFont val="Calibri"/>
        <family val="2"/>
        <scheme val="minor"/>
      </rPr>
      <t xml:space="preserve"> </t>
    </r>
    <r>
      <rPr>
        <b/>
        <sz val="11"/>
        <color theme="1"/>
        <rFont val="Calibri"/>
        <family val="2"/>
        <scheme val="minor"/>
      </rPr>
      <t>2012-2015</t>
    </r>
    <r>
      <rPr>
        <sz val="11"/>
        <color theme="1"/>
        <rFont val="Calibri"/>
        <family val="2"/>
        <scheme val="minor"/>
      </rPr>
      <t xml:space="preserve"> refers extensively to "Sustainable Procurement - (Environmental)" factors.    A "Responsible Procurement Policy” was developed to supplement a toolkit detailing the following sustainability-related themes to be considered in procurement decisions: 
• Greenhouse Gas emissions / energy consumption/Carbon  
• Water consumption 
• Waste and recycling 
• Transport 
• Biodiversity, nature conservation and greening 
• Noise, land and water pollution 
• Air quality 
• Responsible consumption 
The Council's Procurement Strategy, beyond 2015, will be subject to statutory guidance to follow the Procurement Reform (Scotland) Act 2014.  In addition, the Council has developed a "Sustainable Procurement/ Community Benefits" Guidance Note to guide procurement activity.  The Guidance Note will evolve to reflect the regulations and statutory guidance.
The Council is also very conscious of the guidance accompanying the Power to Advance Wellbeing Guidance i.e."…environmental factors such as the availability of clean air, clean water, clean streets, the quality of the built environment, the removal of objects considered hazardous to health, removal of disfiguring or offensive graffiti from buildings, protecting communities against the threat of climate change, freedom from a high risk of flooding, improving and promoting biodiversity and accessibility to nature."
These overarching strategies and policies reinforce the Council's commitment to climate change and provide practical guidance at all stages of the tender process, including  identification of need, specification development, selection and award and contract management phases in order to reduce their carbon footprint and greenhouse gas emissions. 
More specific, sustainability policies include Sustainable Building Standards for Council Controlled Buildings, Sustainable Timber and Sustainable Printing policies.  In addition, procurement activity is guided by the Hydrogen Strategy for the Aberdeen City Region 2015-2025.
</t>
    </r>
    <r>
      <rPr>
        <b/>
        <sz val="11"/>
        <color theme="1"/>
        <rFont val="Calibri"/>
        <family val="2"/>
        <scheme val="minor"/>
      </rPr>
      <t xml:space="preserve">
</t>
    </r>
    <r>
      <rPr>
        <sz val="11"/>
        <color theme="1"/>
        <rFont val="Calibri"/>
        <family val="2"/>
        <scheme val="minor"/>
      </rPr>
      <t xml:space="preserve">
</t>
    </r>
  </si>
  <si>
    <t xml:space="preserve">Council tenders where procurement activity striving to deliver a reduction in CO2 emissions and where climate change considerations were a key part of the procurement justification include: Aberdeen City Hydrogen Energy Storage System; electric vehicle charge points; domestic central heating replacements; strategic mixed tenure housing; waste management services and various tenders relating to the Aberdeen Western Peripheral Route.
In addition, the Council works in close collaboration with Scotland Excel, the centre of procurement expertise for the local government sector in Scotland, in the development and usage of national frameworks, with officers attending a number of User Intelligence Groups. 
</t>
  </si>
  <si>
    <t xml:space="preserve">The Council and Partners won a Scottish Transport Award in a submission entitled “Powering ahead with electric vehicles” and was one of 8 shortlisted in the “Contribution to Sustainable Transport” category.  Commercial &amp; Procurement Services (C &amp;PS) was recognised as a valued business partner in securing this success.
The Council is a finalist status in the GO (Government Opportunity) Awards, in the Procurement Initiative of The Year category. The submission covered a new and innovative approach to the assessment and evaluation of sustainable procurement and community benefits.  
</t>
  </si>
  <si>
    <t>Over 2014 - 2015 efforts have been diverted from development of a Carbon Management Plan for the Council to formulation of a Sustainable Energy Action Plan for the city. The city's SEAP, entitled Powering Aberdeen, is still being developed in line with the requirements of the Covenant of Mayors and is due to be put forward to Full Council for approval in December 2015. If approved, Powering Aberdeen will be submitted to the Covenant of Mayors for approval in 2016. As yet targets haven't been validated but are envisaged to align, if not exceed, the requirements of the Climate Change (Scotland) Act 2009, based on a 2005 baseline. Currently a Strategic Environmental Assessment is being undertaken for this programme of works. Powering Aberdeen will fulfil the requirements of RPP2. Information on Powering Aberdeen is available at:
http://www.aberdeencity.gov.uk/council_government/shaping_aberdeen/SustainableEnergyActionPlan.asp</t>
  </si>
  <si>
    <t>http://www.aberdeencity.gov.uk/planning_environment/planning/transport/pla_electric_vehicle_charging.asp</t>
  </si>
  <si>
    <t>http://www.aberdeencity.gov.uk/planning_environment/planning/transport/pla_car_club.asp</t>
  </si>
  <si>
    <t>http://www.aberdeeninvestlivevisit.co.uk/Invest/Aberdeens-Economy/City-Projects/H2-Aberdeen/H2-Aberdeen.aspx</t>
  </si>
  <si>
    <t xml:space="preserve">Aberdeen Heat and Power was established in 2002 providing Combined Heat and Power; Connected -Stockethill; Hazlehead; Seaton &amp; city centre ; Tillydrone. Covering 33 blocks flats and 13 public buildings. </t>
  </si>
  <si>
    <t>www.aberdeenheatandpower.co.uk</t>
  </si>
  <si>
    <t>http://www.aberdeencity.gov.uk/housing/council_tenants/home_energy_saving/hoa_aberdeen_affordable_warmth_scheme.asp</t>
  </si>
  <si>
    <t>http://www.aberdeencity.gov.uk/housing/council_tenants/home_energy_saving/hoa_tenement_project.asp</t>
  </si>
  <si>
    <t xml:space="preserve">As yet, the SEAP is not finalised therefore completion of table 3 is not possible in this period. The actions/projects identified within the SEAP will form the entirety of Table 3 in future reporting. </t>
  </si>
  <si>
    <t>Soil Association Catering Mark</t>
  </si>
  <si>
    <t xml:space="preserve">The Catering Service achieved a Bronze Soil Association Catering Mark and has been running ‘Meat-free Mondays’ within the scheme.  </t>
  </si>
  <si>
    <t>Supporting a market stall at Duthie Park for produce from allotments in Aberdeen.  All the proceeds go back to the gardeners to help them maintain and improve their allotment sites. TAMS works with the Council and Community Food Initiative North East (CFINE) who coordinate the foodbanks initiative.</t>
  </si>
  <si>
    <t>Providing an opportunity to develop life skills and learning opportunities for people, through various activities including plant cultivation and other horticultural related activities for the benefit of the city's parks and open spaces and an outdoor educational space.</t>
  </si>
  <si>
    <t>Continued management of the establishment of the new woodlands in Aberdeen planted in 2010-2012 forming the Granite City forest project.</t>
  </si>
  <si>
    <t>Pete Leonard</t>
  </si>
  <si>
    <t>Director of Communities, Housing &amp; Infrstructure</t>
  </si>
  <si>
    <t xml:space="preserve">• Completion of the Climate Change Risk Assessment Process in the next reporting period. 
• The Aberdeen Open Space Audit is being re-examined and this work will inform a review of the Open Space Strategy in 2016 and the Nature Conservation Strategy is under review. 
• The proposed new Aberdeen Local Development Plan was approved by Aberdeen City Council in October 201. A Main Issues Report to inform this included climate change.
• A repeat of the Climate Change Assessment Tool (CCAT) workshop in 2016 will help to determine progress with adaptation measures under public bodies duties.
• Monitoring will take place as part of development work for Flood Risk Management.
</t>
  </si>
  <si>
    <t>ACC premises only. Data on recycling from operations not available at time of reporting. ZWS tool *Est - 75% fill - apart from 10 x 3Rs schools where weighed data</t>
  </si>
  <si>
    <t xml:space="preserve">data supplied by contractor </t>
  </si>
  <si>
    <t>Data supplied by contractor is based on Est -100% fill. Improved data expected for 2016.Confidential waste offices - no data available from schools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</si>
</sst>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Symbol"/>
      <family val="1"/>
      <charset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6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2" borderId="10"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3" fillId="23" borderId="44" xfId="0" applyFont="1" applyFill="1" applyBorder="1" applyAlignment="1">
      <alignment horizontal="justify" vertical="top"/>
    </xf>
    <xf numFmtId="0" fontId="3" fillId="23" borderId="0" xfId="0" applyFont="1" applyFill="1" applyBorder="1" applyAlignment="1">
      <alignment horizontal="justify" vertical="top"/>
    </xf>
    <xf numFmtId="0" fontId="3" fillId="23" borderId="45" xfId="0" applyFont="1" applyFill="1" applyBorder="1" applyAlignment="1">
      <alignment horizontal="justify" vertical="top"/>
    </xf>
    <xf numFmtId="0" fontId="0" fillId="0" borderId="2" xfId="0" applyBorder="1" applyAlignment="1">
      <alignment horizontal="justify" vertical="top"/>
    </xf>
    <xf numFmtId="0" fontId="0" fillId="0" borderId="1" xfId="0" applyBorder="1" applyAlignment="1">
      <alignment horizontal="justify" vertical="top"/>
    </xf>
    <xf numFmtId="0" fontId="0" fillId="2" borderId="3" xfId="0" applyFill="1" applyBorder="1" applyAlignment="1">
      <alignment horizontal="justify" vertical="top"/>
    </xf>
    <xf numFmtId="0" fontId="0" fillId="2" borderId="7" xfId="0" applyFill="1" applyBorder="1" applyAlignment="1">
      <alignment vertical="top"/>
    </xf>
    <xf numFmtId="0" fontId="0" fillId="2" borderId="7" xfId="0" applyFill="1" applyBorder="1" applyAlignment="1">
      <alignment horizontal="justify" vertical="top" wrapText="1"/>
    </xf>
    <xf numFmtId="0" fontId="0" fillId="2" borderId="3" xfId="0" applyFill="1" applyBorder="1" applyAlignment="1">
      <alignment horizontal="left" vertical="center" wrapText="1"/>
    </xf>
    <xf numFmtId="0" fontId="0" fillId="2" borderId="3" xfId="0" applyFill="1" applyBorder="1" applyAlignment="1">
      <alignment horizontal="left" vertical="top" wrapText="1"/>
    </xf>
    <xf numFmtId="0" fontId="0" fillId="2" borderId="7" xfId="0" applyFill="1" applyBorder="1" applyAlignment="1">
      <alignment vertical="top" wrapText="1"/>
    </xf>
    <xf numFmtId="0" fontId="0" fillId="2" borderId="9" xfId="0" applyFill="1" applyBorder="1" applyAlignment="1">
      <alignment vertical="top" wrapText="1"/>
    </xf>
    <xf numFmtId="0" fontId="0" fillId="2" borderId="20" xfId="0" applyFill="1" applyBorder="1" applyAlignment="1">
      <alignment vertical="top" wrapText="1"/>
    </xf>
    <xf numFmtId="0" fontId="0" fillId="2" borderId="83" xfId="0" applyFill="1" applyBorder="1" applyAlignment="1">
      <alignment wrapText="1"/>
    </xf>
    <xf numFmtId="0" fontId="0" fillId="2" borderId="3" xfId="0" applyFill="1" applyBorder="1" applyAlignment="1">
      <alignment horizontal="left"/>
    </xf>
    <xf numFmtId="0" fontId="0" fillId="2" borderId="83" xfId="0" applyFill="1" applyBorder="1" applyAlignment="1">
      <alignment horizontal="left"/>
    </xf>
    <xf numFmtId="0" fontId="1" fillId="4" borderId="123" xfId="0" applyFont="1" applyFill="1" applyBorder="1" applyAlignment="1">
      <alignment horizontal="center" vertical="top"/>
    </xf>
    <xf numFmtId="0" fontId="0" fillId="2" borderId="3" xfId="0" applyFill="1" applyBorder="1" applyAlignment="1">
      <alignment vertical="top"/>
    </xf>
    <xf numFmtId="170" fontId="0" fillId="2" borderId="3" xfId="1" applyNumberFormat="1" applyFont="1" applyFill="1" applyBorder="1" applyAlignment="1">
      <alignment vertical="top"/>
    </xf>
    <xf numFmtId="0" fontId="0" fillId="15" borderId="8" xfId="0" applyFill="1" applyBorder="1" applyAlignment="1">
      <alignment vertical="top" wrapText="1"/>
    </xf>
    <xf numFmtId="0" fontId="1" fillId="4" borderId="0" xfId="0" applyFont="1" applyFill="1" applyBorder="1" applyAlignment="1">
      <alignment horizontal="center" vertical="top"/>
    </xf>
    <xf numFmtId="0" fontId="1" fillId="4" borderId="45" xfId="0" applyFont="1" applyFill="1" applyBorder="1" applyAlignment="1">
      <alignment horizontal="center" vertical="top"/>
    </xf>
    <xf numFmtId="0" fontId="0" fillId="0" borderId="2" xfId="0" applyBorder="1" applyAlignment="1">
      <alignment vertical="top"/>
    </xf>
    <xf numFmtId="0" fontId="0" fillId="0" borderId="1" xfId="0" applyBorder="1" applyAlignment="1">
      <alignment vertical="top"/>
    </xf>
    <xf numFmtId="0" fontId="0" fillId="9" borderId="37" xfId="0" applyFont="1" applyFill="1" applyBorder="1" applyAlignment="1">
      <alignment vertical="center" wrapText="1"/>
    </xf>
    <xf numFmtId="2" fontId="0" fillId="0" borderId="37" xfId="0" applyNumberFormat="1" applyFont="1" applyFill="1" applyBorder="1" applyAlignment="1" applyProtection="1">
      <alignment vertical="center" wrapText="1"/>
      <protection locked="0"/>
    </xf>
    <xf numFmtId="0" fontId="1" fillId="5" borderId="37" xfId="0" applyFont="1" applyFill="1" applyBorder="1" applyAlignment="1">
      <alignment horizontal="center" vertical="center" wrapText="1"/>
    </xf>
    <xf numFmtId="2" fontId="0" fillId="9" borderId="104" xfId="0" applyNumberFormat="1" applyFont="1" applyFill="1" applyBorder="1" applyAlignment="1" applyProtection="1">
      <alignment vertical="center" wrapText="1"/>
      <protection locked="0"/>
    </xf>
    <xf numFmtId="0" fontId="0"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3" xfId="0" applyFont="1" applyBorder="1" applyAlignment="1">
      <alignment horizontal="left" vertical="center" wrapText="1"/>
    </xf>
    <xf numFmtId="0" fontId="0" fillId="0" borderId="62" xfId="0" applyBorder="1" applyAlignment="1">
      <alignment horizontal="left" vertical="center" wrapText="1"/>
    </xf>
    <xf numFmtId="0" fontId="0" fillId="0" borderId="3" xfId="0" applyFill="1" applyBorder="1" applyAlignment="1">
      <alignment horizontal="left" vertical="center" wrapText="1"/>
    </xf>
    <xf numFmtId="0" fontId="0" fillId="2" borderId="3" xfId="0" applyFill="1" applyBorder="1" applyAlignment="1">
      <alignment horizontal="justify" vertical="top"/>
    </xf>
    <xf numFmtId="0" fontId="0" fillId="2" borderId="3" xfId="0" applyFill="1" applyBorder="1" applyAlignment="1">
      <alignment horizontal="justify" vertical="top"/>
    </xf>
    <xf numFmtId="0" fontId="0" fillId="14" borderId="8" xfId="0" applyFill="1" applyBorder="1" applyAlignment="1">
      <alignment horizontal="justify" vertical="top"/>
    </xf>
    <xf numFmtId="0" fontId="0" fillId="10" borderId="3" xfId="0" applyFill="1" applyBorder="1" applyAlignment="1">
      <alignment horizontal="center" vertical="center" wrapText="1"/>
    </xf>
    <xf numFmtId="0" fontId="0" fillId="14" borderId="8" xfId="0" applyFill="1" applyBorder="1" applyAlignment="1">
      <alignment horizontal="justify" vertical="top" wrapText="1"/>
    </xf>
    <xf numFmtId="0" fontId="0" fillId="14" borderId="8" xfId="0" applyFill="1" applyBorder="1" applyAlignment="1">
      <alignment horizontal="center" vertical="center" wrapText="1"/>
    </xf>
    <xf numFmtId="0" fontId="0" fillId="14" borderId="21" xfId="0" applyFill="1" applyBorder="1" applyAlignment="1">
      <alignment horizontal="center" vertical="center" wrapText="1"/>
    </xf>
    <xf numFmtId="0" fontId="0" fillId="0" borderId="3" xfId="0" applyFill="1" applyBorder="1" applyAlignment="1">
      <alignment horizontal="left" vertical="top" wrapText="1"/>
    </xf>
    <xf numFmtId="0" fontId="15" fillId="14" borderId="8" xfId="3" applyFill="1" applyBorder="1" applyAlignment="1">
      <alignment horizontal="center" vertical="center" wrapText="1"/>
    </xf>
    <xf numFmtId="0" fontId="15" fillId="14" borderId="8" xfId="3" applyFill="1" applyBorder="1" applyAlignment="1">
      <alignment horizontal="justify" vertical="top"/>
    </xf>
    <xf numFmtId="0" fontId="0" fillId="0" borderId="3" xfId="0" applyFill="1" applyBorder="1" applyAlignment="1">
      <alignment horizontal="justify" vertical="top"/>
    </xf>
    <xf numFmtId="0" fontId="1" fillId="0" borderId="3" xfId="0" applyFont="1" applyFill="1" applyBorder="1" applyAlignment="1">
      <alignment horizontal="justify" vertical="top"/>
    </xf>
    <xf numFmtId="0" fontId="1" fillId="2" borderId="3" xfId="0" applyFont="1" applyFill="1" applyBorder="1" applyAlignment="1">
      <alignment horizontal="left" vertical="center" wrapText="1"/>
    </xf>
    <xf numFmtId="0" fontId="18" fillId="5" borderId="0" xfId="0" applyFont="1" applyFill="1" applyAlignment="1">
      <alignment horizontal="left" vertical="center" indent="5"/>
    </xf>
    <xf numFmtId="0" fontId="1" fillId="4" borderId="0" xfId="0" applyFont="1" applyFill="1" applyBorder="1" applyAlignment="1">
      <alignment horizontal="left" vertical="top"/>
    </xf>
    <xf numFmtId="6" fontId="0" fillId="0" borderId="62" xfId="0" applyNumberFormat="1" applyBorder="1" applyAlignment="1">
      <alignment horizontal="left" vertical="center" wrapText="1"/>
    </xf>
    <xf numFmtId="0" fontId="0" fillId="0" borderId="3" xfId="0" applyBorder="1" applyAlignment="1">
      <alignment horizontal="left" vertical="top" wrapText="1"/>
    </xf>
    <xf numFmtId="0" fontId="0" fillId="2" borderId="83" xfId="0" applyFill="1" applyBorder="1" applyAlignment="1">
      <alignment horizontal="justify" vertical="top" wrapText="1"/>
    </xf>
    <xf numFmtId="0" fontId="1" fillId="4" borderId="123" xfId="0" applyFont="1" applyFill="1" applyBorder="1" applyAlignment="1">
      <alignment horizontal="center" vertical="top" wrapText="1"/>
    </xf>
    <xf numFmtId="0" fontId="0" fillId="2" borderId="3" xfId="0" applyFill="1" applyBorder="1" applyAlignment="1">
      <alignment vertical="top" wrapText="1"/>
    </xf>
    <xf numFmtId="170" fontId="0" fillId="2" borderId="3" xfId="1" applyNumberFormat="1" applyFont="1" applyFill="1" applyBorder="1" applyAlignment="1">
      <alignment vertical="top" wrapText="1"/>
    </xf>
    <xf numFmtId="0" fontId="0" fillId="2" borderId="18" xfId="0"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2" borderId="10" xfId="0" applyFill="1" applyBorder="1" applyAlignment="1">
      <alignment vertical="top" wrapText="1"/>
    </xf>
    <xf numFmtId="170" fontId="0" fillId="2" borderId="10" xfId="1" applyNumberFormat="1" applyFont="1" applyFill="1" applyBorder="1" applyAlignment="1">
      <alignment vertical="top" wrapText="1"/>
    </xf>
    <xf numFmtId="0" fontId="0" fillId="2" borderId="19" xfId="0" applyFill="1" applyBorder="1" applyAlignment="1">
      <alignment vertical="top" wrapText="1"/>
    </xf>
    <xf numFmtId="0" fontId="0" fillId="2" borderId="3" xfId="0" applyFill="1" applyBorder="1" applyAlignment="1">
      <alignment horizontal="left" vertical="top" wrapText="1"/>
    </xf>
    <xf numFmtId="3" fontId="0" fillId="0" borderId="0" xfId="0" applyNumberFormat="1" applyFont="1"/>
    <xf numFmtId="170" fontId="0" fillId="2" borderId="3" xfId="1" applyNumberFormat="1" applyFont="1" applyFill="1" applyBorder="1" applyAlignment="1">
      <alignment horizontal="right" vertical="top"/>
    </xf>
    <xf numFmtId="0" fontId="0" fillId="2" borderId="62" xfId="0" applyFill="1" applyBorder="1" applyAlignment="1">
      <alignment horizontal="left" vertical="center" wrapText="1"/>
    </xf>
    <xf numFmtId="0" fontId="15" fillId="0" borderId="8" xfId="3" applyBorder="1" applyAlignment="1">
      <alignment horizontal="center" vertical="center" wrapText="1"/>
    </xf>
    <xf numFmtId="0" fontId="15" fillId="0" borderId="6" xfId="3" applyBorder="1" applyAlignment="1">
      <alignment horizontal="center" vertical="center" wrapText="1"/>
    </xf>
    <xf numFmtId="15" fontId="0" fillId="2" borderId="11" xfId="0" applyNumberFormat="1" applyFill="1" applyBorder="1"/>
    <xf numFmtId="0" fontId="0" fillId="2" borderId="8" xfId="0" applyFill="1" applyBorder="1" applyAlignment="1">
      <alignment wrapText="1"/>
    </xf>
    <xf numFmtId="0" fontId="0" fillId="15" borderId="21" xfId="0" applyFill="1" applyBorder="1" applyAlignment="1">
      <alignment vertical="top" wrapText="1"/>
    </xf>
    <xf numFmtId="0" fontId="0" fillId="15" borderId="84" xfId="0" applyFill="1" applyBorder="1" applyAlignment="1">
      <alignment vertical="top" wrapText="1"/>
    </xf>
    <xf numFmtId="0" fontId="0" fillId="15" borderId="135" xfId="0" applyFill="1" applyBorder="1" applyAlignment="1">
      <alignment vertical="top"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0" fillId="2" borderId="12" xfId="0"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2" borderId="16" xfId="0" applyFill="1" applyBorder="1" applyAlignment="1">
      <alignment horizontal="left" vertical="top" wrapText="1"/>
    </xf>
    <xf numFmtId="0" fontId="0" fillId="2" borderId="0" xfId="0"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2" borderId="18" xfId="0" applyFill="1" applyBorder="1" applyAlignment="1">
      <alignment horizontal="left" vertical="top" wrapText="1"/>
    </xf>
    <xf numFmtId="0" fontId="0" fillId="0" borderId="28" xfId="0" applyBorder="1" applyAlignment="1">
      <alignment horizontal="left" vertical="top" wrapText="1"/>
    </xf>
    <xf numFmtId="0" fontId="0" fillId="0" borderId="62" xfId="0"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justify" vertical="top" wrapText="1"/>
    </xf>
    <xf numFmtId="0" fontId="0" fillId="2" borderId="13" xfId="0" applyFill="1" applyBorder="1" applyAlignment="1">
      <alignment horizontal="justify" vertical="top"/>
    </xf>
    <xf numFmtId="0" fontId="0" fillId="2" borderId="14" xfId="0" applyFill="1" applyBorder="1" applyAlignment="1">
      <alignment horizontal="justify" vertical="top"/>
    </xf>
    <xf numFmtId="0" fontId="3" fillId="23" borderId="94" xfId="0" applyFont="1" applyFill="1" applyBorder="1" applyAlignment="1">
      <alignment horizontal="left"/>
    </xf>
    <xf numFmtId="0" fontId="3" fillId="23" borderId="16" xfId="0" applyFont="1" applyFill="1" applyBorder="1" applyAlignment="1">
      <alignment horizontal="left"/>
    </xf>
    <xf numFmtId="0" fontId="0" fillId="4" borderId="86"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justify"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0" fillId="2" borderId="12" xfId="0" applyFill="1" applyBorder="1" applyAlignment="1">
      <alignment horizontal="justify"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28" xfId="0" applyFill="1" applyBorder="1" applyAlignment="1">
      <alignment horizontal="left" vertical="top" wrapText="1"/>
    </xf>
    <xf numFmtId="0" fontId="0" fillId="2" borderId="62" xfId="0" applyFill="1" applyBorder="1" applyAlignment="1">
      <alignment horizontal="left" vertical="top" wrapText="1"/>
    </xf>
    <xf numFmtId="0" fontId="1"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28" xfId="0" applyFill="1" applyBorder="1" applyAlignment="1">
      <alignment horizontal="left" vertical="top"/>
    </xf>
    <xf numFmtId="0" fontId="0" fillId="2" borderId="62" xfId="0" applyFill="1" applyBorder="1" applyAlignment="1">
      <alignment horizontal="left" vertical="top"/>
    </xf>
    <xf numFmtId="0" fontId="0" fillId="2" borderId="3" xfId="0" applyFill="1" applyBorder="1" applyAlignment="1">
      <alignment horizontal="justify" vertical="top" wrapText="1"/>
    </xf>
    <xf numFmtId="0" fontId="0" fillId="2" borderId="3" xfId="0" applyFill="1" applyBorder="1" applyAlignment="1">
      <alignment horizontal="justify" vertical="top"/>
    </xf>
    <xf numFmtId="0" fontId="0" fillId="2" borderId="8" xfId="0" applyFill="1" applyBorder="1" applyAlignment="1">
      <alignment horizontal="justify" vertical="top"/>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5" fillId="0" borderId="19" xfId="3" applyBorder="1" applyAlignment="1">
      <alignment horizontal="center" vertical="center" wrapText="1"/>
    </xf>
    <xf numFmtId="0" fontId="0" fillId="0" borderId="61" xfId="0" applyBorder="1" applyAlignment="1">
      <alignment horizontal="center" vertical="center" wrapText="1"/>
    </xf>
    <xf numFmtId="0" fontId="0" fillId="0" borderId="24" xfId="0"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0" fillId="0" borderId="18" xfId="0"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0" fillId="0" borderId="23" xfId="0" applyBorder="1" applyAlignment="1">
      <alignment horizontal="left" vertical="center"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15" fillId="0" borderId="18" xfId="3"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39"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39" xfId="0" applyFont="1" applyFill="1" applyBorder="1" applyAlignment="1">
      <alignment horizontal="left" vertical="top"/>
    </xf>
    <xf numFmtId="0" fontId="0" fillId="0" borderId="40" xfId="0" applyFont="1" applyFill="1" applyBorder="1" applyAlignment="1">
      <alignment horizontal="left" vertical="top"/>
    </xf>
    <xf numFmtId="0" fontId="0" fillId="0" borderId="41" xfId="0" applyFont="1" applyFill="1" applyBorder="1" applyAlignment="1">
      <alignment horizontal="left" vertical="top"/>
    </xf>
    <xf numFmtId="0" fontId="0" fillId="0" borderId="26" xfId="0" applyFont="1" applyFill="1" applyBorder="1" applyAlignment="1">
      <alignment horizontal="left" vertical="top"/>
    </xf>
    <xf numFmtId="0" fontId="0" fillId="0" borderId="0" xfId="0" applyFont="1" applyFill="1" applyBorder="1" applyAlignment="1">
      <alignment horizontal="left" vertical="top"/>
    </xf>
    <xf numFmtId="0" fontId="0" fillId="0" borderId="29" xfId="0" applyFont="1" applyFill="1" applyBorder="1" applyAlignment="1">
      <alignment horizontal="left" vertical="top"/>
    </xf>
    <xf numFmtId="0" fontId="0" fillId="0" borderId="30" xfId="0" applyFont="1" applyFill="1" applyBorder="1" applyAlignment="1">
      <alignment horizontal="left" vertical="top"/>
    </xf>
    <xf numFmtId="0" fontId="0" fillId="0" borderId="31" xfId="0" applyFont="1" applyFill="1" applyBorder="1" applyAlignment="1">
      <alignment horizontal="left" vertical="top"/>
    </xf>
    <xf numFmtId="0" fontId="0" fillId="0" borderId="32" xfId="0" applyFont="1" applyFill="1" applyBorder="1" applyAlignment="1">
      <alignment horizontal="left" vertical="top"/>
    </xf>
    <xf numFmtId="0" fontId="0" fillId="0" borderId="83" xfId="0" applyBorder="1" applyAlignment="1">
      <alignment horizontal="left" vertical="center" wrapText="1"/>
    </xf>
    <xf numFmtId="0" fontId="0" fillId="0" borderId="37" xfId="0" applyBorder="1" applyAlignment="1">
      <alignment horizontal="left" vertical="center" wrapText="1"/>
    </xf>
    <xf numFmtId="0" fontId="0" fillId="0" borderId="53" xfId="0" applyFont="1" applyBorder="1" applyAlignment="1">
      <alignment horizontal="left" vertical="center" wrapText="1"/>
    </xf>
    <xf numFmtId="0" fontId="1" fillId="0" borderId="5" xfId="0" applyFont="1" applyBorder="1" applyAlignment="1">
      <alignment horizontal="center" vertical="center" wrapText="1"/>
    </xf>
    <xf numFmtId="0" fontId="0" fillId="0" borderId="18" xfId="0" applyFill="1" applyBorder="1" applyAlignment="1">
      <alignment horizontal="left" vertical="top"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55"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18" xfId="0" applyFill="1" applyBorder="1" applyAlignment="1">
      <alignment horizontal="justify" vertical="top"/>
    </xf>
    <xf numFmtId="0" fontId="0" fillId="0" borderId="23" xfId="0" applyFill="1" applyBorder="1" applyAlignment="1">
      <alignment horizontal="justify" vertical="top"/>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39" xfId="0" applyBorder="1" applyAlignment="1">
      <alignment horizontal="left" vertical="top" wrapText="1"/>
    </xf>
    <xf numFmtId="0" fontId="0" fillId="0" borderId="30" xfId="0" applyBorder="1" applyAlignment="1">
      <alignment horizontal="left" vertical="top" wrapText="1"/>
    </xf>
    <xf numFmtId="0" fontId="1" fillId="12" borderId="6"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104"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990600</xdr:colOff>
      <xdr:row>37</xdr:row>
      <xdr:rowOff>76200</xdr:rowOff>
    </xdr:from>
    <xdr:to>
      <xdr:col>4</xdr:col>
      <xdr:colOff>1466850</xdr:colOff>
      <xdr:row>37</xdr:row>
      <xdr:rowOff>5144990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 y="10258425"/>
          <a:ext cx="7467600" cy="5068790"/>
        </a:xfrm>
        <a:prstGeom prst="rect">
          <a:avLst/>
        </a:prstGeom>
      </xdr:spPr>
    </xdr:pic>
    <xdr:clientData/>
  </xdr:twoCellAnchor>
  <xdr:twoCellAnchor editAs="oneCell">
    <xdr:from>
      <xdr:col>1</xdr:col>
      <xdr:colOff>1352550</xdr:colOff>
      <xdr:row>40</xdr:row>
      <xdr:rowOff>57150</xdr:rowOff>
    </xdr:from>
    <xdr:to>
      <xdr:col>4</xdr:col>
      <xdr:colOff>1200150</xdr:colOff>
      <xdr:row>40</xdr:row>
      <xdr:rowOff>5030051</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5950" y="19992975"/>
          <a:ext cx="6838950" cy="49729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berdeencity.gov.uk/web/files/Roads/Winter_Service_Plan_14_15.pdf" TargetMode="External"/><Relationship Id="rId13" Type="http://schemas.openxmlformats.org/officeDocument/2006/relationships/drawing" Target="../drawings/drawing1.xml"/><Relationship Id="rId3" Type="http://schemas.openxmlformats.org/officeDocument/2006/relationships/hyperlink" Target="http://www.aberdeencity.gov.uk/nmsruntime/saveasdialog.asp?lID=31830&amp;sID=14394" TargetMode="External"/><Relationship Id="rId7" Type="http://schemas.openxmlformats.org/officeDocument/2006/relationships/hyperlink" Target="http://www.sepa.org.uk/media/75336/doc-1-ne_amp_overview.pdf" TargetMode="External"/><Relationship Id="rId12" Type="http://schemas.openxmlformats.org/officeDocument/2006/relationships/printerSettings" Target="../printerSettings/printerSettings1.bin"/><Relationship Id="rId2" Type="http://schemas.openxmlformats.org/officeDocument/2006/relationships/hyperlink" Target="http://www.aberdeencity.gov.uk/planning_environment/planning/outdoor_access/pla_green_space_network.asp"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sepa.org.uk/media/75336/doc-1-ne_amp_overview.pdf" TargetMode="External"/><Relationship Id="rId11" Type="http://schemas.openxmlformats.org/officeDocument/2006/relationships/hyperlink" Target="http://www.aberdeencity.gov.uk/housing/council_tenants/home_energy_saving/hoa_HomeEnergySaving.asp" TargetMode="External"/><Relationship Id="rId5" Type="http://schemas.openxmlformats.org/officeDocument/2006/relationships/hyperlink" Target="http://www.aberdeencity.gov.uk/nmsruntime/saveasdialog.asp?lID=42278&amp;sID=9484" TargetMode="External"/><Relationship Id="rId10" Type="http://schemas.openxmlformats.org/officeDocument/2006/relationships/hyperlink" Target="http://www.sepa.org.uk/media/75336/doc-1-ne_amp_overview.pdf" TargetMode="External"/><Relationship Id="rId4" Type="http://schemas.openxmlformats.org/officeDocument/2006/relationships/hyperlink" Target="http://www.aberdeencity.gov.uk/planning_environment/environmental/environmental_health/enh_disease_contingencies.asp" TargetMode="External"/><Relationship Id="rId9" Type="http://schemas.openxmlformats.org/officeDocument/2006/relationships/hyperlink" Target="http://www.aberdeencity.gov.uk/planning_environment/planning/local_development_plan/pla_local_development_plan.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aberdeencity.gov.uk/housing/council_tenants/home_energy_saving/hoa_aberdeen_affordable_warmth_scheme.asp" TargetMode="External"/><Relationship Id="rId3" Type="http://schemas.openxmlformats.org/officeDocument/2006/relationships/hyperlink" Target="http://www.aberdeencity.gov.uk/planning_environment/environmental/your_environment/cma_yourenviron_Greentimes.asp" TargetMode="External"/><Relationship Id="rId7" Type="http://schemas.openxmlformats.org/officeDocument/2006/relationships/hyperlink" Target="http://www.aberdeenheatandpower.co.uk/" TargetMode="External"/><Relationship Id="rId2" Type="http://schemas.openxmlformats.org/officeDocument/2006/relationships/hyperlink" Target="http://www.aberdeencity.gov.uk/CouncilNews/ci_cns/pr_InTownWithoutMyCar_180914.asp" TargetMode="External"/><Relationship Id="rId1" Type="http://schemas.openxmlformats.org/officeDocument/2006/relationships/printerSettings" Target="../printerSettings/printerSettings5.bin"/><Relationship Id="rId6" Type="http://schemas.openxmlformats.org/officeDocument/2006/relationships/hyperlink" Target="http://www.aberdeeninvestlivevisit.co.uk/Invest/Aberdeens-Economy/City-Projects/H2-Aberdeen/H2-Aberdeen.aspx" TargetMode="External"/><Relationship Id="rId5" Type="http://schemas.openxmlformats.org/officeDocument/2006/relationships/hyperlink" Target="http://www.aberdeencity.gov.uk/planning_environment/planning/transport/pla_car_club.asp" TargetMode="External"/><Relationship Id="rId10" Type="http://schemas.openxmlformats.org/officeDocument/2006/relationships/printerSettings" Target="../printerSettings/printerSettings6.bin"/><Relationship Id="rId4" Type="http://schemas.openxmlformats.org/officeDocument/2006/relationships/hyperlink" Target="http://www.aberdeencity.gov.uk/planning_environment/planning/transport/pla_electric_vehicle_charging.asp" TargetMode="External"/><Relationship Id="rId9" Type="http://schemas.openxmlformats.org/officeDocument/2006/relationships/hyperlink" Target="http://www.aberdeencity.gov.uk/housing/council_tenants/home_energy_saving/hoa_tenement_project.a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6"/>
  <sheetViews>
    <sheetView tabSelected="1" zoomScaleNormal="100" workbookViewId="0">
      <selection activeCell="H124" sqref="H124"/>
    </sheetView>
  </sheetViews>
  <sheetFormatPr defaultRowHeight="15" x14ac:dyDescent="0.25"/>
  <cols>
    <col min="1" max="1" width="8" style="126" customWidth="1"/>
    <col min="2" max="2" width="41.5703125" style="126" customWidth="1"/>
    <col min="3" max="3" width="35.5703125" style="126" customWidth="1"/>
    <col min="4" max="4" width="27.7109375" style="126" customWidth="1"/>
    <col min="5" max="5" width="42.85546875" style="126" customWidth="1"/>
    <col min="6" max="6" width="21.85546875" style="126" customWidth="1"/>
    <col min="7" max="7" width="15.42578125" style="126" customWidth="1"/>
    <col min="8" max="8" width="14.42578125" style="126" customWidth="1"/>
    <col min="9" max="9" width="16.140625" style="126" customWidth="1"/>
    <col min="10" max="10" width="56.570312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49" t="s">
        <v>563</v>
      </c>
      <c r="B1" s="550"/>
      <c r="C1" s="550"/>
      <c r="D1" s="550"/>
      <c r="E1" s="550"/>
      <c r="F1" s="550"/>
      <c r="G1" s="550"/>
      <c r="H1" s="550"/>
      <c r="I1" s="550"/>
      <c r="J1" s="343"/>
      <c r="K1" s="343"/>
      <c r="L1" s="343"/>
      <c r="M1" s="344"/>
      <c r="N1" s="185"/>
      <c r="O1" s="185"/>
    </row>
    <row r="2" spans="1:15" ht="30" customHeight="1" x14ac:dyDescent="0.25">
      <c r="A2" s="345">
        <v>1</v>
      </c>
      <c r="B2" s="277" t="s">
        <v>562</v>
      </c>
      <c r="C2" s="277"/>
      <c r="D2" s="277"/>
      <c r="E2" s="277"/>
      <c r="F2" s="277"/>
      <c r="G2" s="277"/>
      <c r="H2" s="277"/>
      <c r="I2" s="277"/>
      <c r="J2" s="277"/>
      <c r="K2" s="277"/>
      <c r="L2" s="277"/>
      <c r="M2" s="346"/>
      <c r="N2" s="185"/>
      <c r="O2" s="185"/>
    </row>
    <row r="3" spans="1:15" ht="31.5" customHeight="1" x14ac:dyDescent="0.25">
      <c r="A3" s="347" t="s">
        <v>561</v>
      </c>
      <c r="B3" s="141" t="s">
        <v>560</v>
      </c>
      <c r="C3" s="133"/>
      <c r="D3" s="127"/>
      <c r="E3" s="127"/>
      <c r="F3" s="127"/>
      <c r="G3" s="127"/>
      <c r="H3" s="127"/>
      <c r="I3" s="127"/>
      <c r="J3" s="127"/>
      <c r="K3" s="127"/>
      <c r="L3" s="127"/>
      <c r="M3" s="348"/>
      <c r="N3" s="185"/>
    </row>
    <row r="4" spans="1:15" ht="20.25" customHeight="1" thickBot="1" x14ac:dyDescent="0.3">
      <c r="A4" s="349"/>
      <c r="B4" s="143" t="s">
        <v>559</v>
      </c>
      <c r="C4" s="276"/>
      <c r="D4" s="127"/>
      <c r="E4" s="127"/>
      <c r="F4" s="127"/>
      <c r="G4" s="127"/>
      <c r="H4" s="127"/>
      <c r="I4" s="127"/>
      <c r="J4" s="127"/>
      <c r="K4" s="127"/>
      <c r="L4" s="127"/>
      <c r="M4" s="350"/>
      <c r="N4" s="185"/>
    </row>
    <row r="5" spans="1:15" ht="24" customHeight="1" thickBot="1" x14ac:dyDescent="0.3">
      <c r="A5" s="351"/>
      <c r="B5" s="274" t="s">
        <v>953</v>
      </c>
      <c r="C5" s="275"/>
      <c r="D5" s="127"/>
      <c r="E5" s="127"/>
      <c r="F5" s="127"/>
      <c r="G5" s="127"/>
      <c r="H5" s="127"/>
      <c r="I5" s="127"/>
      <c r="J5" s="127"/>
      <c r="K5" s="127"/>
      <c r="L5" s="127"/>
      <c r="M5" s="350"/>
      <c r="N5" s="185"/>
    </row>
    <row r="6" spans="1:15" ht="27.75" customHeight="1" x14ac:dyDescent="0.25">
      <c r="A6" s="352" t="s">
        <v>558</v>
      </c>
      <c r="B6" s="144" t="s">
        <v>557</v>
      </c>
      <c r="C6" s="129"/>
      <c r="D6" s="127"/>
      <c r="E6" s="127"/>
      <c r="F6" s="127"/>
      <c r="G6" s="127"/>
      <c r="H6" s="127"/>
      <c r="I6" s="127"/>
      <c r="J6" s="127"/>
      <c r="K6" s="127"/>
      <c r="L6" s="127"/>
      <c r="M6" s="350"/>
      <c r="N6" s="185"/>
    </row>
    <row r="7" spans="1:15" ht="18" customHeight="1" thickBot="1" x14ac:dyDescent="0.3">
      <c r="A7" s="352"/>
      <c r="B7" s="143" t="s">
        <v>556</v>
      </c>
      <c r="C7" s="129"/>
      <c r="D7" s="127"/>
      <c r="E7" s="127"/>
      <c r="F7" s="127"/>
      <c r="G7" s="127"/>
      <c r="H7" s="127"/>
      <c r="I7" s="127"/>
      <c r="J7" s="127"/>
      <c r="K7" s="127"/>
      <c r="L7" s="127"/>
      <c r="M7" s="350"/>
      <c r="N7" s="185"/>
    </row>
    <row r="8" spans="1:15" ht="24" customHeight="1" thickBot="1" x14ac:dyDescent="0.3">
      <c r="A8" s="351"/>
      <c r="B8" s="274" t="s">
        <v>915</v>
      </c>
      <c r="C8" s="268"/>
      <c r="D8" s="127"/>
      <c r="E8" s="127"/>
      <c r="F8" s="127"/>
      <c r="G8" s="127"/>
      <c r="H8" s="127"/>
      <c r="I8" s="127"/>
      <c r="J8" s="127"/>
      <c r="K8" s="127"/>
      <c r="L8" s="127"/>
      <c r="M8" s="350"/>
      <c r="N8" s="185"/>
    </row>
    <row r="9" spans="1:15" ht="28.5" customHeight="1" thickBot="1" x14ac:dyDescent="0.3">
      <c r="A9" s="352" t="s">
        <v>555</v>
      </c>
      <c r="B9" s="141" t="s">
        <v>554</v>
      </c>
      <c r="C9" s="129"/>
      <c r="D9" s="127"/>
      <c r="E9" s="127"/>
      <c r="F9" s="127"/>
      <c r="G9" s="127"/>
      <c r="H9" s="127"/>
      <c r="I9" s="127"/>
      <c r="J9" s="127"/>
      <c r="K9" s="127"/>
      <c r="L9" s="127"/>
      <c r="M9" s="350"/>
      <c r="N9" s="185"/>
    </row>
    <row r="10" spans="1:15" ht="24" customHeight="1" thickBot="1" x14ac:dyDescent="0.3">
      <c r="A10" s="351"/>
      <c r="B10" s="274">
        <v>7989</v>
      </c>
      <c r="C10" s="268"/>
      <c r="D10" s="127"/>
      <c r="E10" s="127"/>
      <c r="F10" s="127"/>
      <c r="G10" s="127"/>
      <c r="H10" s="127"/>
      <c r="I10" s="127"/>
      <c r="J10" s="127"/>
      <c r="K10" s="127"/>
      <c r="L10" s="127"/>
      <c r="M10" s="350"/>
      <c r="N10" s="185"/>
    </row>
    <row r="11" spans="1:15" ht="28.5" customHeight="1" x14ac:dyDescent="0.25">
      <c r="A11" s="352" t="s">
        <v>553</v>
      </c>
      <c r="B11" s="141" t="s">
        <v>552</v>
      </c>
      <c r="C11" s="129"/>
      <c r="D11" s="127"/>
      <c r="E11" s="127"/>
      <c r="F11" s="127"/>
      <c r="G11" s="127"/>
      <c r="H11" s="127"/>
      <c r="I11" s="127"/>
      <c r="J11" s="127"/>
      <c r="K11" s="127"/>
      <c r="L11" s="127"/>
      <c r="M11" s="350"/>
      <c r="N11" s="185"/>
    </row>
    <row r="12" spans="1:15" ht="35.25" customHeight="1" thickBot="1" x14ac:dyDescent="0.3">
      <c r="A12" s="353"/>
      <c r="B12" s="555" t="s">
        <v>551</v>
      </c>
      <c r="C12" s="556"/>
      <c r="D12" s="556"/>
      <c r="E12" s="556"/>
      <c r="F12" s="127"/>
      <c r="G12" s="127"/>
      <c r="H12" s="127"/>
      <c r="I12" s="127"/>
      <c r="J12" s="127"/>
      <c r="K12" s="127"/>
      <c r="L12" s="127"/>
      <c r="M12" s="350"/>
      <c r="N12" s="185"/>
    </row>
    <row r="13" spans="1:15" ht="18.75" customHeight="1" x14ac:dyDescent="0.25">
      <c r="A13" s="353"/>
      <c r="B13" s="273" t="s">
        <v>550</v>
      </c>
      <c r="C13" s="272" t="s">
        <v>9</v>
      </c>
      <c r="D13" s="272" t="s">
        <v>549</v>
      </c>
      <c r="E13" s="271" t="s">
        <v>8</v>
      </c>
      <c r="F13" s="127"/>
      <c r="G13" s="127"/>
      <c r="H13" s="127"/>
      <c r="I13" s="127"/>
      <c r="J13" s="127"/>
      <c r="K13" s="127"/>
      <c r="L13" s="127"/>
      <c r="M13" s="350"/>
      <c r="N13" s="185"/>
    </row>
    <row r="14" spans="1:15" ht="14.25" customHeight="1" x14ac:dyDescent="0.25">
      <c r="A14" s="353"/>
      <c r="B14" s="203"/>
      <c r="C14" s="213" t="e">
        <f>VLOOKUP($B14,ListsReq!$BB$3:$BC$14,2,FALSE)</f>
        <v>#N/A</v>
      </c>
      <c r="D14" s="270"/>
      <c r="E14" s="201"/>
      <c r="F14" s="127"/>
      <c r="G14" s="127"/>
      <c r="H14" s="127"/>
      <c r="I14" s="127"/>
      <c r="J14" s="127"/>
      <c r="K14" s="127"/>
      <c r="L14" s="127"/>
      <c r="M14" s="350"/>
      <c r="N14" s="185"/>
    </row>
    <row r="15" spans="1:15" ht="14.25" customHeight="1" x14ac:dyDescent="0.25">
      <c r="A15" s="353"/>
      <c r="B15" s="203"/>
      <c r="C15" s="213" t="e">
        <f>VLOOKUP($B15,ListsReq!$BB$3:$BC$14,2,FALSE)</f>
        <v>#N/A</v>
      </c>
      <c r="D15" s="270"/>
      <c r="E15" s="201"/>
      <c r="F15" s="127"/>
      <c r="G15" s="127"/>
      <c r="H15" s="127"/>
      <c r="I15" s="127"/>
      <c r="J15" s="127"/>
      <c r="K15" s="127"/>
      <c r="L15" s="127"/>
      <c r="M15" s="350"/>
      <c r="N15" s="185"/>
    </row>
    <row r="16" spans="1:15" ht="14.25" customHeight="1" x14ac:dyDescent="0.25">
      <c r="A16" s="353"/>
      <c r="B16" s="203"/>
      <c r="C16" s="213" t="e">
        <f>VLOOKUP($B16,ListsReq!$BB$3:$BC$14,2,FALSE)</f>
        <v>#N/A</v>
      </c>
      <c r="D16" s="270"/>
      <c r="E16" s="201"/>
      <c r="F16" s="127"/>
      <c r="G16" s="127"/>
      <c r="H16" s="127"/>
      <c r="I16" s="127"/>
      <c r="J16" s="127"/>
      <c r="K16" s="127"/>
      <c r="L16" s="127"/>
      <c r="M16" s="350"/>
      <c r="N16" s="185"/>
    </row>
    <row r="17" spans="1:14" ht="14.25" hidden="1" customHeight="1" x14ac:dyDescent="0.25">
      <c r="A17" s="353"/>
      <c r="B17" s="203"/>
      <c r="C17" s="213" t="e">
        <f>VLOOKUP($B17,ListsReq!$BB$3:$BC$14,2,FALSE)</f>
        <v>#N/A</v>
      </c>
      <c r="D17" s="270"/>
      <c r="E17" s="201"/>
      <c r="F17" s="127"/>
      <c r="G17" s="127"/>
      <c r="H17" s="127"/>
      <c r="I17" s="127"/>
      <c r="J17" s="127"/>
      <c r="K17" s="127"/>
      <c r="L17" s="127"/>
      <c r="M17" s="350"/>
      <c r="N17" s="185"/>
    </row>
    <row r="18" spans="1:14" ht="14.25" hidden="1" customHeight="1" x14ac:dyDescent="0.25">
      <c r="A18" s="353"/>
      <c r="B18" s="203"/>
      <c r="C18" s="213" t="e">
        <f>VLOOKUP($B18,ListsReq!$BB$3:$BC$14,2,FALSE)</f>
        <v>#N/A</v>
      </c>
      <c r="D18" s="270"/>
      <c r="E18" s="201"/>
      <c r="F18" s="127"/>
      <c r="G18" s="127"/>
      <c r="H18" s="127"/>
      <c r="I18" s="127"/>
      <c r="J18" s="127"/>
      <c r="K18" s="127"/>
      <c r="L18" s="127"/>
      <c r="M18" s="350"/>
      <c r="N18" s="185"/>
    </row>
    <row r="19" spans="1:14" ht="14.25" hidden="1" customHeight="1" x14ac:dyDescent="0.25">
      <c r="A19" s="353"/>
      <c r="B19" s="203"/>
      <c r="C19" s="213" t="e">
        <f>VLOOKUP($B19,ListsReq!$BB$3:$BC$14,2,FALSE)</f>
        <v>#N/A</v>
      </c>
      <c r="D19" s="270"/>
      <c r="E19" s="201"/>
      <c r="F19" s="127"/>
      <c r="G19" s="127"/>
      <c r="H19" s="127"/>
      <c r="I19" s="127"/>
      <c r="J19" s="127"/>
      <c r="K19" s="127"/>
      <c r="L19" s="127"/>
      <c r="M19" s="350"/>
      <c r="N19" s="185"/>
    </row>
    <row r="20" spans="1:14" ht="14.25" hidden="1" customHeight="1" x14ac:dyDescent="0.25">
      <c r="A20" s="353"/>
      <c r="B20" s="203"/>
      <c r="C20" s="213" t="e">
        <f>VLOOKUP($B20,ListsReq!$BB$3:$BC$14,2,FALSE)</f>
        <v>#N/A</v>
      </c>
      <c r="D20" s="270"/>
      <c r="E20" s="201"/>
      <c r="F20" s="127"/>
      <c r="G20" s="127"/>
      <c r="H20" s="127"/>
      <c r="I20" s="127"/>
      <c r="J20" s="127"/>
      <c r="K20" s="127"/>
      <c r="L20" s="127"/>
      <c r="M20" s="350"/>
      <c r="N20" s="185"/>
    </row>
    <row r="21" spans="1:14" ht="14.25" hidden="1" customHeight="1" x14ac:dyDescent="0.25">
      <c r="A21" s="353"/>
      <c r="B21" s="203"/>
      <c r="C21" s="213" t="e">
        <f>VLOOKUP($B21,ListsReq!$BB$3:$BC$14,2,FALSE)</f>
        <v>#N/A</v>
      </c>
      <c r="D21" s="270"/>
      <c r="E21" s="201"/>
      <c r="F21" s="127"/>
      <c r="G21" s="127"/>
      <c r="H21" s="127"/>
      <c r="I21" s="127"/>
      <c r="J21" s="127"/>
      <c r="K21" s="127"/>
      <c r="L21" s="127"/>
      <c r="M21" s="350"/>
      <c r="N21" s="185"/>
    </row>
    <row r="22" spans="1:14" ht="14.25" hidden="1" customHeight="1" x14ac:dyDescent="0.25">
      <c r="A22" s="353"/>
      <c r="B22" s="203"/>
      <c r="C22" s="213" t="e">
        <f>VLOOKUP($B22,ListsReq!$BB$3:$BC$14,2,FALSE)</f>
        <v>#N/A</v>
      </c>
      <c r="D22" s="270"/>
      <c r="E22" s="201"/>
      <c r="F22" s="127"/>
      <c r="G22" s="127"/>
      <c r="H22" s="127"/>
      <c r="I22" s="127"/>
      <c r="J22" s="127"/>
      <c r="K22" s="127"/>
      <c r="L22" s="127"/>
      <c r="M22" s="350"/>
      <c r="N22" s="185"/>
    </row>
    <row r="23" spans="1:14" ht="14.25" customHeight="1" thickBot="1" x14ac:dyDescent="0.3">
      <c r="A23" s="353"/>
      <c r="B23" s="192" t="s">
        <v>548</v>
      </c>
      <c r="C23" s="212"/>
      <c r="D23" s="212"/>
      <c r="E23" s="190"/>
      <c r="F23" s="127"/>
      <c r="G23" s="127"/>
      <c r="H23" s="127"/>
      <c r="I23" s="127"/>
      <c r="J23" s="127"/>
      <c r="K23" s="127"/>
      <c r="L23" s="127"/>
      <c r="M23" s="350"/>
      <c r="N23" s="185"/>
    </row>
    <row r="24" spans="1:14" ht="30" customHeight="1" x14ac:dyDescent="0.25">
      <c r="A24" s="352" t="s">
        <v>547</v>
      </c>
      <c r="B24" s="134" t="s">
        <v>546</v>
      </c>
      <c r="C24" s="133"/>
      <c r="D24" s="127"/>
      <c r="E24" s="127"/>
      <c r="F24" s="127"/>
      <c r="G24" s="127"/>
      <c r="H24" s="127"/>
      <c r="I24" s="127"/>
      <c r="J24" s="127"/>
      <c r="K24" s="127"/>
      <c r="L24" s="127"/>
      <c r="M24" s="350"/>
      <c r="N24" s="185"/>
    </row>
    <row r="25" spans="1:14" ht="19.5" customHeight="1" thickBot="1" x14ac:dyDescent="0.3">
      <c r="A25" s="352"/>
      <c r="B25" s="553" t="s">
        <v>545</v>
      </c>
      <c r="C25" s="554"/>
      <c r="D25" s="554"/>
      <c r="E25" s="554"/>
      <c r="F25" s="127"/>
      <c r="G25" s="127"/>
      <c r="H25" s="127"/>
      <c r="I25" s="127"/>
      <c r="J25" s="127"/>
      <c r="K25" s="127"/>
      <c r="L25" s="127"/>
      <c r="M25" s="350"/>
      <c r="N25" s="185"/>
    </row>
    <row r="26" spans="1:14" ht="24" customHeight="1" thickBot="1" x14ac:dyDescent="0.3">
      <c r="A26" s="351"/>
      <c r="B26" s="269">
        <v>429929000</v>
      </c>
      <c r="C26" s="268"/>
      <c r="D26" s="127"/>
      <c r="E26" s="127"/>
      <c r="F26" s="127"/>
      <c r="G26" s="127"/>
      <c r="H26" s="127"/>
      <c r="I26" s="127"/>
      <c r="J26" s="127"/>
      <c r="K26" s="127"/>
      <c r="L26" s="127"/>
      <c r="M26" s="350"/>
      <c r="N26" s="185"/>
    </row>
    <row r="27" spans="1:14" ht="30" customHeight="1" x14ac:dyDescent="0.25">
      <c r="A27" s="352" t="s">
        <v>544</v>
      </c>
      <c r="B27" s="134" t="s">
        <v>543</v>
      </c>
      <c r="C27" s="133"/>
      <c r="D27" s="127"/>
      <c r="E27" s="127"/>
      <c r="F27" s="127"/>
      <c r="G27" s="127"/>
      <c r="H27" s="127"/>
      <c r="I27" s="127"/>
      <c r="J27" s="127"/>
      <c r="K27" s="127"/>
      <c r="L27" s="127"/>
      <c r="M27" s="350"/>
      <c r="N27" s="185"/>
    </row>
    <row r="28" spans="1:14" ht="19.5" customHeight="1" thickBot="1" x14ac:dyDescent="0.3">
      <c r="A28" s="352"/>
      <c r="B28" s="553" t="s">
        <v>542</v>
      </c>
      <c r="C28" s="554"/>
      <c r="D28" s="554"/>
      <c r="E28" s="554"/>
      <c r="F28" s="127"/>
      <c r="G28" s="127"/>
      <c r="H28" s="127"/>
      <c r="I28" s="127"/>
      <c r="J28" s="127"/>
      <c r="K28" s="127"/>
      <c r="L28" s="127"/>
      <c r="M28" s="350"/>
      <c r="N28" s="185"/>
    </row>
    <row r="29" spans="1:14" ht="24" customHeight="1" thickBot="1" x14ac:dyDescent="0.3">
      <c r="A29" s="351"/>
      <c r="B29" s="269" t="s">
        <v>899</v>
      </c>
      <c r="C29" s="268"/>
      <c r="D29" s="127"/>
      <c r="E29" s="127"/>
      <c r="F29" s="127"/>
      <c r="G29" s="127"/>
      <c r="H29" s="127"/>
      <c r="I29" s="127"/>
      <c r="J29" s="127"/>
      <c r="K29" s="127"/>
      <c r="L29" s="127"/>
      <c r="M29" s="350"/>
      <c r="N29" s="185"/>
    </row>
    <row r="30" spans="1:14" ht="30.75" customHeight="1" x14ac:dyDescent="0.25">
      <c r="A30" s="351" t="s">
        <v>541</v>
      </c>
      <c r="B30" s="267" t="s">
        <v>540</v>
      </c>
      <c r="C30" s="127"/>
      <c r="D30" s="127"/>
      <c r="E30" s="127"/>
      <c r="F30" s="127"/>
      <c r="G30" s="127"/>
      <c r="H30" s="127"/>
      <c r="I30" s="127"/>
      <c r="J30" s="127"/>
      <c r="K30" s="127"/>
      <c r="L30" s="127"/>
      <c r="M30" s="350"/>
      <c r="N30" s="185"/>
    </row>
    <row r="31" spans="1:14" ht="18.75" customHeight="1" thickBot="1" x14ac:dyDescent="0.3">
      <c r="A31" s="351"/>
      <c r="B31" s="553" t="s">
        <v>539</v>
      </c>
      <c r="C31" s="554"/>
      <c r="D31" s="554"/>
      <c r="E31" s="554"/>
      <c r="F31" s="127"/>
      <c r="G31" s="127"/>
      <c r="H31" s="127"/>
      <c r="I31" s="127"/>
      <c r="J31" s="127"/>
      <c r="K31" s="127"/>
      <c r="L31" s="127"/>
      <c r="M31" s="350"/>
      <c r="N31" s="185"/>
    </row>
    <row r="32" spans="1:14" ht="45" customHeight="1" thickBot="1" x14ac:dyDescent="0.3">
      <c r="A32" s="351"/>
      <c r="B32" s="557" t="s">
        <v>969</v>
      </c>
      <c r="C32" s="558"/>
      <c r="D32" s="558"/>
      <c r="E32" s="559"/>
      <c r="F32" s="127"/>
      <c r="G32" s="127"/>
      <c r="H32" s="127"/>
      <c r="I32" s="127"/>
      <c r="J32" s="127"/>
      <c r="K32" s="127"/>
      <c r="L32" s="127"/>
      <c r="M32" s="350"/>
      <c r="N32" s="185"/>
    </row>
    <row r="33" spans="1:14" ht="19.5" customHeight="1" x14ac:dyDescent="0.25">
      <c r="A33" s="352"/>
      <c r="B33" s="553"/>
      <c r="C33" s="554"/>
      <c r="D33" s="554"/>
      <c r="E33" s="554"/>
      <c r="F33" s="127"/>
      <c r="G33" s="127"/>
      <c r="H33" s="127"/>
      <c r="I33" s="127"/>
      <c r="J33" s="127"/>
      <c r="K33" s="127"/>
      <c r="L33" s="127"/>
      <c r="M33" s="350"/>
      <c r="N33" s="185"/>
    </row>
    <row r="34" spans="1:14" ht="33" customHeight="1" x14ac:dyDescent="0.25">
      <c r="A34" s="354">
        <v>2</v>
      </c>
      <c r="B34" s="266" t="s">
        <v>538</v>
      </c>
      <c r="C34" s="266"/>
      <c r="D34" s="266"/>
      <c r="E34" s="266"/>
      <c r="F34" s="266"/>
      <c r="G34" s="266"/>
      <c r="H34" s="266"/>
      <c r="I34" s="266"/>
      <c r="J34" s="266"/>
      <c r="K34" s="266"/>
      <c r="L34" s="266"/>
      <c r="M34" s="355"/>
      <c r="N34" s="185"/>
    </row>
    <row r="35" spans="1:14" ht="21.75" customHeight="1" x14ac:dyDescent="0.25">
      <c r="A35" s="356"/>
      <c r="B35" s="254" t="s">
        <v>537</v>
      </c>
      <c r="C35" s="254"/>
      <c r="D35" s="254"/>
      <c r="E35" s="254"/>
      <c r="F35" s="254"/>
      <c r="G35" s="254"/>
      <c r="H35" s="254"/>
      <c r="I35" s="254"/>
      <c r="J35" s="254"/>
      <c r="K35" s="254"/>
      <c r="L35" s="254"/>
      <c r="M35" s="357"/>
      <c r="N35" s="185"/>
    </row>
    <row r="36" spans="1:14" ht="20.25" customHeight="1" thickBot="1" x14ac:dyDescent="0.3">
      <c r="A36" s="358" t="s">
        <v>6</v>
      </c>
      <c r="B36" s="560" t="s">
        <v>536</v>
      </c>
      <c r="C36" s="561"/>
      <c r="D36" s="561"/>
      <c r="E36" s="561"/>
      <c r="F36" s="250"/>
      <c r="G36" s="250"/>
      <c r="H36" s="250"/>
      <c r="I36" s="250"/>
      <c r="J36" s="250"/>
      <c r="K36" s="250"/>
      <c r="L36" s="250"/>
      <c r="M36" s="359"/>
      <c r="N36" s="185"/>
    </row>
    <row r="37" spans="1:14" ht="64.5" customHeight="1" thickBot="1" x14ac:dyDescent="0.3">
      <c r="A37" s="360"/>
      <c r="B37" s="486" t="s">
        <v>1167</v>
      </c>
      <c r="C37" s="529"/>
      <c r="D37" s="529"/>
      <c r="E37" s="530"/>
      <c r="F37" s="250"/>
      <c r="G37" s="250"/>
      <c r="H37" s="250"/>
      <c r="I37" s="250"/>
      <c r="J37" s="250"/>
      <c r="K37" s="250"/>
      <c r="L37" s="250"/>
      <c r="M37" s="359"/>
      <c r="N37" s="185"/>
    </row>
    <row r="38" spans="1:14" ht="409.6" customHeight="1" thickBot="1" x14ac:dyDescent="0.3">
      <c r="A38" s="361"/>
      <c r="B38" s="562"/>
      <c r="C38" s="563"/>
      <c r="D38" s="563"/>
      <c r="E38" s="564"/>
      <c r="F38" s="250"/>
      <c r="G38" s="250"/>
      <c r="H38" s="250"/>
      <c r="I38" s="250"/>
      <c r="J38" s="250"/>
      <c r="K38" s="250"/>
      <c r="L38" s="250"/>
      <c r="M38" s="359"/>
      <c r="N38" s="185"/>
    </row>
    <row r="39" spans="1:14" ht="20.25" customHeight="1" thickBot="1" x14ac:dyDescent="0.3">
      <c r="A39" s="358" t="s">
        <v>11</v>
      </c>
      <c r="B39" s="551" t="s">
        <v>535</v>
      </c>
      <c r="C39" s="552"/>
      <c r="D39" s="552"/>
      <c r="E39" s="552"/>
      <c r="F39" s="250"/>
      <c r="G39" s="250"/>
      <c r="H39" s="250"/>
      <c r="I39" s="250"/>
      <c r="J39" s="250"/>
      <c r="K39" s="250"/>
      <c r="L39" s="250"/>
      <c r="M39" s="359"/>
      <c r="N39" s="185"/>
    </row>
    <row r="40" spans="1:14" ht="338.25" customHeight="1" thickBot="1" x14ac:dyDescent="0.3">
      <c r="A40" s="360"/>
      <c r="B40" s="486" t="s">
        <v>1168</v>
      </c>
      <c r="C40" s="529"/>
      <c r="D40" s="529"/>
      <c r="E40" s="530"/>
      <c r="F40" s="250"/>
      <c r="G40" s="250"/>
      <c r="H40" s="250"/>
      <c r="I40" s="250"/>
      <c r="J40" s="250"/>
      <c r="K40" s="250"/>
      <c r="L40" s="250"/>
      <c r="M40" s="359"/>
      <c r="N40" s="185"/>
    </row>
    <row r="41" spans="1:14" ht="402.75" customHeight="1" thickBot="1" x14ac:dyDescent="0.3">
      <c r="A41" s="361"/>
      <c r="B41" s="526"/>
      <c r="C41" s="527"/>
      <c r="D41" s="527"/>
      <c r="E41" s="528"/>
      <c r="F41" s="250"/>
      <c r="G41" s="250"/>
      <c r="H41" s="250"/>
      <c r="I41" s="250"/>
      <c r="J41" s="250"/>
      <c r="K41" s="250"/>
      <c r="L41" s="250"/>
      <c r="M41" s="359"/>
      <c r="N41" s="185"/>
    </row>
    <row r="42" spans="1:14" ht="11.25" customHeight="1" x14ac:dyDescent="0.25">
      <c r="A42" s="362"/>
      <c r="B42" s="250"/>
      <c r="C42" s="250"/>
      <c r="D42" s="250"/>
      <c r="E42" s="250"/>
      <c r="F42" s="250"/>
      <c r="G42" s="250"/>
      <c r="H42" s="250"/>
      <c r="I42" s="250"/>
      <c r="J42" s="250"/>
      <c r="K42" s="250"/>
      <c r="L42" s="250"/>
      <c r="M42" s="359"/>
      <c r="N42" s="185"/>
    </row>
    <row r="43" spans="1:14" ht="24" customHeight="1" x14ac:dyDescent="0.25">
      <c r="A43" s="363"/>
      <c r="B43" s="254" t="s">
        <v>534</v>
      </c>
      <c r="C43" s="254"/>
      <c r="D43" s="254"/>
      <c r="E43" s="254"/>
      <c r="F43" s="254"/>
      <c r="G43" s="254"/>
      <c r="H43" s="254"/>
      <c r="I43" s="254"/>
      <c r="J43" s="254"/>
      <c r="K43" s="254"/>
      <c r="L43" s="254"/>
      <c r="M43" s="364"/>
      <c r="N43" s="185"/>
    </row>
    <row r="44" spans="1:14" ht="21" customHeight="1" x14ac:dyDescent="0.25">
      <c r="A44" s="365" t="s">
        <v>533</v>
      </c>
      <c r="B44" s="538" t="s">
        <v>532</v>
      </c>
      <c r="C44" s="539"/>
      <c r="D44" s="539"/>
      <c r="E44" s="539"/>
      <c r="F44" s="250"/>
      <c r="G44" s="250"/>
      <c r="H44" s="250"/>
      <c r="I44" s="250"/>
      <c r="J44" s="250"/>
      <c r="K44" s="250"/>
      <c r="L44" s="250"/>
      <c r="M44" s="359"/>
      <c r="N44" s="185"/>
    </row>
    <row r="45" spans="1:14" ht="22.5" customHeight="1" thickBot="1" x14ac:dyDescent="0.3">
      <c r="A45" s="366"/>
      <c r="B45" s="265" t="s">
        <v>531</v>
      </c>
      <c r="C45" s="264"/>
      <c r="D45" s="264"/>
      <c r="E45" s="264"/>
      <c r="F45" s="250"/>
      <c r="G45" s="250"/>
      <c r="H45" s="250"/>
      <c r="I45" s="250"/>
      <c r="J45" s="250"/>
      <c r="K45" s="250"/>
      <c r="L45" s="250"/>
      <c r="M45" s="359"/>
      <c r="N45" s="185"/>
    </row>
    <row r="46" spans="1:14" ht="18.75" customHeight="1" x14ac:dyDescent="0.25">
      <c r="A46" s="362"/>
      <c r="B46" s="263" t="s">
        <v>530</v>
      </c>
      <c r="C46" s="545" t="s">
        <v>522</v>
      </c>
      <c r="D46" s="545"/>
      <c r="E46" s="546"/>
      <c r="F46" s="250"/>
      <c r="G46" s="250"/>
      <c r="H46" s="250"/>
      <c r="I46" s="250"/>
      <c r="J46" s="250"/>
      <c r="K46" s="250"/>
      <c r="L46" s="250"/>
      <c r="M46" s="359"/>
      <c r="N46" s="185"/>
    </row>
    <row r="47" spans="1:14" s="408" customFormat="1" ht="108.75" customHeight="1" x14ac:dyDescent="0.25">
      <c r="A47" s="404"/>
      <c r="B47" s="411" t="s">
        <v>971</v>
      </c>
      <c r="C47" s="542" t="s">
        <v>1108</v>
      </c>
      <c r="D47" s="543"/>
      <c r="E47" s="544"/>
      <c r="F47" s="405"/>
      <c r="G47" s="405"/>
      <c r="H47" s="405"/>
      <c r="I47" s="405"/>
      <c r="J47" s="405"/>
      <c r="K47" s="405"/>
      <c r="L47" s="405"/>
      <c r="M47" s="406"/>
      <c r="N47" s="407"/>
    </row>
    <row r="48" spans="1:14" ht="79.5" customHeight="1" x14ac:dyDescent="0.25">
      <c r="A48" s="362"/>
      <c r="B48" s="411" t="s">
        <v>972</v>
      </c>
      <c r="C48" s="494" t="s">
        <v>1109</v>
      </c>
      <c r="D48" s="540"/>
      <c r="E48" s="541"/>
      <c r="F48" s="250"/>
      <c r="G48" s="250"/>
      <c r="H48" s="250"/>
      <c r="I48" s="250"/>
      <c r="J48" s="250"/>
      <c r="K48" s="250"/>
      <c r="L48" s="250"/>
      <c r="M48" s="359"/>
      <c r="N48" s="185"/>
    </row>
    <row r="49" spans="1:14" ht="271.5" customHeight="1" x14ac:dyDescent="0.25">
      <c r="A49" s="362"/>
      <c r="B49" s="414" t="s">
        <v>970</v>
      </c>
      <c r="C49" s="494" t="s">
        <v>1097</v>
      </c>
      <c r="D49" s="533"/>
      <c r="E49" s="534"/>
      <c r="F49" s="250"/>
      <c r="G49" s="250"/>
      <c r="H49" s="250"/>
      <c r="I49" s="250"/>
      <c r="J49" s="250"/>
      <c r="K49" s="250"/>
      <c r="L49" s="250"/>
      <c r="M49" s="359"/>
      <c r="N49" s="185"/>
    </row>
    <row r="50" spans="1:14" ht="80.25" customHeight="1" x14ac:dyDescent="0.25">
      <c r="A50" s="362"/>
      <c r="B50" s="414" t="s">
        <v>1110</v>
      </c>
      <c r="C50" s="531" t="s">
        <v>1111</v>
      </c>
      <c r="D50" s="531"/>
      <c r="E50" s="532"/>
      <c r="F50" s="250"/>
      <c r="G50" s="250"/>
      <c r="H50" s="250"/>
      <c r="I50" s="250"/>
      <c r="J50" s="250"/>
      <c r="K50" s="250"/>
      <c r="L50" s="250"/>
      <c r="M50" s="359"/>
      <c r="N50" s="185"/>
    </row>
    <row r="51" spans="1:14" ht="47.25" customHeight="1" x14ac:dyDescent="0.25">
      <c r="A51" s="362"/>
      <c r="B51" s="414" t="s">
        <v>973</v>
      </c>
      <c r="C51" s="531" t="s">
        <v>1098</v>
      </c>
      <c r="D51" s="531"/>
      <c r="E51" s="532"/>
      <c r="F51" s="250"/>
      <c r="G51" s="250"/>
      <c r="H51" s="250"/>
      <c r="I51" s="250"/>
      <c r="J51" s="250"/>
      <c r="K51" s="250"/>
      <c r="L51" s="250"/>
      <c r="M51" s="359"/>
      <c r="N51" s="185"/>
    </row>
    <row r="52" spans="1:14" ht="110.25" customHeight="1" x14ac:dyDescent="0.25">
      <c r="A52" s="362"/>
      <c r="B52" s="416" t="s">
        <v>1112</v>
      </c>
      <c r="C52" s="494" t="s">
        <v>1113</v>
      </c>
      <c r="D52" s="495"/>
      <c r="E52" s="496"/>
      <c r="F52" s="250"/>
      <c r="G52" s="250"/>
      <c r="H52" s="250"/>
      <c r="I52" s="250"/>
      <c r="J52" s="250"/>
      <c r="K52" s="250"/>
      <c r="L52" s="250"/>
      <c r="M52" s="359"/>
      <c r="N52" s="185"/>
    </row>
    <row r="53" spans="1:14" ht="47.25" customHeight="1" x14ac:dyDescent="0.25">
      <c r="A53" s="362"/>
      <c r="B53" s="416" t="s">
        <v>977</v>
      </c>
      <c r="C53" s="494" t="s">
        <v>1114</v>
      </c>
      <c r="D53" s="495"/>
      <c r="E53" s="496"/>
      <c r="F53" s="250"/>
      <c r="G53" s="250"/>
      <c r="H53" s="250"/>
      <c r="I53" s="250"/>
      <c r="J53" s="250"/>
      <c r="K53" s="250"/>
      <c r="L53" s="250"/>
      <c r="M53" s="359"/>
      <c r="N53" s="185"/>
    </row>
    <row r="54" spans="1:14" ht="47.25" customHeight="1" x14ac:dyDescent="0.25">
      <c r="A54" s="362"/>
      <c r="B54" s="416" t="s">
        <v>976</v>
      </c>
      <c r="C54" s="494" t="s">
        <v>1099</v>
      </c>
      <c r="D54" s="495"/>
      <c r="E54" s="496"/>
      <c r="F54" s="250"/>
      <c r="G54" s="250"/>
      <c r="H54" s="250"/>
      <c r="I54" s="250"/>
      <c r="J54" s="250"/>
      <c r="K54" s="250"/>
      <c r="L54" s="250"/>
      <c r="M54" s="359"/>
      <c r="N54" s="185"/>
    </row>
    <row r="55" spans="1:14" ht="47.25" customHeight="1" x14ac:dyDescent="0.25">
      <c r="A55" s="362"/>
      <c r="B55" s="416" t="s">
        <v>978</v>
      </c>
      <c r="C55" s="494" t="s">
        <v>1100</v>
      </c>
      <c r="D55" s="495"/>
      <c r="E55" s="496"/>
      <c r="F55" s="250"/>
      <c r="G55" s="250"/>
      <c r="H55" s="250"/>
      <c r="I55" s="250"/>
      <c r="J55" s="250"/>
      <c r="K55" s="250"/>
      <c r="L55" s="250"/>
      <c r="M55" s="359"/>
      <c r="N55" s="185"/>
    </row>
    <row r="56" spans="1:14" ht="33.75" customHeight="1" x14ac:dyDescent="0.25">
      <c r="A56" s="362"/>
      <c r="B56" s="416" t="s">
        <v>979</v>
      </c>
      <c r="C56" s="494" t="s">
        <v>1101</v>
      </c>
      <c r="D56" s="495"/>
      <c r="E56" s="496"/>
      <c r="F56" s="250"/>
      <c r="G56" s="250"/>
      <c r="H56" s="250"/>
      <c r="I56" s="250"/>
      <c r="J56" s="250"/>
      <c r="K56" s="250"/>
      <c r="L56" s="250"/>
      <c r="M56" s="359"/>
      <c r="N56" s="185"/>
    </row>
    <row r="57" spans="1:14" ht="33.75" customHeight="1" x14ac:dyDescent="0.25">
      <c r="A57" s="362"/>
      <c r="B57" s="416" t="s">
        <v>982</v>
      </c>
      <c r="C57" s="494" t="s">
        <v>1115</v>
      </c>
      <c r="D57" s="495"/>
      <c r="E57" s="496"/>
      <c r="F57" s="250"/>
      <c r="G57" s="250"/>
      <c r="H57" s="250"/>
      <c r="I57" s="250"/>
      <c r="J57" s="250"/>
      <c r="K57" s="250"/>
      <c r="L57" s="250"/>
      <c r="M57" s="359"/>
      <c r="N57" s="185"/>
    </row>
    <row r="58" spans="1:14" ht="66" customHeight="1" x14ac:dyDescent="0.25">
      <c r="A58" s="362"/>
      <c r="B58" s="416" t="s">
        <v>981</v>
      </c>
      <c r="C58" s="494" t="s">
        <v>1102</v>
      </c>
      <c r="D58" s="495"/>
      <c r="E58" s="496"/>
      <c r="F58" s="250"/>
      <c r="G58" s="250"/>
      <c r="H58" s="250"/>
      <c r="I58" s="250"/>
      <c r="J58" s="250"/>
      <c r="K58" s="250"/>
      <c r="L58" s="250"/>
      <c r="M58" s="359"/>
      <c r="N58" s="185"/>
    </row>
    <row r="59" spans="1:14" ht="33" customHeight="1" x14ac:dyDescent="0.25">
      <c r="A59" s="362"/>
      <c r="B59" s="416" t="s">
        <v>980</v>
      </c>
      <c r="C59" s="494" t="s">
        <v>1103</v>
      </c>
      <c r="D59" s="495"/>
      <c r="E59" s="496"/>
      <c r="F59" s="250"/>
      <c r="G59" s="250"/>
      <c r="H59" s="250"/>
      <c r="I59" s="250"/>
      <c r="J59" s="250"/>
      <c r="K59" s="250"/>
      <c r="L59" s="250"/>
      <c r="M59" s="359"/>
      <c r="N59" s="185"/>
    </row>
    <row r="60" spans="1:14" ht="36" customHeight="1" thickBot="1" x14ac:dyDescent="0.3">
      <c r="A60" s="362"/>
      <c r="B60" s="415" t="s">
        <v>975</v>
      </c>
      <c r="C60" s="535" t="s">
        <v>974</v>
      </c>
      <c r="D60" s="536"/>
      <c r="E60" s="537"/>
      <c r="F60" s="250"/>
      <c r="G60" s="250"/>
      <c r="H60" s="250"/>
      <c r="I60" s="250"/>
      <c r="J60" s="250"/>
      <c r="K60" s="250"/>
      <c r="L60" s="250"/>
      <c r="M60" s="359"/>
      <c r="N60" s="185"/>
    </row>
    <row r="61" spans="1:14" ht="24.75" customHeight="1" x14ac:dyDescent="0.25">
      <c r="A61" s="362" t="s">
        <v>529</v>
      </c>
      <c r="B61" s="507" t="s">
        <v>528</v>
      </c>
      <c r="C61" s="508"/>
      <c r="D61" s="508"/>
      <c r="E61" s="508"/>
      <c r="F61" s="250"/>
      <c r="G61" s="250"/>
      <c r="H61" s="250"/>
      <c r="I61" s="250"/>
      <c r="J61" s="250"/>
      <c r="K61" s="250"/>
      <c r="L61" s="250"/>
      <c r="M61" s="359"/>
      <c r="N61" s="185"/>
    </row>
    <row r="62" spans="1:14" ht="15.75" customHeight="1" thickBot="1" x14ac:dyDescent="0.3">
      <c r="A62" s="362"/>
      <c r="B62" s="547" t="s">
        <v>527</v>
      </c>
      <c r="C62" s="548"/>
      <c r="D62" s="548"/>
      <c r="E62" s="548"/>
      <c r="F62" s="250"/>
      <c r="G62" s="250"/>
      <c r="H62" s="250"/>
      <c r="I62" s="250"/>
      <c r="J62" s="250"/>
      <c r="K62" s="250"/>
      <c r="L62" s="250"/>
      <c r="M62" s="359"/>
      <c r="N62" s="185"/>
    </row>
    <row r="63" spans="1:14" ht="78" customHeight="1" thickBot="1" x14ac:dyDescent="0.3">
      <c r="A63" s="362"/>
      <c r="B63" s="525" t="s">
        <v>1169</v>
      </c>
      <c r="C63" s="505"/>
      <c r="D63" s="505"/>
      <c r="E63" s="506"/>
      <c r="F63" s="250"/>
      <c r="G63" s="250"/>
      <c r="H63" s="250"/>
      <c r="I63" s="250"/>
      <c r="J63" s="250"/>
      <c r="K63" s="250"/>
      <c r="L63" s="250"/>
      <c r="M63" s="359"/>
      <c r="N63" s="185"/>
    </row>
    <row r="64" spans="1:14" ht="24" customHeight="1" x14ac:dyDescent="0.25">
      <c r="A64" s="362" t="s">
        <v>526</v>
      </c>
      <c r="B64" s="508" t="s">
        <v>525</v>
      </c>
      <c r="C64" s="508"/>
      <c r="D64" s="508"/>
      <c r="E64" s="508"/>
      <c r="F64" s="250"/>
      <c r="G64" s="250"/>
      <c r="H64" s="250"/>
      <c r="I64" s="250"/>
      <c r="J64" s="250"/>
      <c r="K64" s="250"/>
      <c r="L64" s="250"/>
      <c r="M64" s="359"/>
      <c r="N64" s="185"/>
    </row>
    <row r="65" spans="1:14" ht="22.5" customHeight="1" thickBot="1" x14ac:dyDescent="0.3">
      <c r="A65" s="362"/>
      <c r="B65" s="262" t="s">
        <v>524</v>
      </c>
      <c r="C65" s="250"/>
      <c r="D65" s="250"/>
      <c r="E65" s="250"/>
      <c r="F65" s="250"/>
      <c r="G65" s="250"/>
      <c r="H65" s="250"/>
      <c r="I65" s="250"/>
      <c r="J65" s="250"/>
      <c r="K65" s="250"/>
      <c r="L65" s="250"/>
      <c r="M65" s="359"/>
      <c r="N65" s="185"/>
    </row>
    <row r="66" spans="1:14" ht="18.75" customHeight="1" x14ac:dyDescent="0.25">
      <c r="A66" s="362"/>
      <c r="B66" s="261" t="s">
        <v>523</v>
      </c>
      <c r="C66" s="260" t="s">
        <v>522</v>
      </c>
      <c r="D66" s="260" t="s">
        <v>521</v>
      </c>
      <c r="E66" s="259" t="s">
        <v>8</v>
      </c>
      <c r="F66" s="250"/>
      <c r="G66" s="250"/>
      <c r="H66" s="250"/>
      <c r="I66" s="250"/>
      <c r="J66" s="250"/>
      <c r="K66" s="250"/>
      <c r="L66" s="250"/>
      <c r="M66" s="359"/>
      <c r="N66" s="185"/>
    </row>
    <row r="67" spans="1:14" ht="13.5" customHeight="1" x14ac:dyDescent="0.25">
      <c r="A67" s="362"/>
      <c r="B67" s="203" t="s">
        <v>399</v>
      </c>
      <c r="C67" s="213" t="s">
        <v>988</v>
      </c>
      <c r="D67" s="418"/>
      <c r="E67" s="201" t="s">
        <v>1170</v>
      </c>
      <c r="F67" s="250"/>
      <c r="G67" s="250"/>
      <c r="H67" s="250"/>
      <c r="I67" s="250"/>
      <c r="J67" s="250"/>
      <c r="K67" s="250"/>
      <c r="L67" s="250"/>
      <c r="M67" s="359"/>
      <c r="N67" s="185"/>
    </row>
    <row r="68" spans="1:14" ht="14.25" customHeight="1" x14ac:dyDescent="0.25">
      <c r="A68" s="362"/>
      <c r="B68" s="203" t="s">
        <v>520</v>
      </c>
      <c r="C68" s="213"/>
      <c r="D68" s="418"/>
      <c r="E68" s="201" t="s">
        <v>1020</v>
      </c>
      <c r="F68" s="250"/>
      <c r="G68" s="250"/>
      <c r="H68" s="250"/>
      <c r="I68" s="250"/>
      <c r="J68" s="250"/>
      <c r="K68" s="250"/>
      <c r="L68" s="250"/>
      <c r="M68" s="359"/>
      <c r="N68" s="185"/>
    </row>
    <row r="69" spans="1:14" ht="14.25" customHeight="1" x14ac:dyDescent="0.25">
      <c r="A69" s="362"/>
      <c r="B69" s="203" t="s">
        <v>519</v>
      </c>
      <c r="C69" s="213" t="s">
        <v>987</v>
      </c>
      <c r="D69" s="418" t="s">
        <v>1018</v>
      </c>
      <c r="E69" s="201" t="s">
        <v>1019</v>
      </c>
      <c r="F69" s="250"/>
      <c r="G69" s="250"/>
      <c r="H69" s="250"/>
      <c r="I69" s="250"/>
      <c r="J69" s="250"/>
      <c r="K69" s="250"/>
      <c r="L69" s="250"/>
      <c r="M69" s="359"/>
      <c r="N69" s="185"/>
    </row>
    <row r="70" spans="1:14" ht="14.25" customHeight="1" x14ac:dyDescent="0.25">
      <c r="A70" s="362"/>
      <c r="B70" s="203" t="s">
        <v>518</v>
      </c>
      <c r="C70" s="213" t="s">
        <v>959</v>
      </c>
      <c r="D70" s="418" t="s">
        <v>956</v>
      </c>
      <c r="E70" s="201" t="s">
        <v>1069</v>
      </c>
      <c r="F70" s="250"/>
      <c r="G70" s="250"/>
      <c r="H70" s="250"/>
      <c r="I70" s="250"/>
      <c r="J70" s="250"/>
      <c r="K70" s="250"/>
      <c r="L70" s="250"/>
      <c r="M70" s="359"/>
      <c r="N70" s="185"/>
    </row>
    <row r="71" spans="1:14" ht="14.25" customHeight="1" x14ac:dyDescent="0.25">
      <c r="A71" s="362"/>
      <c r="B71" s="203" t="s">
        <v>444</v>
      </c>
      <c r="C71" s="213" t="s">
        <v>963</v>
      </c>
      <c r="D71" s="418">
        <v>2013</v>
      </c>
      <c r="E71" s="201" t="s">
        <v>964</v>
      </c>
      <c r="F71" s="250"/>
      <c r="G71" s="250"/>
      <c r="H71" s="250"/>
      <c r="I71" s="250"/>
      <c r="J71" s="250"/>
      <c r="K71" s="250"/>
      <c r="L71" s="250"/>
      <c r="M71" s="359"/>
      <c r="N71" s="185"/>
    </row>
    <row r="72" spans="1:14" ht="14.25" customHeight="1" x14ac:dyDescent="0.25">
      <c r="A72" s="362"/>
      <c r="B72" s="203" t="s">
        <v>517</v>
      </c>
      <c r="C72" s="213"/>
      <c r="D72" s="418"/>
      <c r="E72" s="201" t="s">
        <v>1021</v>
      </c>
      <c r="F72" s="250"/>
      <c r="G72" s="250"/>
      <c r="H72" s="250"/>
      <c r="I72" s="250"/>
      <c r="J72" s="250"/>
      <c r="K72" s="250"/>
      <c r="L72" s="250"/>
      <c r="M72" s="359"/>
      <c r="N72" s="185"/>
    </row>
    <row r="73" spans="1:14" ht="30" customHeight="1" x14ac:dyDescent="0.25">
      <c r="A73" s="362"/>
      <c r="B73" s="410" t="s">
        <v>516</v>
      </c>
      <c r="C73" s="409" t="s">
        <v>955</v>
      </c>
      <c r="D73" s="418"/>
      <c r="E73" s="201"/>
      <c r="F73" s="250"/>
      <c r="G73" s="250"/>
      <c r="H73" s="250"/>
      <c r="I73" s="250"/>
      <c r="J73" s="250"/>
      <c r="K73" s="250"/>
      <c r="L73" s="250"/>
      <c r="M73" s="359"/>
      <c r="N73" s="185"/>
    </row>
    <row r="74" spans="1:14" ht="14.25" customHeight="1" x14ac:dyDescent="0.25">
      <c r="A74" s="362"/>
      <c r="B74" s="203" t="s">
        <v>515</v>
      </c>
      <c r="C74" s="213"/>
      <c r="D74" s="418"/>
      <c r="E74" s="201"/>
      <c r="F74" s="250"/>
      <c r="G74" s="250"/>
      <c r="H74" s="250"/>
      <c r="I74" s="250"/>
      <c r="J74" s="250"/>
      <c r="K74" s="250"/>
      <c r="L74" s="250"/>
      <c r="M74" s="359"/>
      <c r="N74" s="185"/>
    </row>
    <row r="75" spans="1:14" ht="14.25" customHeight="1" x14ac:dyDescent="0.25">
      <c r="A75" s="362"/>
      <c r="B75" s="203" t="s">
        <v>514</v>
      </c>
      <c r="C75" s="213" t="s">
        <v>986</v>
      </c>
      <c r="D75" s="418">
        <v>2013</v>
      </c>
      <c r="E75" s="201"/>
      <c r="F75" s="250"/>
      <c r="G75" s="250"/>
      <c r="H75" s="250"/>
      <c r="I75" s="250"/>
      <c r="J75" s="250"/>
      <c r="K75" s="250"/>
      <c r="L75" s="250"/>
      <c r="M75" s="359"/>
      <c r="N75" s="185"/>
    </row>
    <row r="76" spans="1:14" ht="14.25" customHeight="1" x14ac:dyDescent="0.25">
      <c r="A76" s="362"/>
      <c r="B76" s="200" t="s">
        <v>420</v>
      </c>
      <c r="C76" s="258"/>
      <c r="D76" s="419"/>
      <c r="E76" s="198"/>
      <c r="F76" s="250"/>
      <c r="G76" s="250"/>
      <c r="H76" s="250"/>
      <c r="I76" s="250"/>
      <c r="J76" s="250"/>
      <c r="K76" s="250"/>
      <c r="L76" s="250"/>
      <c r="M76" s="359"/>
      <c r="N76" s="185"/>
    </row>
    <row r="77" spans="1:14" ht="14.25" customHeight="1" x14ac:dyDescent="0.25">
      <c r="A77" s="362"/>
      <c r="B77" s="200" t="s">
        <v>124</v>
      </c>
      <c r="C77" s="258" t="s">
        <v>954</v>
      </c>
      <c r="D77" s="258" t="s">
        <v>956</v>
      </c>
      <c r="E77" s="198" t="s">
        <v>984</v>
      </c>
      <c r="F77" s="250"/>
      <c r="G77" s="250"/>
      <c r="H77" s="250"/>
      <c r="I77" s="250"/>
      <c r="J77" s="250"/>
      <c r="K77" s="250"/>
      <c r="L77" s="250"/>
      <c r="M77" s="359"/>
      <c r="N77" s="185"/>
    </row>
    <row r="78" spans="1:14" ht="14.25" customHeight="1" x14ac:dyDescent="0.25">
      <c r="A78" s="362"/>
      <c r="B78" s="200" t="s">
        <v>962</v>
      </c>
      <c r="C78" s="258" t="s">
        <v>959</v>
      </c>
      <c r="D78" s="258" t="s">
        <v>960</v>
      </c>
      <c r="E78" s="198"/>
      <c r="F78" s="250"/>
      <c r="G78" s="250"/>
      <c r="H78" s="250"/>
      <c r="I78" s="250"/>
      <c r="J78" s="250"/>
      <c r="K78" s="250"/>
      <c r="L78" s="250"/>
      <c r="M78" s="359"/>
      <c r="N78" s="185"/>
    </row>
    <row r="79" spans="1:14" ht="14.25" customHeight="1" x14ac:dyDescent="0.25">
      <c r="A79" s="362"/>
      <c r="B79" s="200" t="s">
        <v>965</v>
      </c>
      <c r="C79" s="417" t="s">
        <v>1037</v>
      </c>
      <c r="D79" s="258" t="s">
        <v>983</v>
      </c>
      <c r="E79" s="198" t="s">
        <v>984</v>
      </c>
      <c r="F79" s="250"/>
      <c r="G79" s="250"/>
      <c r="H79" s="250"/>
      <c r="I79" s="250"/>
      <c r="J79" s="250"/>
      <c r="K79" s="250"/>
      <c r="L79" s="250"/>
      <c r="M79" s="359"/>
      <c r="N79" s="185"/>
    </row>
    <row r="80" spans="1:14" ht="14.25" customHeight="1" x14ac:dyDescent="0.25">
      <c r="A80" s="362"/>
      <c r="B80" s="200" t="s">
        <v>966</v>
      </c>
      <c r="C80" s="258" t="s">
        <v>966</v>
      </c>
      <c r="D80" s="258" t="s">
        <v>985</v>
      </c>
      <c r="E80" s="198" t="s">
        <v>984</v>
      </c>
      <c r="F80" s="250"/>
      <c r="G80" s="250"/>
      <c r="H80" s="250"/>
      <c r="I80" s="250"/>
      <c r="J80" s="250"/>
      <c r="K80" s="250"/>
      <c r="L80" s="250"/>
      <c r="M80" s="359"/>
      <c r="N80" s="185"/>
    </row>
    <row r="81" spans="1:14" ht="14.25" customHeight="1" thickBot="1" x14ac:dyDescent="0.3">
      <c r="A81" s="362"/>
      <c r="B81" s="192" t="s">
        <v>961</v>
      </c>
      <c r="C81" s="212" t="s">
        <v>957</v>
      </c>
      <c r="D81" s="212" t="s">
        <v>958</v>
      </c>
      <c r="E81" s="190" t="s">
        <v>984</v>
      </c>
      <c r="F81" s="250"/>
      <c r="G81" s="250"/>
      <c r="H81" s="250"/>
      <c r="I81" s="250"/>
      <c r="J81" s="250"/>
      <c r="K81" s="250"/>
      <c r="L81" s="250"/>
      <c r="M81" s="359"/>
      <c r="N81" s="185"/>
    </row>
    <row r="82" spans="1:14" ht="27.75" customHeight="1" x14ac:dyDescent="0.25">
      <c r="A82" s="367" t="s">
        <v>513</v>
      </c>
      <c r="B82" s="253" t="s">
        <v>512</v>
      </c>
      <c r="C82" s="252"/>
      <c r="D82" s="250"/>
      <c r="E82" s="250"/>
      <c r="F82" s="250"/>
      <c r="G82" s="250"/>
      <c r="H82" s="250"/>
      <c r="I82" s="250"/>
      <c r="J82" s="250"/>
      <c r="K82" s="250"/>
      <c r="L82" s="250"/>
      <c r="M82" s="359"/>
      <c r="N82" s="185"/>
    </row>
    <row r="83" spans="1:14" ht="21" customHeight="1" thickBot="1" x14ac:dyDescent="0.3">
      <c r="A83" s="367"/>
      <c r="B83" s="257" t="s">
        <v>511</v>
      </c>
      <c r="C83" s="251"/>
      <c r="D83" s="250"/>
      <c r="E83" s="250"/>
      <c r="F83" s="250"/>
      <c r="G83" s="250"/>
      <c r="H83" s="250"/>
      <c r="I83" s="250"/>
      <c r="J83" s="250"/>
      <c r="K83" s="250"/>
      <c r="L83" s="250"/>
      <c r="M83" s="359"/>
      <c r="N83" s="185"/>
    </row>
    <row r="84" spans="1:14" ht="121.5" customHeight="1" thickBot="1" x14ac:dyDescent="0.3">
      <c r="A84" s="367"/>
      <c r="B84" s="486" t="s">
        <v>1129</v>
      </c>
      <c r="C84" s="478"/>
      <c r="D84" s="478"/>
      <c r="E84" s="479"/>
      <c r="F84" s="250"/>
      <c r="G84" s="250"/>
      <c r="H84" s="250"/>
      <c r="I84" s="250"/>
      <c r="J84" s="250"/>
      <c r="K84" s="250"/>
      <c r="L84" s="250"/>
      <c r="M84" s="359"/>
      <c r="N84" s="185"/>
    </row>
    <row r="85" spans="1:14" ht="27.75" customHeight="1" x14ac:dyDescent="0.25">
      <c r="A85" s="367" t="s">
        <v>510</v>
      </c>
      <c r="B85" s="507" t="s">
        <v>509</v>
      </c>
      <c r="C85" s="508"/>
      <c r="D85" s="508"/>
      <c r="E85" s="508"/>
      <c r="F85" s="250"/>
      <c r="G85" s="250"/>
      <c r="H85" s="250"/>
      <c r="I85" s="250"/>
      <c r="J85" s="250"/>
      <c r="K85" s="250"/>
      <c r="L85" s="250"/>
      <c r="M85" s="359"/>
      <c r="N85" s="185"/>
    </row>
    <row r="86" spans="1:14" ht="21" customHeight="1" x14ac:dyDescent="0.25">
      <c r="A86" s="367"/>
      <c r="B86" s="257" t="s">
        <v>508</v>
      </c>
      <c r="C86" s="251"/>
      <c r="D86" s="250"/>
      <c r="E86" s="250"/>
      <c r="F86" s="250"/>
      <c r="G86" s="250"/>
      <c r="H86" s="250"/>
      <c r="I86" s="250"/>
      <c r="J86" s="250"/>
      <c r="K86" s="250"/>
      <c r="L86" s="250"/>
      <c r="M86" s="359"/>
      <c r="N86" s="185"/>
    </row>
    <row r="87" spans="1:14" ht="21" customHeight="1" x14ac:dyDescent="0.25">
      <c r="A87" s="367"/>
      <c r="B87" s="256" t="s">
        <v>507</v>
      </c>
      <c r="C87" s="250"/>
      <c r="D87" s="250"/>
      <c r="E87" s="250"/>
      <c r="F87" s="250"/>
      <c r="G87" s="250"/>
      <c r="H87" s="250"/>
      <c r="I87" s="250"/>
      <c r="J87" s="250"/>
      <c r="K87" s="250"/>
      <c r="L87" s="250"/>
      <c r="M87" s="359"/>
      <c r="N87" s="185"/>
    </row>
    <row r="88" spans="1:14" ht="21" customHeight="1" thickBot="1" x14ac:dyDescent="0.3">
      <c r="A88" s="367"/>
      <c r="B88" s="255" t="s">
        <v>506</v>
      </c>
      <c r="C88" s="250"/>
      <c r="D88" s="250"/>
      <c r="E88" s="250"/>
      <c r="F88" s="250"/>
      <c r="G88" s="250"/>
      <c r="H88" s="250"/>
      <c r="I88" s="250"/>
      <c r="J88" s="250"/>
      <c r="K88" s="250"/>
      <c r="L88" s="250"/>
      <c r="M88" s="359"/>
      <c r="N88" s="185"/>
    </row>
    <row r="89" spans="1:14" ht="48.75" customHeight="1" thickBot="1" x14ac:dyDescent="0.3">
      <c r="A89" s="367"/>
      <c r="B89" s="486" t="s">
        <v>1171</v>
      </c>
      <c r="C89" s="478"/>
      <c r="D89" s="478"/>
      <c r="E89" s="479"/>
      <c r="F89" s="250"/>
      <c r="G89" s="250"/>
      <c r="H89" s="250"/>
      <c r="I89" s="250"/>
      <c r="J89" s="250"/>
      <c r="K89" s="250"/>
      <c r="L89" s="250"/>
      <c r="M89" s="359"/>
      <c r="N89" s="185"/>
    </row>
    <row r="90" spans="1:14" x14ac:dyDescent="0.25">
      <c r="A90" s="362"/>
      <c r="B90" s="250"/>
      <c r="C90" s="250"/>
      <c r="D90" s="250"/>
      <c r="E90" s="250"/>
      <c r="F90" s="250"/>
      <c r="G90" s="250"/>
      <c r="H90" s="250"/>
      <c r="I90" s="250"/>
      <c r="J90" s="250"/>
      <c r="K90" s="250"/>
      <c r="L90" s="250"/>
      <c r="M90" s="359"/>
      <c r="N90" s="185"/>
    </row>
    <row r="91" spans="1:14" ht="24" customHeight="1" x14ac:dyDescent="0.25">
      <c r="A91" s="363"/>
      <c r="B91" s="254" t="s">
        <v>340</v>
      </c>
      <c r="C91" s="254"/>
      <c r="D91" s="254"/>
      <c r="E91" s="254"/>
      <c r="F91" s="254"/>
      <c r="G91" s="254"/>
      <c r="H91" s="254"/>
      <c r="I91" s="254"/>
      <c r="J91" s="254"/>
      <c r="K91" s="254"/>
      <c r="L91" s="254"/>
      <c r="M91" s="364"/>
      <c r="N91" s="185"/>
    </row>
    <row r="92" spans="1:14" ht="24" customHeight="1" x14ac:dyDescent="0.25">
      <c r="A92" s="367" t="s">
        <v>505</v>
      </c>
      <c r="B92" s="253" t="s">
        <v>338</v>
      </c>
      <c r="C92" s="252"/>
      <c r="D92" s="250"/>
      <c r="E92" s="250"/>
      <c r="F92" s="250"/>
      <c r="G92" s="250"/>
      <c r="H92" s="250"/>
      <c r="I92" s="250"/>
      <c r="J92" s="250"/>
      <c r="K92" s="250"/>
      <c r="L92" s="250"/>
      <c r="M92" s="359"/>
      <c r="N92" s="185"/>
    </row>
    <row r="93" spans="1:14" ht="31.5" customHeight="1" thickBot="1" x14ac:dyDescent="0.3">
      <c r="A93" s="367"/>
      <c r="B93" s="519" t="s">
        <v>504</v>
      </c>
      <c r="C93" s="520"/>
      <c r="D93" s="520"/>
      <c r="E93" s="520"/>
      <c r="F93" s="250"/>
      <c r="G93" s="250"/>
      <c r="H93" s="250"/>
      <c r="I93" s="250"/>
      <c r="J93" s="250"/>
      <c r="K93" s="250"/>
      <c r="L93" s="250"/>
      <c r="M93" s="359"/>
      <c r="N93" s="185"/>
    </row>
    <row r="94" spans="1:14" ht="27.75" customHeight="1" thickBot="1" x14ac:dyDescent="0.3">
      <c r="A94" s="367"/>
      <c r="B94" s="486" t="s">
        <v>1116</v>
      </c>
      <c r="C94" s="478"/>
      <c r="D94" s="478"/>
      <c r="E94" s="479"/>
      <c r="F94" s="250"/>
      <c r="G94" s="250"/>
      <c r="H94" s="250"/>
      <c r="I94" s="250"/>
      <c r="J94" s="250"/>
      <c r="K94" s="250"/>
      <c r="L94" s="250"/>
      <c r="M94" s="359"/>
      <c r="N94" s="185"/>
    </row>
    <row r="95" spans="1:14" x14ac:dyDescent="0.25">
      <c r="A95" s="362"/>
      <c r="B95" s="250"/>
      <c r="C95" s="250"/>
      <c r="D95" s="250"/>
      <c r="E95" s="250"/>
      <c r="F95" s="250"/>
      <c r="G95" s="250"/>
      <c r="H95" s="250"/>
      <c r="I95" s="250"/>
      <c r="J95" s="250"/>
      <c r="K95" s="250"/>
      <c r="L95" s="250"/>
      <c r="M95" s="359"/>
      <c r="N95" s="185"/>
    </row>
    <row r="96" spans="1:14" ht="30" customHeight="1" x14ac:dyDescent="0.25">
      <c r="A96" s="368">
        <v>3</v>
      </c>
      <c r="B96" s="249" t="s">
        <v>503</v>
      </c>
      <c r="C96" s="249"/>
      <c r="D96" s="248"/>
      <c r="E96" s="248"/>
      <c r="F96" s="248"/>
      <c r="G96" s="248"/>
      <c r="H96" s="248"/>
      <c r="I96" s="248"/>
      <c r="J96" s="248"/>
      <c r="K96" s="248"/>
      <c r="L96" s="248"/>
      <c r="M96" s="369"/>
      <c r="N96" s="185"/>
    </row>
    <row r="97" spans="1:17" ht="21" customHeight="1" x14ac:dyDescent="0.25">
      <c r="A97" s="370"/>
      <c r="B97" s="189" t="s">
        <v>502</v>
      </c>
      <c r="C97" s="189"/>
      <c r="D97" s="189"/>
      <c r="E97" s="189"/>
      <c r="F97" s="189"/>
      <c r="G97" s="189"/>
      <c r="H97" s="189"/>
      <c r="I97" s="189"/>
      <c r="J97" s="189"/>
      <c r="K97" s="189"/>
      <c r="L97" s="189"/>
      <c r="M97" s="371"/>
      <c r="N97" s="185"/>
    </row>
    <row r="98" spans="1:17" x14ac:dyDescent="0.25">
      <c r="A98" s="372" t="s">
        <v>501</v>
      </c>
      <c r="B98" s="243" t="s">
        <v>500</v>
      </c>
      <c r="C98" s="188"/>
      <c r="D98" s="187"/>
      <c r="E98" s="187"/>
      <c r="F98" s="187"/>
      <c r="G98" s="187"/>
      <c r="H98" s="187"/>
      <c r="I98" s="187"/>
      <c r="J98" s="187"/>
      <c r="K98" s="187"/>
      <c r="L98" s="187"/>
      <c r="M98" s="373"/>
      <c r="N98" s="185"/>
    </row>
    <row r="99" spans="1:17" ht="75" customHeight="1" x14ac:dyDescent="0.25">
      <c r="A99" s="372"/>
      <c r="B99" s="509" t="s">
        <v>499</v>
      </c>
      <c r="C99" s="493"/>
      <c r="D99" s="493"/>
      <c r="E99" s="493"/>
      <c r="F99" s="187"/>
      <c r="G99" s="187"/>
      <c r="H99" s="187"/>
      <c r="I99" s="187"/>
      <c r="J99" s="187"/>
      <c r="K99" s="187"/>
      <c r="L99" s="187"/>
      <c r="M99" s="373"/>
      <c r="N99" s="185"/>
    </row>
    <row r="100" spans="1:17" ht="34.5" customHeight="1" x14ac:dyDescent="0.25">
      <c r="A100" s="374"/>
      <c r="B100" s="493" t="s">
        <v>498</v>
      </c>
      <c r="C100" s="493"/>
      <c r="D100" s="493"/>
      <c r="E100" s="493"/>
      <c r="F100" s="187"/>
      <c r="G100" s="187"/>
      <c r="H100" s="187"/>
      <c r="I100" s="187"/>
      <c r="J100" s="187"/>
      <c r="K100" s="187"/>
      <c r="L100" s="187"/>
      <c r="M100" s="373"/>
      <c r="N100" s="185"/>
      <c r="Q100" s="185"/>
    </row>
    <row r="101" spans="1:17" ht="48.75" customHeight="1" thickBot="1" x14ac:dyDescent="0.3">
      <c r="A101" s="374"/>
      <c r="B101" s="497" t="s">
        <v>497</v>
      </c>
      <c r="C101" s="497"/>
      <c r="D101" s="497"/>
      <c r="E101" s="497"/>
      <c r="F101" s="187"/>
      <c r="G101" s="187"/>
      <c r="H101" s="187"/>
      <c r="I101" s="187"/>
      <c r="J101" s="187"/>
      <c r="K101" s="187"/>
      <c r="L101" s="187"/>
      <c r="M101" s="373"/>
      <c r="N101" s="185"/>
      <c r="Q101" s="185"/>
    </row>
    <row r="102" spans="1:17" ht="24" customHeight="1" x14ac:dyDescent="0.25">
      <c r="A102" s="374"/>
      <c r="B102" s="195" t="s">
        <v>496</v>
      </c>
      <c r="C102" s="247" t="s">
        <v>0</v>
      </c>
      <c r="D102" s="247" t="s">
        <v>495</v>
      </c>
      <c r="E102" s="247" t="s">
        <v>494</v>
      </c>
      <c r="F102" s="247" t="s">
        <v>493</v>
      </c>
      <c r="G102" s="247" t="s">
        <v>492</v>
      </c>
      <c r="H102" s="247" t="s">
        <v>408</v>
      </c>
      <c r="I102" s="241" t="s">
        <v>9</v>
      </c>
      <c r="J102" s="227" t="s">
        <v>8</v>
      </c>
      <c r="K102" s="187"/>
      <c r="L102" s="187"/>
      <c r="M102" s="373"/>
      <c r="N102" s="185"/>
      <c r="Q102" s="185"/>
    </row>
    <row r="103" spans="1:17" ht="18" x14ac:dyDescent="0.35">
      <c r="A103" s="374"/>
      <c r="B103" s="203" t="s">
        <v>491</v>
      </c>
      <c r="C103" s="213" t="s">
        <v>642</v>
      </c>
      <c r="D103" s="213" t="s">
        <v>922</v>
      </c>
      <c r="E103" s="202"/>
      <c r="F103" s="202"/>
      <c r="G103" s="202"/>
      <c r="H103" s="202">
        <v>117135.1</v>
      </c>
      <c r="I103" s="213" t="s">
        <v>14</v>
      </c>
      <c r="J103" s="246"/>
      <c r="K103" s="187"/>
      <c r="L103" s="187"/>
      <c r="M103" s="373"/>
      <c r="N103" s="185"/>
      <c r="Q103" s="185"/>
    </row>
    <row r="104" spans="1:17" ht="18" x14ac:dyDescent="0.35">
      <c r="A104" s="374"/>
      <c r="B104" s="203" t="s">
        <v>490</v>
      </c>
      <c r="C104" s="213" t="str">
        <f>VLOOKUP(C$103,ListsReq!$C$3:$R$34,2,FALSE)</f>
        <v>2009/10</v>
      </c>
      <c r="D104" s="213" t="str">
        <f t="shared" ref="D104:D118" si="0">D103</f>
        <v>Financial (April to March)</v>
      </c>
      <c r="E104" s="202"/>
      <c r="F104" s="202"/>
      <c r="G104" s="202"/>
      <c r="H104" s="202">
        <v>112597</v>
      </c>
      <c r="I104" s="213" t="s">
        <v>14</v>
      </c>
      <c r="J104" s="246"/>
      <c r="K104" s="187"/>
      <c r="L104" s="187"/>
      <c r="M104" s="373"/>
      <c r="N104" s="185"/>
      <c r="Q104" s="185"/>
    </row>
    <row r="105" spans="1:17" ht="18" x14ac:dyDescent="0.35">
      <c r="A105" s="374"/>
      <c r="B105" s="203" t="s">
        <v>489</v>
      </c>
      <c r="C105" s="213" t="str">
        <f>VLOOKUP(C$103,ListsReq!$C$3:$R$34,3,FALSE)</f>
        <v>2010/11</v>
      </c>
      <c r="D105" s="213" t="str">
        <f t="shared" si="0"/>
        <v>Financial (April to March)</v>
      </c>
      <c r="E105" s="202"/>
      <c r="F105" s="202"/>
      <c r="G105" s="202"/>
      <c r="H105" s="202">
        <v>106603</v>
      </c>
      <c r="I105" s="213" t="s">
        <v>14</v>
      </c>
      <c r="J105" s="246"/>
      <c r="K105" s="187"/>
      <c r="L105" s="187"/>
      <c r="M105" s="373"/>
      <c r="N105" s="185"/>
      <c r="Q105" s="185"/>
    </row>
    <row r="106" spans="1:17" ht="18" x14ac:dyDescent="0.35">
      <c r="A106" s="374"/>
      <c r="B106" s="203" t="s">
        <v>488</v>
      </c>
      <c r="C106" s="213" t="str">
        <f>VLOOKUP(C$103,ListsReq!$C$3:$R$34,4,FALSE)</f>
        <v>2011/12</v>
      </c>
      <c r="D106" s="213" t="str">
        <f t="shared" si="0"/>
        <v>Financial (April to March)</v>
      </c>
      <c r="E106" s="202"/>
      <c r="F106" s="202"/>
      <c r="G106" s="202"/>
      <c r="H106" s="202">
        <v>93645</v>
      </c>
      <c r="I106" s="213" t="s">
        <v>14</v>
      </c>
      <c r="J106" s="246"/>
      <c r="K106" s="187"/>
      <c r="L106" s="187"/>
      <c r="M106" s="373"/>
      <c r="N106" s="185"/>
      <c r="Q106" s="185"/>
    </row>
    <row r="107" spans="1:17" ht="18" x14ac:dyDescent="0.35">
      <c r="A107" s="374"/>
      <c r="B107" s="203" t="s">
        <v>487</v>
      </c>
      <c r="C107" s="213" t="str">
        <f>VLOOKUP(C$103,ListsReq!$C$3:$R$34,5,FALSE)</f>
        <v>2012/13</v>
      </c>
      <c r="D107" s="213" t="str">
        <f t="shared" si="0"/>
        <v>Financial (April to March)</v>
      </c>
      <c r="E107" s="202"/>
      <c r="F107" s="202"/>
      <c r="G107" s="202"/>
      <c r="H107" s="202">
        <v>94038</v>
      </c>
      <c r="I107" s="213" t="s">
        <v>14</v>
      </c>
      <c r="J107" s="246"/>
      <c r="K107" s="187"/>
      <c r="L107" s="187"/>
      <c r="M107" s="373"/>
      <c r="N107" s="185"/>
      <c r="Q107" s="185"/>
    </row>
    <row r="108" spans="1:17" s="427" customFormat="1" ht="47.25" customHeight="1" x14ac:dyDescent="0.25">
      <c r="A108" s="420"/>
      <c r="B108" s="410" t="s">
        <v>486</v>
      </c>
      <c r="C108" s="421" t="str">
        <f>VLOOKUP(C$103,ListsReq!$C$3:$R$34,6,FALSE)</f>
        <v>2013/14</v>
      </c>
      <c r="D108" s="421" t="str">
        <f t="shared" si="0"/>
        <v>Financial (April to March)</v>
      </c>
      <c r="E108" s="422"/>
      <c r="F108" s="422"/>
      <c r="G108" s="422"/>
      <c r="H108" s="422">
        <f t="shared" ref="H108:H118" si="1">SUM(E108:G108)</f>
        <v>0</v>
      </c>
      <c r="I108" s="421" t="s">
        <v>14</v>
      </c>
      <c r="J108" s="423" t="s">
        <v>989</v>
      </c>
      <c r="K108" s="424"/>
      <c r="L108" s="424"/>
      <c r="M108" s="425"/>
      <c r="N108" s="426"/>
      <c r="Q108" s="426"/>
    </row>
    <row r="109" spans="1:17" ht="18" x14ac:dyDescent="0.35">
      <c r="A109" s="374"/>
      <c r="B109" s="203" t="s">
        <v>485</v>
      </c>
      <c r="C109" s="213" t="str">
        <f>VLOOKUP(C$103,ListsReq!$C$3:$R$34,7,FALSE)</f>
        <v>2014/15</v>
      </c>
      <c r="D109" s="213" t="str">
        <f t="shared" si="0"/>
        <v>Financial (April to March)</v>
      </c>
      <c r="E109" s="202"/>
      <c r="F109" s="202"/>
      <c r="G109" s="202"/>
      <c r="H109" s="202">
        <f t="shared" si="1"/>
        <v>0</v>
      </c>
      <c r="I109" s="213" t="s">
        <v>14</v>
      </c>
      <c r="J109" s="246"/>
      <c r="K109" s="187"/>
      <c r="L109" s="187"/>
      <c r="M109" s="373"/>
      <c r="N109" s="185"/>
      <c r="Q109" s="185"/>
    </row>
    <row r="110" spans="1:17" ht="18" x14ac:dyDescent="0.35">
      <c r="A110" s="374"/>
      <c r="B110" s="203" t="s">
        <v>484</v>
      </c>
      <c r="C110" s="213" t="str">
        <f>VLOOKUP(C$103,ListsReq!$C$3:$R$34,8,FALSE)</f>
        <v>2015/16</v>
      </c>
      <c r="D110" s="213" t="str">
        <f t="shared" si="0"/>
        <v>Financial (April to March)</v>
      </c>
      <c r="E110" s="202"/>
      <c r="F110" s="202"/>
      <c r="G110" s="202"/>
      <c r="H110" s="202">
        <f t="shared" si="1"/>
        <v>0</v>
      </c>
      <c r="I110" s="213" t="s">
        <v>14</v>
      </c>
      <c r="J110" s="246"/>
      <c r="K110" s="187"/>
      <c r="L110" s="187"/>
      <c r="M110" s="373"/>
      <c r="N110" s="185"/>
      <c r="Q110" s="185"/>
    </row>
    <row r="111" spans="1:17" ht="18" x14ac:dyDescent="0.35">
      <c r="A111" s="374"/>
      <c r="B111" s="203" t="s">
        <v>483</v>
      </c>
      <c r="C111" s="213" t="str">
        <f>VLOOKUP(C$103,ListsReq!$C$3:$R$34,9,FALSE)</f>
        <v>2016/17</v>
      </c>
      <c r="D111" s="213" t="str">
        <f t="shared" si="0"/>
        <v>Financial (April to March)</v>
      </c>
      <c r="E111" s="202"/>
      <c r="F111" s="202"/>
      <c r="G111" s="202"/>
      <c r="H111" s="202">
        <f t="shared" si="1"/>
        <v>0</v>
      </c>
      <c r="I111" s="213" t="s">
        <v>14</v>
      </c>
      <c r="J111" s="246"/>
      <c r="K111" s="187"/>
      <c r="L111" s="187"/>
      <c r="M111" s="373"/>
      <c r="N111" s="185"/>
      <c r="Q111" s="185"/>
    </row>
    <row r="112" spans="1:17" ht="18" x14ac:dyDescent="0.35">
      <c r="A112" s="374"/>
      <c r="B112" s="203" t="s">
        <v>482</v>
      </c>
      <c r="C112" s="213" t="str">
        <f>VLOOKUP(C$103,ListsReq!$C$3:$R$34,10,FALSE)</f>
        <v>2017/18</v>
      </c>
      <c r="D112" s="213" t="str">
        <f t="shared" si="0"/>
        <v>Financial (April to March)</v>
      </c>
      <c r="E112" s="202"/>
      <c r="F112" s="202"/>
      <c r="G112" s="202"/>
      <c r="H112" s="202">
        <f t="shared" si="1"/>
        <v>0</v>
      </c>
      <c r="I112" s="213" t="s">
        <v>14</v>
      </c>
      <c r="J112" s="246"/>
      <c r="K112" s="187"/>
      <c r="L112" s="187"/>
      <c r="M112" s="373"/>
      <c r="N112" s="185"/>
      <c r="Q112" s="185"/>
    </row>
    <row r="113" spans="1:17" ht="18" x14ac:dyDescent="0.35">
      <c r="A113" s="374"/>
      <c r="B113" s="203" t="s">
        <v>481</v>
      </c>
      <c r="C113" s="213" t="str">
        <f>VLOOKUP(C$103,ListsReq!$C$3:$R$34,11,FALSE)</f>
        <v>2018/19</v>
      </c>
      <c r="D113" s="213" t="str">
        <f t="shared" si="0"/>
        <v>Financial (April to March)</v>
      </c>
      <c r="E113" s="202"/>
      <c r="F113" s="202"/>
      <c r="G113" s="202"/>
      <c r="H113" s="202">
        <f t="shared" si="1"/>
        <v>0</v>
      </c>
      <c r="I113" s="213" t="s">
        <v>14</v>
      </c>
      <c r="J113" s="246"/>
      <c r="K113" s="187"/>
      <c r="L113" s="187"/>
      <c r="M113" s="373"/>
      <c r="N113" s="185"/>
      <c r="Q113" s="185"/>
    </row>
    <row r="114" spans="1:17" ht="18" x14ac:dyDescent="0.35">
      <c r="A114" s="374"/>
      <c r="B114" s="203" t="s">
        <v>480</v>
      </c>
      <c r="C114" s="213" t="str">
        <f>VLOOKUP(C$103,ListsReq!$C$3:$R$34,12,FALSE)</f>
        <v>2019/20</v>
      </c>
      <c r="D114" s="213" t="str">
        <f t="shared" si="0"/>
        <v>Financial (April to March)</v>
      </c>
      <c r="E114" s="202"/>
      <c r="F114" s="202"/>
      <c r="G114" s="202"/>
      <c r="H114" s="202">
        <f t="shared" si="1"/>
        <v>0</v>
      </c>
      <c r="I114" s="213" t="s">
        <v>14</v>
      </c>
      <c r="J114" s="246"/>
      <c r="K114" s="187"/>
      <c r="L114" s="187"/>
      <c r="M114" s="373"/>
      <c r="N114" s="185"/>
      <c r="Q114" s="185"/>
    </row>
    <row r="115" spans="1:17" ht="18" x14ac:dyDescent="0.35">
      <c r="A115" s="374"/>
      <c r="B115" s="203" t="s">
        <v>479</v>
      </c>
      <c r="C115" s="213">
        <f>VLOOKUP(C$103,ListsReq!$C$3:$R$34,13,FALSE)</f>
        <v>0</v>
      </c>
      <c r="D115" s="213" t="str">
        <f t="shared" si="0"/>
        <v>Financial (April to March)</v>
      </c>
      <c r="E115" s="202"/>
      <c r="F115" s="202"/>
      <c r="G115" s="202"/>
      <c r="H115" s="202">
        <f t="shared" si="1"/>
        <v>0</v>
      </c>
      <c r="I115" s="213" t="s">
        <v>14</v>
      </c>
      <c r="J115" s="246"/>
      <c r="K115" s="187"/>
      <c r="L115" s="187"/>
      <c r="M115" s="373"/>
      <c r="N115" s="185"/>
      <c r="Q115" s="185"/>
    </row>
    <row r="116" spans="1:17" ht="18" x14ac:dyDescent="0.35">
      <c r="A116" s="374"/>
      <c r="B116" s="203" t="s">
        <v>478</v>
      </c>
      <c r="C116" s="213">
        <f>VLOOKUP(C$103,ListsReq!$C$3:$R$34,14,FALSE)</f>
        <v>0</v>
      </c>
      <c r="D116" s="213" t="str">
        <f t="shared" si="0"/>
        <v>Financial (April to March)</v>
      </c>
      <c r="E116" s="202"/>
      <c r="F116" s="202"/>
      <c r="G116" s="202"/>
      <c r="H116" s="202">
        <f t="shared" si="1"/>
        <v>0</v>
      </c>
      <c r="I116" s="213" t="s">
        <v>14</v>
      </c>
      <c r="J116" s="246"/>
      <c r="K116" s="187"/>
      <c r="L116" s="187"/>
      <c r="M116" s="373"/>
      <c r="N116" s="185"/>
      <c r="Q116" s="185"/>
    </row>
    <row r="117" spans="1:17" ht="18" x14ac:dyDescent="0.35">
      <c r="A117" s="374"/>
      <c r="B117" s="203" t="s">
        <v>477</v>
      </c>
      <c r="C117" s="213">
        <f>VLOOKUP(C$103,ListsReq!$C$3:$R$34,15,FALSE)</f>
        <v>0</v>
      </c>
      <c r="D117" s="213" t="str">
        <f t="shared" si="0"/>
        <v>Financial (April to March)</v>
      </c>
      <c r="E117" s="202"/>
      <c r="F117" s="202"/>
      <c r="G117" s="202"/>
      <c r="H117" s="202">
        <f t="shared" si="1"/>
        <v>0</v>
      </c>
      <c r="I117" s="213" t="s">
        <v>14</v>
      </c>
      <c r="J117" s="246"/>
      <c r="K117" s="187"/>
      <c r="L117" s="187"/>
      <c r="M117" s="373"/>
      <c r="N117" s="185"/>
      <c r="Q117" s="185"/>
    </row>
    <row r="118" spans="1:17" ht="18.75" thickBot="1" x14ac:dyDescent="0.4">
      <c r="A118" s="374"/>
      <c r="B118" s="192" t="s">
        <v>476</v>
      </c>
      <c r="C118" s="212">
        <f>VLOOKUP(C$103,ListsReq!$C$3:$R$34,16,FALSE)</f>
        <v>0</v>
      </c>
      <c r="D118" s="212" t="str">
        <f t="shared" si="0"/>
        <v>Financial (April to March)</v>
      </c>
      <c r="E118" s="191"/>
      <c r="F118" s="191"/>
      <c r="G118" s="191"/>
      <c r="H118" s="191">
        <f t="shared" si="1"/>
        <v>0</v>
      </c>
      <c r="I118" s="212" t="s">
        <v>14</v>
      </c>
      <c r="J118" s="245"/>
      <c r="K118" s="187"/>
      <c r="L118" s="187"/>
      <c r="M118" s="373"/>
      <c r="N118" s="185"/>
      <c r="Q118" s="185"/>
    </row>
    <row r="119" spans="1:17" x14ac:dyDescent="0.25">
      <c r="A119" s="372"/>
      <c r="B119" s="244"/>
      <c r="C119" s="210"/>
      <c r="D119" s="187"/>
      <c r="E119" s="187"/>
      <c r="F119" s="187"/>
      <c r="G119" s="187"/>
      <c r="H119" s="187"/>
      <c r="I119" s="187"/>
      <c r="J119" s="187"/>
      <c r="K119" s="187"/>
      <c r="L119" s="187"/>
      <c r="M119" s="373"/>
      <c r="N119" s="185"/>
    </row>
    <row r="120" spans="1:17" x14ac:dyDescent="0.25">
      <c r="A120" s="372" t="s">
        <v>475</v>
      </c>
      <c r="B120" s="243" t="s">
        <v>474</v>
      </c>
      <c r="C120" s="188"/>
      <c r="D120" s="187"/>
      <c r="E120" s="187"/>
      <c r="F120" s="187"/>
      <c r="G120" s="187"/>
      <c r="H120" s="187"/>
      <c r="I120" s="187"/>
      <c r="J120" s="187"/>
      <c r="K120" s="187"/>
      <c r="L120" s="187"/>
      <c r="M120" s="373"/>
      <c r="N120" s="185"/>
    </row>
    <row r="121" spans="1:17" ht="78.75" customHeight="1" x14ac:dyDescent="0.25">
      <c r="A121" s="372"/>
      <c r="B121" s="493" t="s">
        <v>473</v>
      </c>
      <c r="C121" s="493"/>
      <c r="D121" s="493"/>
      <c r="E121" s="493"/>
      <c r="F121" s="187"/>
      <c r="G121" s="187"/>
      <c r="H121" s="187"/>
      <c r="I121" s="187"/>
      <c r="J121" s="187"/>
      <c r="K121" s="187"/>
      <c r="L121" s="187"/>
      <c r="M121" s="373"/>
      <c r="N121" s="185"/>
    </row>
    <row r="122" spans="1:17" ht="34.5" customHeight="1" thickBot="1" x14ac:dyDescent="0.3">
      <c r="A122" s="374"/>
      <c r="B122" s="493" t="s">
        <v>472</v>
      </c>
      <c r="C122" s="493"/>
      <c r="D122" s="493"/>
      <c r="E122" s="493"/>
      <c r="F122" s="187"/>
      <c r="G122" s="187"/>
      <c r="H122" s="187"/>
      <c r="I122" s="187"/>
      <c r="J122" s="187"/>
      <c r="K122" s="187"/>
      <c r="L122" s="187"/>
      <c r="M122" s="373"/>
      <c r="N122" s="185"/>
      <c r="O122" s="185"/>
    </row>
    <row r="123" spans="1:17" ht="21.75" customHeight="1" x14ac:dyDescent="0.25">
      <c r="A123" s="374"/>
      <c r="B123" s="195" t="s">
        <v>471</v>
      </c>
      <c r="C123" s="242" t="s">
        <v>470</v>
      </c>
      <c r="D123" s="241" t="s">
        <v>469</v>
      </c>
      <c r="E123" s="241" t="s">
        <v>9</v>
      </c>
      <c r="F123" s="241" t="s">
        <v>468</v>
      </c>
      <c r="G123" s="241" t="s">
        <v>9</v>
      </c>
      <c r="H123" s="241" t="s">
        <v>467</v>
      </c>
      <c r="I123" s="227" t="s">
        <v>8</v>
      </c>
      <c r="J123" s="187"/>
      <c r="K123" s="187"/>
      <c r="L123" s="187"/>
      <c r="M123" s="373"/>
      <c r="N123" s="185"/>
      <c r="O123" s="185"/>
    </row>
    <row r="124" spans="1:17" x14ac:dyDescent="0.25">
      <c r="A124" s="374"/>
      <c r="B124" s="203" t="s">
        <v>917</v>
      </c>
      <c r="C124" s="240" t="s">
        <v>493</v>
      </c>
      <c r="D124" s="202">
        <v>36316668</v>
      </c>
      <c r="E124" s="237" t="str">
        <f>VLOOKUP($B124,ListsReq!$AC$3:$AF$61,2,FALSE)</f>
        <v>kWh</v>
      </c>
      <c r="F124" s="238">
        <f>VLOOKUP($B124,ListsReq!$AC$3:$AF$82,3,FALSE)</f>
        <v>0.49425999999999998</v>
      </c>
      <c r="G124" s="237" t="str">
        <f>VLOOKUP($B124,ListsReq!$AC$3:$AF$61,4,FALSE)</f>
        <v>kg CO2e/kWh</v>
      </c>
      <c r="H124" s="236">
        <f t="shared" ref="H124:H150" si="2">(F124*D124)/1000</f>
        <v>17949.876325679998</v>
      </c>
      <c r="I124" s="201" t="s">
        <v>1142</v>
      </c>
      <c r="J124" s="187"/>
      <c r="K124" s="187"/>
      <c r="L124" s="187"/>
      <c r="M124" s="373"/>
      <c r="N124" s="185"/>
      <c r="O124" s="185"/>
    </row>
    <row r="125" spans="1:17" x14ac:dyDescent="0.25">
      <c r="A125" s="374"/>
      <c r="B125" s="203" t="s">
        <v>868</v>
      </c>
      <c r="C125" s="240" t="s">
        <v>494</v>
      </c>
      <c r="D125" s="202">
        <v>73096657</v>
      </c>
      <c r="E125" s="237" t="str">
        <f>VLOOKUP($B125,ListsReq!$AC$3:$AF$61,2,FALSE)</f>
        <v>kWh</v>
      </c>
      <c r="F125" s="238">
        <f>VLOOKUP($B125,ListsReq!$AC$3:$AF$82,3,FALSE)</f>
        <v>0.18497</v>
      </c>
      <c r="G125" s="237" t="str">
        <f>VLOOKUP($B125,ListsReq!$AC$3:$AF$61,4,FALSE)</f>
        <v>kg CO2e/kWh</v>
      </c>
      <c r="H125" s="236">
        <f t="shared" si="2"/>
        <v>13520.68864529</v>
      </c>
      <c r="I125" s="201"/>
      <c r="J125" s="187"/>
      <c r="K125" s="187"/>
      <c r="L125" s="187"/>
      <c r="M125" s="373"/>
      <c r="N125" s="185"/>
      <c r="O125" s="185"/>
    </row>
    <row r="126" spans="1:17" x14ac:dyDescent="0.25">
      <c r="A126" s="374"/>
      <c r="B126" s="203" t="s">
        <v>847</v>
      </c>
      <c r="C126" s="240" t="s">
        <v>494</v>
      </c>
      <c r="D126" s="202">
        <v>5385215</v>
      </c>
      <c r="E126" s="237" t="s">
        <v>622</v>
      </c>
      <c r="F126" s="238">
        <v>0.26590000000000003</v>
      </c>
      <c r="G126" s="237" t="s">
        <v>569</v>
      </c>
      <c r="H126" s="236">
        <v>1431</v>
      </c>
      <c r="I126" s="201"/>
      <c r="J126" s="187"/>
      <c r="K126" s="187"/>
      <c r="L126" s="187"/>
      <c r="M126" s="373"/>
      <c r="N126" s="185"/>
      <c r="O126" s="185"/>
    </row>
    <row r="127" spans="1:17" x14ac:dyDescent="0.25">
      <c r="A127" s="374"/>
      <c r="B127" s="203" t="s">
        <v>763</v>
      </c>
      <c r="C127" s="240" t="s">
        <v>492</v>
      </c>
      <c r="D127" s="202">
        <v>293969</v>
      </c>
      <c r="E127" s="237" t="str">
        <f>VLOOKUP($B127,ListsReq!$AC$3:$AF$61,2,FALSE)</f>
        <v>m3</v>
      </c>
      <c r="F127" s="238">
        <f>VLOOKUP($B127,ListsReq!$AC$3:$AF$82,3,FALSE)</f>
        <v>0.34410000000000002</v>
      </c>
      <c r="G127" s="237" t="str">
        <f>VLOOKUP($B127,ListsReq!$AC$3:$AF$61,4,FALSE)</f>
        <v>kg CO2e/m3</v>
      </c>
      <c r="H127" s="236">
        <f t="shared" si="2"/>
        <v>101.1547329</v>
      </c>
      <c r="I127" s="201"/>
      <c r="J127" s="187"/>
      <c r="K127" s="187"/>
      <c r="L127" s="187"/>
      <c r="M127" s="373"/>
      <c r="N127" s="185"/>
      <c r="O127" s="185"/>
    </row>
    <row r="128" spans="1:17" x14ac:dyDescent="0.25">
      <c r="A128" s="374"/>
      <c r="B128" s="203" t="s">
        <v>590</v>
      </c>
      <c r="C128" s="240" t="s">
        <v>494</v>
      </c>
      <c r="D128" s="202">
        <v>1583882.31</v>
      </c>
      <c r="E128" s="237" t="str">
        <f>VLOOKUP($B128,ListsReq!$AC$3:$AF$61,2,FALSE)</f>
        <v>passenger km</v>
      </c>
      <c r="F128" s="238">
        <f>VLOOKUP($B128,ListsReq!$AC$3:$AF$82,3,FALSE)</f>
        <v>4.7379999999999999E-2</v>
      </c>
      <c r="G128" s="237" t="str">
        <f>VLOOKUP($B128,ListsReq!$AC$3:$AF$61,4,FALSE)</f>
        <v>kg CO2e/passenger km</v>
      </c>
      <c r="H128" s="236">
        <f t="shared" si="2"/>
        <v>75.044343847800008</v>
      </c>
      <c r="I128" s="201"/>
      <c r="J128" s="187"/>
      <c r="K128" s="187"/>
      <c r="L128" s="187"/>
      <c r="M128" s="373"/>
      <c r="N128" s="185"/>
      <c r="O128" s="185"/>
    </row>
    <row r="129" spans="1:15" x14ac:dyDescent="0.25">
      <c r="A129" s="374"/>
      <c r="B129" s="203" t="s">
        <v>593</v>
      </c>
      <c r="C129" s="240" t="s">
        <v>494</v>
      </c>
      <c r="D129" s="202">
        <v>127490.62</v>
      </c>
      <c r="E129" s="237" t="str">
        <f>VLOOKUP($B129,ListsReq!$AC$3:$AF$61,2,FALSE)</f>
        <v>passenger km</v>
      </c>
      <c r="F129" s="238">
        <f>VLOOKUP($B129,ListsReq!$AC$3:$AF$82,3,FALSE)</f>
        <v>0.29315999999999998</v>
      </c>
      <c r="G129" s="237" t="str">
        <f>VLOOKUP($B129,ListsReq!$AC$3:$AF$61,4,FALSE)</f>
        <v>kg CO2e/passenger km</v>
      </c>
      <c r="H129" s="236">
        <f t="shared" si="2"/>
        <v>37.375150159199997</v>
      </c>
      <c r="I129" s="201"/>
      <c r="J129" s="187"/>
      <c r="K129" s="187"/>
      <c r="L129" s="187"/>
      <c r="M129" s="373"/>
      <c r="N129" s="185"/>
      <c r="O129" s="185"/>
    </row>
    <row r="130" spans="1:15" x14ac:dyDescent="0.25">
      <c r="A130" s="374"/>
      <c r="B130" s="203" t="s">
        <v>592</v>
      </c>
      <c r="C130" s="240" t="s">
        <v>494</v>
      </c>
      <c r="D130" s="202">
        <v>373363.99</v>
      </c>
      <c r="E130" s="237" t="str">
        <f>VLOOKUP($B130,ListsReq!$AC$3:$AF$61,2,FALSE)</f>
        <v>passenger km</v>
      </c>
      <c r="F130" s="238">
        <f>VLOOKUP($B130,ListsReq!$AC$3:$AF$82,3,FALSE)</f>
        <v>0.16625000000000001</v>
      </c>
      <c r="G130" s="237" t="str">
        <f>VLOOKUP($B130,ListsReq!$AC$3:$AF$61,4,FALSE)</f>
        <v>kg CO2e/passenger km</v>
      </c>
      <c r="H130" s="236">
        <f t="shared" si="2"/>
        <v>62.071763337500002</v>
      </c>
      <c r="I130" s="201"/>
      <c r="J130" s="187"/>
      <c r="K130" s="187"/>
      <c r="L130" s="187"/>
      <c r="M130" s="373"/>
      <c r="N130" s="185"/>
      <c r="O130" s="185"/>
    </row>
    <row r="131" spans="1:15" x14ac:dyDescent="0.25">
      <c r="A131" s="374"/>
      <c r="B131" s="203" t="s">
        <v>591</v>
      </c>
      <c r="C131" s="240" t="s">
        <v>494</v>
      </c>
      <c r="D131" s="202">
        <v>309220.96000000002</v>
      </c>
      <c r="E131" s="237" t="str">
        <f>VLOOKUP($B131,ListsReq!$AC$3:$AF$61,2,FALSE)</f>
        <v>passenger km</v>
      </c>
      <c r="F131" s="238">
        <f>VLOOKUP($B131,ListsReq!$AC$3:$AF$82,3,FALSE)</f>
        <v>0.21021999999999999</v>
      </c>
      <c r="G131" s="237" t="str">
        <f>VLOOKUP($B131,ListsReq!$AC$3:$AF$61,4,FALSE)</f>
        <v>kg CO2e/passenger km</v>
      </c>
      <c r="H131" s="236">
        <f t="shared" si="2"/>
        <v>65.004430211200003</v>
      </c>
      <c r="I131" s="201"/>
      <c r="J131" s="187"/>
      <c r="K131" s="187"/>
      <c r="L131" s="187"/>
      <c r="M131" s="373"/>
      <c r="N131" s="185"/>
      <c r="O131" s="185"/>
    </row>
    <row r="132" spans="1:15" x14ac:dyDescent="0.25">
      <c r="A132" s="374"/>
      <c r="B132" s="203" t="s">
        <v>571</v>
      </c>
      <c r="C132" s="240" t="s">
        <v>494</v>
      </c>
      <c r="D132" s="202">
        <v>1934363.8</v>
      </c>
      <c r="E132" s="237" t="str">
        <f>VLOOKUP($B132,ListsReq!$AC$3:$AF$61,2,FALSE)</f>
        <v>No single unit - report total emissions</v>
      </c>
      <c r="F132" s="238" t="str">
        <f>VLOOKUP($B132,ListsReq!$AC$3:$AF$82,3,FALSE)</f>
        <v>No single factor - report total emissions</v>
      </c>
      <c r="G132" s="237">
        <f>VLOOKUP($B132,ListsReq!$AC$3:$AF$61,4,FALSE)</f>
        <v>0</v>
      </c>
      <c r="H132" s="236">
        <v>386</v>
      </c>
      <c r="I132" s="201" t="s">
        <v>1040</v>
      </c>
      <c r="J132" s="187"/>
      <c r="K132" s="187"/>
      <c r="L132" s="187"/>
      <c r="M132" s="373"/>
      <c r="N132" s="185"/>
      <c r="O132" s="185"/>
    </row>
    <row r="133" spans="1:15" x14ac:dyDescent="0.25">
      <c r="A133" s="374"/>
      <c r="B133" s="203" t="s">
        <v>597</v>
      </c>
      <c r="C133" s="240" t="s">
        <v>492</v>
      </c>
      <c r="D133" s="202">
        <v>363.53</v>
      </c>
      <c r="E133" s="237" t="str">
        <f>VLOOKUP($B133,ListsReq!$AC$3:$AF$61,2,FALSE)</f>
        <v>tonnes</v>
      </c>
      <c r="F133" s="238">
        <f>VLOOKUP($B133,ListsReq!$AC$3:$AF$82,3,FALSE)</f>
        <v>21</v>
      </c>
      <c r="G133" s="237" t="str">
        <f>VLOOKUP($B133,ListsReq!$AC$3:$AF$61,4,FALSE)</f>
        <v>kg CO2e/tonne</v>
      </c>
      <c r="H133" s="236">
        <f t="shared" si="2"/>
        <v>7.634129999999999</v>
      </c>
      <c r="I133" s="201" t="s">
        <v>1200</v>
      </c>
      <c r="J133" s="187"/>
      <c r="K133" s="187"/>
      <c r="L133" s="187"/>
      <c r="M133" s="373"/>
      <c r="N133" s="185"/>
      <c r="O133" s="185"/>
    </row>
    <row r="134" spans="1:15" x14ac:dyDescent="0.25">
      <c r="A134" s="374"/>
      <c r="B134" s="203" t="s">
        <v>608</v>
      </c>
      <c r="C134" s="240" t="s">
        <v>492</v>
      </c>
      <c r="D134" s="202">
        <v>39.6</v>
      </c>
      <c r="E134" s="237" t="str">
        <f>VLOOKUP($B134,ListsReq!$AC$3:$AF$61,2,FALSE)</f>
        <v>tonnes</v>
      </c>
      <c r="F134" s="238">
        <f>VLOOKUP($B134,ListsReq!$AC$3:$AF$82,3,FALSE)</f>
        <v>21</v>
      </c>
      <c r="G134" s="237" t="str">
        <f>VLOOKUP($B134,ListsReq!$AC$3:$AF$61,4,FALSE)</f>
        <v>kgCO2e/tonne</v>
      </c>
      <c r="H134" s="236">
        <f t="shared" si="2"/>
        <v>0.83160000000000001</v>
      </c>
      <c r="I134" s="201" t="s">
        <v>1201</v>
      </c>
      <c r="J134" s="187"/>
      <c r="K134" s="187"/>
      <c r="L134" s="187"/>
      <c r="M134" s="373"/>
      <c r="N134" s="185"/>
      <c r="O134" s="185"/>
    </row>
    <row r="135" spans="1:15" x14ac:dyDescent="0.25">
      <c r="A135" s="374"/>
      <c r="B135" s="203" t="s">
        <v>616</v>
      </c>
      <c r="C135" s="240" t="s">
        <v>492</v>
      </c>
      <c r="D135" s="202">
        <v>279.43</v>
      </c>
      <c r="E135" s="237" t="str">
        <f>VLOOKUP($B135,ListsReq!$AC$3:$AF$61,2,FALSE)</f>
        <v>tonnes</v>
      </c>
      <c r="F135" s="238">
        <f>VLOOKUP($B135,ListsReq!$AC$3:$AF$82,3,FALSE)</f>
        <v>6</v>
      </c>
      <c r="G135" s="237" t="str">
        <f>VLOOKUP($B135,ListsReq!$AC$3:$AF$61,4,FALSE)</f>
        <v>kgCO2e/tonne</v>
      </c>
      <c r="H135" s="236">
        <f t="shared" si="2"/>
        <v>1.67658</v>
      </c>
      <c r="I135" s="201" t="s">
        <v>1164</v>
      </c>
      <c r="J135" s="187"/>
      <c r="K135" s="187"/>
      <c r="L135" s="187"/>
      <c r="M135" s="373"/>
      <c r="N135" s="185"/>
      <c r="O135" s="185"/>
    </row>
    <row r="136" spans="1:15" x14ac:dyDescent="0.25">
      <c r="A136" s="374"/>
      <c r="B136" s="203" t="s">
        <v>618</v>
      </c>
      <c r="C136" s="240" t="s">
        <v>492</v>
      </c>
      <c r="D136" s="202">
        <v>2058</v>
      </c>
      <c r="E136" s="237" t="str">
        <f>VLOOKUP($B136,ListsReq!$AC$3:$AF$61,2,FALSE)</f>
        <v>tonnes</v>
      </c>
      <c r="F136" s="238">
        <f>VLOOKUP($B136,ListsReq!$AC$3:$AF$82,3,FALSE)</f>
        <v>199</v>
      </c>
      <c r="G136" s="237" t="str">
        <f>VLOOKUP($B136,ListsReq!$AC$3:$AF$61,4,FALSE)</f>
        <v>kgCO2e/tonne</v>
      </c>
      <c r="H136" s="236">
        <f t="shared" si="2"/>
        <v>409.54199999999997</v>
      </c>
      <c r="I136" s="201" t="s">
        <v>1200</v>
      </c>
      <c r="J136" s="187"/>
      <c r="K136" s="187"/>
      <c r="L136" s="187"/>
      <c r="M136" s="373"/>
      <c r="N136" s="185"/>
      <c r="O136" s="185"/>
    </row>
    <row r="137" spans="1:15" x14ac:dyDescent="0.25">
      <c r="A137" s="374"/>
      <c r="B137" s="203" t="s">
        <v>610</v>
      </c>
      <c r="C137" s="240" t="s">
        <v>492</v>
      </c>
      <c r="D137" s="202">
        <v>205</v>
      </c>
      <c r="E137" s="237" t="str">
        <f>VLOOKUP($B137,ListsReq!$AC$3:$AF$61,2,FALSE)</f>
        <v>tonnes</v>
      </c>
      <c r="F137" s="238">
        <f>VLOOKUP($B137,ListsReq!$AC$3:$AF$82,3,FALSE)</f>
        <v>21</v>
      </c>
      <c r="G137" s="237" t="str">
        <f>VLOOKUP($B137,ListsReq!$AC$3:$AF$61,4,FALSE)</f>
        <v>kgCO2e/tonne</v>
      </c>
      <c r="H137" s="236">
        <f t="shared" si="2"/>
        <v>4.3049999999999997</v>
      </c>
      <c r="I137" s="201" t="s">
        <v>1202</v>
      </c>
      <c r="J137" s="187"/>
      <c r="K137" s="187"/>
      <c r="L137" s="187"/>
      <c r="M137" s="373"/>
      <c r="N137" s="185"/>
      <c r="O137" s="185"/>
    </row>
    <row r="138" spans="1:15" hidden="1" x14ac:dyDescent="0.25">
      <c r="A138" s="374"/>
      <c r="B138" s="203"/>
      <c r="C138" s="240"/>
      <c r="D138" s="202"/>
      <c r="E138" s="237" t="e">
        <f>VLOOKUP($B138,ListsReq!$AC$3:$AF$61,2,FALSE)</f>
        <v>#N/A</v>
      </c>
      <c r="F138" s="238" t="e">
        <f>VLOOKUP($B138,ListsReq!$AC$3:$AF$82,3,FALSE)</f>
        <v>#N/A</v>
      </c>
      <c r="G138" s="237" t="e">
        <f>VLOOKUP($B138,ListsReq!$AC$3:$AF$61,4,FALSE)</f>
        <v>#N/A</v>
      </c>
      <c r="H138" s="236" t="e">
        <f t="shared" si="2"/>
        <v>#N/A</v>
      </c>
      <c r="I138" s="201"/>
      <c r="J138" s="187"/>
      <c r="K138" s="187"/>
      <c r="L138" s="187"/>
      <c r="M138" s="373"/>
      <c r="N138" s="185"/>
      <c r="O138" s="185"/>
    </row>
    <row r="139" spans="1:15" hidden="1" x14ac:dyDescent="0.25">
      <c r="A139" s="374"/>
      <c r="B139" s="203"/>
      <c r="C139" s="240"/>
      <c r="D139" s="202"/>
      <c r="E139" s="237" t="e">
        <f>VLOOKUP($B139,ListsReq!$AC$3:$AF$61,2,FALSE)</f>
        <v>#N/A</v>
      </c>
      <c r="F139" s="238" t="e">
        <f>VLOOKUP($B139,ListsReq!$AC$3:$AF$82,3,FALSE)</f>
        <v>#N/A</v>
      </c>
      <c r="G139" s="237" t="e">
        <f>VLOOKUP($B139,ListsReq!$AC$3:$AF$61,4,FALSE)</f>
        <v>#N/A</v>
      </c>
      <c r="H139" s="236" t="e">
        <f t="shared" si="2"/>
        <v>#N/A</v>
      </c>
      <c r="I139" s="201"/>
      <c r="J139" s="187"/>
      <c r="K139" s="187"/>
      <c r="L139" s="187"/>
      <c r="M139" s="373"/>
      <c r="N139" s="185"/>
      <c r="O139" s="185"/>
    </row>
    <row r="140" spans="1:15" hidden="1" x14ac:dyDescent="0.25">
      <c r="A140" s="374"/>
      <c r="B140" s="203"/>
      <c r="C140" s="240"/>
      <c r="D140" s="202"/>
      <c r="E140" s="237" t="e">
        <f>VLOOKUP($B140,ListsReq!$AC$3:$AF$61,2,FALSE)</f>
        <v>#N/A</v>
      </c>
      <c r="F140" s="238" t="e">
        <f>VLOOKUP($B140,ListsReq!$AC$3:$AF$82,3,FALSE)</f>
        <v>#N/A</v>
      </c>
      <c r="G140" s="237" t="e">
        <f>VLOOKUP($B140,ListsReq!$AC$3:$AF$61,4,FALSE)</f>
        <v>#N/A</v>
      </c>
      <c r="H140" s="236" t="e">
        <f t="shared" si="2"/>
        <v>#N/A</v>
      </c>
      <c r="I140" s="201"/>
      <c r="J140" s="187"/>
      <c r="K140" s="187"/>
      <c r="L140" s="187"/>
      <c r="M140" s="373"/>
      <c r="N140" s="185"/>
      <c r="O140" s="185"/>
    </row>
    <row r="141" spans="1:15" hidden="1" x14ac:dyDescent="0.25">
      <c r="A141" s="374"/>
      <c r="B141" s="203"/>
      <c r="C141" s="240"/>
      <c r="D141" s="202"/>
      <c r="E141" s="237" t="e">
        <f>VLOOKUP($B141,ListsReq!$AC$3:$AF$61,2,FALSE)</f>
        <v>#N/A</v>
      </c>
      <c r="F141" s="238" t="e">
        <f>VLOOKUP($B141,ListsReq!$AC$3:$AF$82,3,FALSE)</f>
        <v>#N/A</v>
      </c>
      <c r="G141" s="237" t="e">
        <f>VLOOKUP($B141,ListsReq!$AC$3:$AF$61,4,FALSE)</f>
        <v>#N/A</v>
      </c>
      <c r="H141" s="236" t="e">
        <f t="shared" si="2"/>
        <v>#N/A</v>
      </c>
      <c r="I141" s="201"/>
      <c r="J141" s="187"/>
      <c r="K141" s="187"/>
      <c r="L141" s="187"/>
      <c r="M141" s="373"/>
      <c r="N141" s="185"/>
      <c r="O141" s="185"/>
    </row>
    <row r="142" spans="1:15" hidden="1" x14ac:dyDescent="0.25">
      <c r="A142" s="374"/>
      <c r="B142" s="203"/>
      <c r="C142" s="240"/>
      <c r="D142" s="202"/>
      <c r="E142" s="237" t="e">
        <f>VLOOKUP($B142,ListsReq!$AC$3:$AF$61,2,FALSE)</f>
        <v>#N/A</v>
      </c>
      <c r="F142" s="238" t="e">
        <f>VLOOKUP($B142,ListsReq!$AC$3:$AF$82,3,FALSE)</f>
        <v>#N/A</v>
      </c>
      <c r="G142" s="237" t="e">
        <f>VLOOKUP($B142,ListsReq!$AC$3:$AF$61,4,FALSE)</f>
        <v>#N/A</v>
      </c>
      <c r="H142" s="236" t="e">
        <f t="shared" si="2"/>
        <v>#N/A</v>
      </c>
      <c r="I142" s="201"/>
      <c r="J142" s="187"/>
      <c r="K142" s="187"/>
      <c r="L142" s="187"/>
      <c r="M142" s="373"/>
      <c r="N142" s="185"/>
      <c r="O142" s="185"/>
    </row>
    <row r="143" spans="1:15" hidden="1" x14ac:dyDescent="0.25">
      <c r="A143" s="374"/>
      <c r="B143" s="203"/>
      <c r="C143" s="240"/>
      <c r="D143" s="202"/>
      <c r="E143" s="237" t="e">
        <f>VLOOKUP($B143,ListsReq!$AC$3:$AF$61,2,FALSE)</f>
        <v>#N/A</v>
      </c>
      <c r="F143" s="238" t="e">
        <f>VLOOKUP($B143,ListsReq!$AC$3:$AF$82,3,FALSE)</f>
        <v>#N/A</v>
      </c>
      <c r="G143" s="237" t="e">
        <f>VLOOKUP($B143,ListsReq!$AC$3:$AF$61,4,FALSE)</f>
        <v>#N/A</v>
      </c>
      <c r="H143" s="236" t="e">
        <f t="shared" si="2"/>
        <v>#N/A</v>
      </c>
      <c r="I143" s="201"/>
      <c r="J143" s="187"/>
      <c r="K143" s="187"/>
      <c r="L143" s="187"/>
      <c r="M143" s="373"/>
      <c r="N143" s="185"/>
      <c r="O143" s="185"/>
    </row>
    <row r="144" spans="1:15" hidden="1" x14ac:dyDescent="0.25">
      <c r="A144" s="374"/>
      <c r="B144" s="203"/>
      <c r="C144" s="240"/>
      <c r="D144" s="202"/>
      <c r="E144" s="237" t="e">
        <f>VLOOKUP($B144,ListsReq!$AC$3:$AF$61,2,FALSE)</f>
        <v>#N/A</v>
      </c>
      <c r="F144" s="238" t="e">
        <f>VLOOKUP($B144,ListsReq!$AC$3:$AF$82,3,FALSE)</f>
        <v>#N/A</v>
      </c>
      <c r="G144" s="237" t="e">
        <f>VLOOKUP($B144,ListsReq!$AC$3:$AF$61,4,FALSE)</f>
        <v>#N/A</v>
      </c>
      <c r="H144" s="236" t="e">
        <f t="shared" si="2"/>
        <v>#N/A</v>
      </c>
      <c r="I144" s="201"/>
      <c r="J144" s="187"/>
      <c r="K144" s="187"/>
      <c r="L144" s="187"/>
      <c r="M144" s="373"/>
      <c r="N144" s="185"/>
      <c r="O144" s="185"/>
    </row>
    <row r="145" spans="1:15" hidden="1" x14ac:dyDescent="0.25">
      <c r="A145" s="374"/>
      <c r="B145" s="203"/>
      <c r="C145" s="240"/>
      <c r="D145" s="202"/>
      <c r="E145" s="237" t="e">
        <f>VLOOKUP($B145,ListsReq!$AC$3:$AF$61,2,FALSE)</f>
        <v>#N/A</v>
      </c>
      <c r="F145" s="238" t="e">
        <f>VLOOKUP($B145,ListsReq!$AC$3:$AF$82,3,FALSE)</f>
        <v>#N/A</v>
      </c>
      <c r="G145" s="237" t="e">
        <f>VLOOKUP($B145,ListsReq!$AC$3:$AF$61,4,FALSE)</f>
        <v>#N/A</v>
      </c>
      <c r="H145" s="236" t="e">
        <f t="shared" si="2"/>
        <v>#N/A</v>
      </c>
      <c r="I145" s="201"/>
      <c r="J145" s="187"/>
      <c r="K145" s="187"/>
      <c r="L145" s="187"/>
      <c r="M145" s="373"/>
      <c r="N145" s="185"/>
      <c r="O145" s="185"/>
    </row>
    <row r="146" spans="1:15" hidden="1" x14ac:dyDescent="0.25">
      <c r="A146" s="374"/>
      <c r="B146" s="203"/>
      <c r="C146" s="240"/>
      <c r="D146" s="202"/>
      <c r="E146" s="237" t="e">
        <f>VLOOKUP($B146,ListsReq!$AC$3:$AF$61,2,FALSE)</f>
        <v>#N/A</v>
      </c>
      <c r="F146" s="238" t="e">
        <f>VLOOKUP($B146,ListsReq!$AC$3:$AF$82,3,FALSE)</f>
        <v>#N/A</v>
      </c>
      <c r="G146" s="237" t="e">
        <f>VLOOKUP($B146,ListsReq!$AC$3:$AF$61,4,FALSE)</f>
        <v>#N/A</v>
      </c>
      <c r="H146" s="236" t="e">
        <f t="shared" si="2"/>
        <v>#N/A</v>
      </c>
      <c r="I146" s="201"/>
      <c r="J146" s="187"/>
      <c r="K146" s="187"/>
      <c r="L146" s="187"/>
      <c r="M146" s="373"/>
      <c r="N146" s="185"/>
      <c r="O146" s="185"/>
    </row>
    <row r="147" spans="1:15" hidden="1" x14ac:dyDescent="0.25">
      <c r="A147" s="374"/>
      <c r="B147" s="203"/>
      <c r="C147" s="240"/>
      <c r="D147" s="202"/>
      <c r="E147" s="237" t="e">
        <f>VLOOKUP($B147,ListsReq!$AC$3:$AF$61,2,FALSE)</f>
        <v>#N/A</v>
      </c>
      <c r="F147" s="238" t="e">
        <f>VLOOKUP($B147,ListsReq!$AC$3:$AF$82,3,FALSE)</f>
        <v>#N/A</v>
      </c>
      <c r="G147" s="237" t="e">
        <f>VLOOKUP($B147,ListsReq!$AC$3:$AF$61,4,FALSE)</f>
        <v>#N/A</v>
      </c>
      <c r="H147" s="236" t="e">
        <f t="shared" si="2"/>
        <v>#N/A</v>
      </c>
      <c r="I147" s="201"/>
      <c r="J147" s="187"/>
      <c r="K147" s="187"/>
      <c r="L147" s="187"/>
      <c r="M147" s="373"/>
      <c r="N147" s="185"/>
      <c r="O147" s="185"/>
    </row>
    <row r="148" spans="1:15" hidden="1" x14ac:dyDescent="0.25">
      <c r="A148" s="374"/>
      <c r="B148" s="203"/>
      <c r="C148" s="240"/>
      <c r="D148" s="202"/>
      <c r="E148" s="237" t="e">
        <f>VLOOKUP($B148,ListsReq!$AC$3:$AF$61,2,FALSE)</f>
        <v>#N/A</v>
      </c>
      <c r="F148" s="238" t="e">
        <f>VLOOKUP($B148,ListsReq!$AC$3:$AF$82,3,FALSE)</f>
        <v>#N/A</v>
      </c>
      <c r="G148" s="237" t="e">
        <f>VLOOKUP($B148,ListsReq!$AC$3:$AF$61,4,FALSE)</f>
        <v>#N/A</v>
      </c>
      <c r="H148" s="236" t="e">
        <f t="shared" si="2"/>
        <v>#N/A</v>
      </c>
      <c r="I148" s="201"/>
      <c r="J148" s="187"/>
      <c r="K148" s="187"/>
      <c r="L148" s="187"/>
      <c r="M148" s="373"/>
      <c r="N148" s="185"/>
      <c r="O148" s="185"/>
    </row>
    <row r="149" spans="1:15" hidden="1" x14ac:dyDescent="0.25">
      <c r="A149" s="374"/>
      <c r="B149" s="203"/>
      <c r="C149" s="240"/>
      <c r="D149" s="202"/>
      <c r="E149" s="237" t="e">
        <f>VLOOKUP($B149,ListsReq!$AC$3:$AF$61,2,FALSE)</f>
        <v>#N/A</v>
      </c>
      <c r="F149" s="238" t="e">
        <f>VLOOKUP($B149,ListsReq!$AC$3:$AF$82,3,FALSE)</f>
        <v>#N/A</v>
      </c>
      <c r="G149" s="237" t="e">
        <f>VLOOKUP($B149,ListsReq!$AC$3:$AF$61,4,FALSE)</f>
        <v>#N/A</v>
      </c>
      <c r="H149" s="236" t="e">
        <f t="shared" si="2"/>
        <v>#N/A</v>
      </c>
      <c r="I149" s="201"/>
      <c r="J149" s="187"/>
      <c r="K149" s="187"/>
      <c r="L149" s="187"/>
      <c r="M149" s="373"/>
      <c r="N149" s="185"/>
      <c r="O149" s="185"/>
    </row>
    <row r="150" spans="1:15" hidden="1" x14ac:dyDescent="0.25">
      <c r="A150" s="374"/>
      <c r="B150" s="203"/>
      <c r="C150" s="240"/>
      <c r="D150" s="202"/>
      <c r="E150" s="237" t="e">
        <f>VLOOKUP($B150,ListsReq!$AC$3:$AF$61,2,FALSE)</f>
        <v>#N/A</v>
      </c>
      <c r="F150" s="238" t="e">
        <f>VLOOKUP($B150,ListsReq!$AC$3:$AF$82,3,FALSE)</f>
        <v>#N/A</v>
      </c>
      <c r="G150" s="237" t="e">
        <f>VLOOKUP($B150,ListsReq!$AC$3:$AF$61,4,FALSE)</f>
        <v>#N/A</v>
      </c>
      <c r="H150" s="236" t="e">
        <f t="shared" si="2"/>
        <v>#N/A</v>
      </c>
      <c r="I150" s="201"/>
      <c r="J150" s="187"/>
      <c r="K150" s="187"/>
      <c r="L150" s="187"/>
      <c r="M150" s="373"/>
      <c r="N150" s="185"/>
      <c r="O150" s="185"/>
    </row>
    <row r="151" spans="1:15" hidden="1" x14ac:dyDescent="0.25">
      <c r="A151" s="374"/>
      <c r="B151" s="203"/>
      <c r="C151" s="240"/>
      <c r="D151" s="202"/>
      <c r="E151" s="237" t="e">
        <f>VLOOKUP($B151,ListsReq!$AC$3:$AF$61,2,FALSE)</f>
        <v>#N/A</v>
      </c>
      <c r="F151" s="238" t="e">
        <f>VLOOKUP($B151,ListsReq!$AC$3:$AF$82,3,FALSE)</f>
        <v>#N/A</v>
      </c>
      <c r="G151" s="237" t="e">
        <f>VLOOKUP($B151,ListsReq!$AC$3:$AF$61,4,FALSE)</f>
        <v>#N/A</v>
      </c>
      <c r="H151" s="236" t="e">
        <f t="shared" ref="H151:H182" si="3">(F151*D151)/1000</f>
        <v>#N/A</v>
      </c>
      <c r="I151" s="201"/>
      <c r="J151" s="187"/>
      <c r="K151" s="187"/>
      <c r="L151" s="187"/>
      <c r="M151" s="373"/>
      <c r="N151" s="185"/>
      <c r="O151" s="185"/>
    </row>
    <row r="152" spans="1:15" hidden="1" x14ac:dyDescent="0.25">
      <c r="A152" s="374"/>
      <c r="B152" s="203"/>
      <c r="C152" s="240"/>
      <c r="D152" s="202"/>
      <c r="E152" s="237" t="e">
        <f>VLOOKUP($B152,ListsReq!$AC$3:$AF$61,2,FALSE)</f>
        <v>#N/A</v>
      </c>
      <c r="F152" s="238" t="e">
        <f>VLOOKUP($B152,ListsReq!$AC$3:$AF$82,3,FALSE)</f>
        <v>#N/A</v>
      </c>
      <c r="G152" s="237" t="e">
        <f>VLOOKUP($B152,ListsReq!$AC$3:$AF$61,4,FALSE)</f>
        <v>#N/A</v>
      </c>
      <c r="H152" s="236" t="e">
        <f t="shared" si="3"/>
        <v>#N/A</v>
      </c>
      <c r="I152" s="201"/>
      <c r="J152" s="187"/>
      <c r="K152" s="187"/>
      <c r="L152" s="187"/>
      <c r="M152" s="373"/>
      <c r="N152" s="185"/>
      <c r="O152" s="185"/>
    </row>
    <row r="153" spans="1:15" hidden="1" x14ac:dyDescent="0.25">
      <c r="A153" s="374"/>
      <c r="B153" s="203"/>
      <c r="C153" s="240"/>
      <c r="D153" s="202"/>
      <c r="E153" s="237" t="e">
        <f>VLOOKUP($B153,ListsReq!$AC$3:$AF$61,2,FALSE)</f>
        <v>#N/A</v>
      </c>
      <c r="F153" s="238" t="e">
        <f>VLOOKUP($B153,ListsReq!$AC$3:$AF$82,3,FALSE)</f>
        <v>#N/A</v>
      </c>
      <c r="G153" s="237" t="e">
        <f>VLOOKUP($B153,ListsReq!$AC$3:$AF$61,4,FALSE)</f>
        <v>#N/A</v>
      </c>
      <c r="H153" s="236" t="e">
        <f t="shared" si="3"/>
        <v>#N/A</v>
      </c>
      <c r="I153" s="201"/>
      <c r="J153" s="187"/>
      <c r="K153" s="187"/>
      <c r="L153" s="187"/>
      <c r="M153" s="373"/>
      <c r="N153" s="185"/>
      <c r="O153" s="185"/>
    </row>
    <row r="154" spans="1:15" hidden="1" x14ac:dyDescent="0.25">
      <c r="A154" s="374"/>
      <c r="B154" s="203"/>
      <c r="C154" s="240"/>
      <c r="D154" s="202"/>
      <c r="E154" s="237" t="e">
        <f>VLOOKUP($B154,ListsReq!$AC$3:$AF$61,2,FALSE)</f>
        <v>#N/A</v>
      </c>
      <c r="F154" s="238" t="e">
        <f>VLOOKUP($B154,ListsReq!$AC$3:$AF$82,3,FALSE)</f>
        <v>#N/A</v>
      </c>
      <c r="G154" s="237" t="e">
        <f>VLOOKUP($B154,ListsReq!$AC$3:$AF$61,4,FALSE)</f>
        <v>#N/A</v>
      </c>
      <c r="H154" s="236" t="e">
        <f t="shared" si="3"/>
        <v>#N/A</v>
      </c>
      <c r="I154" s="201"/>
      <c r="J154" s="187"/>
      <c r="K154" s="187"/>
      <c r="L154" s="187"/>
      <c r="M154" s="373"/>
      <c r="N154" s="185"/>
      <c r="O154" s="185"/>
    </row>
    <row r="155" spans="1:15" hidden="1" x14ac:dyDescent="0.25">
      <c r="A155" s="374"/>
      <c r="B155" s="203"/>
      <c r="C155" s="240"/>
      <c r="D155" s="202"/>
      <c r="E155" s="237" t="e">
        <f>VLOOKUP($B155,ListsReq!$AC$3:$AF$61,2,FALSE)</f>
        <v>#N/A</v>
      </c>
      <c r="F155" s="238" t="e">
        <f>VLOOKUP($B155,ListsReq!$AC$3:$AF$82,3,FALSE)</f>
        <v>#N/A</v>
      </c>
      <c r="G155" s="237" t="e">
        <f>VLOOKUP($B155,ListsReq!$AC$3:$AF$61,4,FALSE)</f>
        <v>#N/A</v>
      </c>
      <c r="H155" s="236" t="e">
        <f t="shared" si="3"/>
        <v>#N/A</v>
      </c>
      <c r="I155" s="201"/>
      <c r="J155" s="187"/>
      <c r="K155" s="187"/>
      <c r="L155" s="187"/>
      <c r="M155" s="373"/>
      <c r="N155" s="185"/>
      <c r="O155" s="185"/>
    </row>
    <row r="156" spans="1:15" hidden="1" x14ac:dyDescent="0.25">
      <c r="A156" s="374"/>
      <c r="B156" s="203"/>
      <c r="C156" s="240"/>
      <c r="D156" s="202"/>
      <c r="E156" s="237" t="e">
        <f>VLOOKUP($B156,ListsReq!$AC$3:$AF$61,2,FALSE)</f>
        <v>#N/A</v>
      </c>
      <c r="F156" s="238" t="e">
        <f>VLOOKUP($B156,ListsReq!$AC$3:$AF$82,3,FALSE)</f>
        <v>#N/A</v>
      </c>
      <c r="G156" s="237" t="e">
        <f>VLOOKUP($B156,ListsReq!$AC$3:$AF$61,4,FALSE)</f>
        <v>#N/A</v>
      </c>
      <c r="H156" s="236" t="e">
        <f t="shared" si="3"/>
        <v>#N/A</v>
      </c>
      <c r="I156" s="201"/>
      <c r="J156" s="187"/>
      <c r="K156" s="187"/>
      <c r="L156" s="187"/>
      <c r="M156" s="373"/>
      <c r="N156" s="185"/>
      <c r="O156" s="185"/>
    </row>
    <row r="157" spans="1:15" hidden="1" x14ac:dyDescent="0.25">
      <c r="A157" s="374"/>
      <c r="B157" s="203"/>
      <c r="C157" s="240"/>
      <c r="D157" s="202"/>
      <c r="E157" s="237" t="e">
        <f>VLOOKUP($B157,ListsReq!$AC$3:$AF$61,2,FALSE)</f>
        <v>#N/A</v>
      </c>
      <c r="F157" s="238" t="e">
        <f>VLOOKUP($B157,ListsReq!$AC$3:$AF$82,3,FALSE)</f>
        <v>#N/A</v>
      </c>
      <c r="G157" s="237" t="e">
        <f>VLOOKUP($B157,ListsReq!$AC$3:$AF$61,4,FALSE)</f>
        <v>#N/A</v>
      </c>
      <c r="H157" s="236" t="e">
        <f t="shared" si="3"/>
        <v>#N/A</v>
      </c>
      <c r="I157" s="201"/>
      <c r="J157" s="187"/>
      <c r="K157" s="187"/>
      <c r="L157" s="187"/>
      <c r="M157" s="373"/>
      <c r="N157" s="185"/>
      <c r="O157" s="185"/>
    </row>
    <row r="158" spans="1:15" hidden="1" x14ac:dyDescent="0.25">
      <c r="A158" s="374"/>
      <c r="B158" s="203"/>
      <c r="C158" s="240"/>
      <c r="D158" s="202"/>
      <c r="E158" s="237" t="e">
        <f>VLOOKUP($B158,ListsReq!$AC$3:$AF$61,2,FALSE)</f>
        <v>#N/A</v>
      </c>
      <c r="F158" s="238" t="e">
        <f>VLOOKUP($B158,ListsReq!$AC$3:$AF$82,3,FALSE)</f>
        <v>#N/A</v>
      </c>
      <c r="G158" s="237" t="e">
        <f>VLOOKUP($B158,ListsReq!$AC$3:$AF$61,4,FALSE)</f>
        <v>#N/A</v>
      </c>
      <c r="H158" s="236" t="e">
        <f t="shared" si="3"/>
        <v>#N/A</v>
      </c>
      <c r="I158" s="201"/>
      <c r="J158" s="187"/>
      <c r="K158" s="187"/>
      <c r="L158" s="187"/>
      <c r="M158" s="373"/>
      <c r="N158" s="185"/>
      <c r="O158" s="185"/>
    </row>
    <row r="159" spans="1:15" hidden="1" x14ac:dyDescent="0.25">
      <c r="A159" s="374"/>
      <c r="B159" s="203"/>
      <c r="C159" s="240"/>
      <c r="D159" s="202"/>
      <c r="E159" s="237" t="e">
        <f>VLOOKUP($B159,ListsReq!$AC$3:$AF$61,2,FALSE)</f>
        <v>#N/A</v>
      </c>
      <c r="F159" s="238" t="e">
        <f>VLOOKUP($B159,ListsReq!$AC$3:$AF$82,3,FALSE)</f>
        <v>#N/A</v>
      </c>
      <c r="G159" s="237" t="e">
        <f>VLOOKUP($B159,ListsReq!$AC$3:$AF$61,4,FALSE)</f>
        <v>#N/A</v>
      </c>
      <c r="H159" s="236" t="e">
        <f t="shared" si="3"/>
        <v>#N/A</v>
      </c>
      <c r="I159" s="201"/>
      <c r="J159" s="187"/>
      <c r="K159" s="187"/>
      <c r="L159" s="187"/>
      <c r="M159" s="373"/>
      <c r="N159" s="185"/>
      <c r="O159" s="185"/>
    </row>
    <row r="160" spans="1:15" hidden="1" x14ac:dyDescent="0.25">
      <c r="A160" s="374"/>
      <c r="B160" s="203"/>
      <c r="C160" s="240"/>
      <c r="D160" s="202"/>
      <c r="E160" s="237" t="e">
        <f>VLOOKUP($B160,ListsReq!$AC$3:$AF$61,2,FALSE)</f>
        <v>#N/A</v>
      </c>
      <c r="F160" s="238" t="e">
        <f>VLOOKUP($B160,ListsReq!$AC$3:$AF$82,3,FALSE)</f>
        <v>#N/A</v>
      </c>
      <c r="G160" s="237" t="e">
        <f>VLOOKUP($B160,ListsReq!$AC$3:$AF$61,4,FALSE)</f>
        <v>#N/A</v>
      </c>
      <c r="H160" s="236" t="e">
        <f t="shared" si="3"/>
        <v>#N/A</v>
      </c>
      <c r="I160" s="201"/>
      <c r="J160" s="187"/>
      <c r="K160" s="187"/>
      <c r="L160" s="187"/>
      <c r="M160" s="373"/>
      <c r="N160" s="185"/>
      <c r="O160" s="185"/>
    </row>
    <row r="161" spans="1:15" hidden="1" x14ac:dyDescent="0.25">
      <c r="A161" s="374"/>
      <c r="B161" s="203"/>
      <c r="C161" s="240"/>
      <c r="D161" s="202"/>
      <c r="E161" s="237" t="e">
        <f>VLOOKUP($B161,ListsReq!$AC$3:$AF$61,2,FALSE)</f>
        <v>#N/A</v>
      </c>
      <c r="F161" s="238" t="e">
        <f>VLOOKUP($B161,ListsReq!$AC$3:$AF$82,3,FALSE)</f>
        <v>#N/A</v>
      </c>
      <c r="G161" s="237" t="e">
        <f>VLOOKUP($B161,ListsReq!$AC$3:$AF$61,4,FALSE)</f>
        <v>#N/A</v>
      </c>
      <c r="H161" s="236" t="e">
        <f t="shared" si="3"/>
        <v>#N/A</v>
      </c>
      <c r="I161" s="201"/>
      <c r="J161" s="187"/>
      <c r="K161" s="187"/>
      <c r="L161" s="187"/>
      <c r="M161" s="373"/>
      <c r="N161" s="185"/>
      <c r="O161" s="185"/>
    </row>
    <row r="162" spans="1:15" hidden="1" x14ac:dyDescent="0.25">
      <c r="A162" s="374"/>
      <c r="B162" s="203"/>
      <c r="C162" s="240"/>
      <c r="D162" s="202"/>
      <c r="E162" s="237" t="e">
        <f>VLOOKUP($B162,ListsReq!$AC$3:$AF$61,2,FALSE)</f>
        <v>#N/A</v>
      </c>
      <c r="F162" s="238" t="e">
        <f>VLOOKUP($B162,ListsReq!$AC$3:$AF$82,3,FALSE)</f>
        <v>#N/A</v>
      </c>
      <c r="G162" s="237" t="e">
        <f>VLOOKUP($B162,ListsReq!$AC$3:$AF$61,4,FALSE)</f>
        <v>#N/A</v>
      </c>
      <c r="H162" s="236" t="e">
        <f t="shared" si="3"/>
        <v>#N/A</v>
      </c>
      <c r="I162" s="201"/>
      <c r="J162" s="187"/>
      <c r="K162" s="187"/>
      <c r="L162" s="187"/>
      <c r="M162" s="373"/>
      <c r="N162" s="185"/>
      <c r="O162" s="185"/>
    </row>
    <row r="163" spans="1:15" hidden="1" x14ac:dyDescent="0.25">
      <c r="A163" s="374"/>
      <c r="B163" s="203"/>
      <c r="C163" s="240"/>
      <c r="D163" s="202"/>
      <c r="E163" s="237" t="e">
        <f>VLOOKUP($B163,ListsReq!$AC$3:$AF$61,2,FALSE)</f>
        <v>#N/A</v>
      </c>
      <c r="F163" s="238" t="e">
        <f>VLOOKUP($B163,ListsReq!$AC$3:$AF$82,3,FALSE)</f>
        <v>#N/A</v>
      </c>
      <c r="G163" s="237" t="e">
        <f>VLOOKUP($B163,ListsReq!$AC$3:$AF$61,4,FALSE)</f>
        <v>#N/A</v>
      </c>
      <c r="H163" s="236" t="e">
        <f t="shared" si="3"/>
        <v>#N/A</v>
      </c>
      <c r="I163" s="201"/>
      <c r="J163" s="187"/>
      <c r="K163" s="187"/>
      <c r="L163" s="187"/>
      <c r="M163" s="373"/>
      <c r="N163" s="185"/>
      <c r="O163" s="185"/>
    </row>
    <row r="164" spans="1:15" hidden="1" x14ac:dyDescent="0.25">
      <c r="A164" s="374"/>
      <c r="B164" s="203"/>
      <c r="C164" s="240"/>
      <c r="D164" s="202"/>
      <c r="E164" s="237" t="e">
        <f>VLOOKUP($B164,ListsReq!$AC$3:$AF$61,2,FALSE)</f>
        <v>#N/A</v>
      </c>
      <c r="F164" s="238" t="e">
        <f>VLOOKUP($B164,ListsReq!$AC$3:$AF$82,3,FALSE)</f>
        <v>#N/A</v>
      </c>
      <c r="G164" s="237" t="e">
        <f>VLOOKUP($B164,ListsReq!$AC$3:$AF$61,4,FALSE)</f>
        <v>#N/A</v>
      </c>
      <c r="H164" s="236" t="e">
        <f t="shared" si="3"/>
        <v>#N/A</v>
      </c>
      <c r="I164" s="201"/>
      <c r="J164" s="187"/>
      <c r="K164" s="187"/>
      <c r="L164" s="187"/>
      <c r="M164" s="373"/>
      <c r="N164" s="185"/>
      <c r="O164" s="185"/>
    </row>
    <row r="165" spans="1:15" hidden="1" x14ac:dyDescent="0.25">
      <c r="A165" s="374"/>
      <c r="B165" s="203"/>
      <c r="C165" s="240"/>
      <c r="D165" s="202"/>
      <c r="E165" s="237" t="e">
        <f>VLOOKUP($B165,ListsReq!$AC$3:$AF$61,2,FALSE)</f>
        <v>#N/A</v>
      </c>
      <c r="F165" s="238" t="e">
        <f>VLOOKUP($B165,ListsReq!$AC$3:$AF$82,3,FALSE)</f>
        <v>#N/A</v>
      </c>
      <c r="G165" s="237" t="e">
        <f>VLOOKUP($B165,ListsReq!$AC$3:$AF$61,4,FALSE)</f>
        <v>#N/A</v>
      </c>
      <c r="H165" s="236" t="e">
        <f t="shared" si="3"/>
        <v>#N/A</v>
      </c>
      <c r="I165" s="201"/>
      <c r="J165" s="187"/>
      <c r="K165" s="187"/>
      <c r="L165" s="187"/>
      <c r="M165" s="373"/>
      <c r="N165" s="185"/>
      <c r="O165" s="185"/>
    </row>
    <row r="166" spans="1:15" hidden="1" x14ac:dyDescent="0.25">
      <c r="A166" s="374"/>
      <c r="B166" s="203"/>
      <c r="C166" s="240"/>
      <c r="D166" s="202"/>
      <c r="E166" s="237" t="e">
        <f>VLOOKUP($B166,ListsReq!$AC$3:$AF$61,2,FALSE)</f>
        <v>#N/A</v>
      </c>
      <c r="F166" s="238" t="e">
        <f>VLOOKUP($B166,ListsReq!$AC$3:$AF$82,3,FALSE)</f>
        <v>#N/A</v>
      </c>
      <c r="G166" s="237" t="e">
        <f>VLOOKUP($B166,ListsReq!$AC$3:$AF$61,4,FALSE)</f>
        <v>#N/A</v>
      </c>
      <c r="H166" s="236" t="e">
        <f t="shared" si="3"/>
        <v>#N/A</v>
      </c>
      <c r="I166" s="201"/>
      <c r="J166" s="187"/>
      <c r="K166" s="187"/>
      <c r="L166" s="187"/>
      <c r="M166" s="373"/>
      <c r="N166" s="185"/>
      <c r="O166" s="185"/>
    </row>
    <row r="167" spans="1:15" hidden="1" x14ac:dyDescent="0.25">
      <c r="A167" s="374"/>
      <c r="B167" s="203"/>
      <c r="C167" s="240"/>
      <c r="D167" s="202"/>
      <c r="E167" s="237" t="e">
        <f>VLOOKUP($B167,ListsReq!$AC$3:$AF$61,2,FALSE)</f>
        <v>#N/A</v>
      </c>
      <c r="F167" s="238" t="e">
        <f>VLOOKUP($B167,ListsReq!$AC$3:$AF$82,3,FALSE)</f>
        <v>#N/A</v>
      </c>
      <c r="G167" s="237" t="e">
        <f>VLOOKUP($B167,ListsReq!$AC$3:$AF$61,4,FALSE)</f>
        <v>#N/A</v>
      </c>
      <c r="H167" s="236" t="e">
        <f t="shared" si="3"/>
        <v>#N/A</v>
      </c>
      <c r="I167" s="201"/>
      <c r="J167" s="187"/>
      <c r="K167" s="187"/>
      <c r="L167" s="187"/>
      <c r="M167" s="373"/>
      <c r="N167" s="185"/>
      <c r="O167" s="185"/>
    </row>
    <row r="168" spans="1:15" hidden="1" x14ac:dyDescent="0.25">
      <c r="A168" s="374"/>
      <c r="B168" s="203"/>
      <c r="C168" s="240"/>
      <c r="D168" s="202"/>
      <c r="E168" s="237" t="e">
        <f>VLOOKUP($B168,ListsReq!$AC$3:$AF$61,2,FALSE)</f>
        <v>#N/A</v>
      </c>
      <c r="F168" s="238" t="e">
        <f>VLOOKUP($B168,ListsReq!$AC$3:$AF$82,3,FALSE)</f>
        <v>#N/A</v>
      </c>
      <c r="G168" s="237" t="e">
        <f>VLOOKUP($B168,ListsReq!$AC$3:$AF$61,4,FALSE)</f>
        <v>#N/A</v>
      </c>
      <c r="H168" s="236" t="e">
        <f t="shared" si="3"/>
        <v>#N/A</v>
      </c>
      <c r="I168" s="201"/>
      <c r="J168" s="187"/>
      <c r="K168" s="187"/>
      <c r="L168" s="187"/>
      <c r="M168" s="373"/>
      <c r="N168" s="185"/>
      <c r="O168" s="185"/>
    </row>
    <row r="169" spans="1:15" hidden="1" x14ac:dyDescent="0.25">
      <c r="A169" s="374"/>
      <c r="B169" s="203"/>
      <c r="C169" s="240"/>
      <c r="D169" s="202"/>
      <c r="E169" s="237" t="e">
        <f>VLOOKUP($B169,ListsReq!$AC$3:$AF$61,2,FALSE)</f>
        <v>#N/A</v>
      </c>
      <c r="F169" s="238" t="e">
        <f>VLOOKUP($B169,ListsReq!$AC$3:$AF$82,3,FALSE)</f>
        <v>#N/A</v>
      </c>
      <c r="G169" s="237" t="e">
        <f>VLOOKUP($B169,ListsReq!$AC$3:$AF$61,4,FALSE)</f>
        <v>#N/A</v>
      </c>
      <c r="H169" s="236" t="e">
        <f t="shared" si="3"/>
        <v>#N/A</v>
      </c>
      <c r="I169" s="201"/>
      <c r="J169" s="187"/>
      <c r="K169" s="187"/>
      <c r="L169" s="187"/>
      <c r="M169" s="373"/>
      <c r="N169" s="185"/>
      <c r="O169" s="185"/>
    </row>
    <row r="170" spans="1:15" hidden="1" x14ac:dyDescent="0.25">
      <c r="A170" s="374"/>
      <c r="B170" s="203"/>
      <c r="C170" s="240"/>
      <c r="D170" s="202"/>
      <c r="E170" s="237" t="e">
        <f>VLOOKUP($B170,ListsReq!$AC$3:$AF$61,2,FALSE)</f>
        <v>#N/A</v>
      </c>
      <c r="F170" s="238" t="e">
        <f>VLOOKUP($B170,ListsReq!$AC$3:$AF$82,3,FALSE)</f>
        <v>#N/A</v>
      </c>
      <c r="G170" s="237" t="e">
        <f>VLOOKUP($B170,ListsReq!$AC$3:$AF$61,4,FALSE)</f>
        <v>#N/A</v>
      </c>
      <c r="H170" s="236" t="e">
        <f t="shared" si="3"/>
        <v>#N/A</v>
      </c>
      <c r="I170" s="201"/>
      <c r="J170" s="187"/>
      <c r="K170" s="187"/>
      <c r="L170" s="187"/>
      <c r="M170" s="373"/>
      <c r="N170" s="185"/>
      <c r="O170" s="185"/>
    </row>
    <row r="171" spans="1:15" hidden="1" x14ac:dyDescent="0.25">
      <c r="A171" s="374"/>
      <c r="B171" s="203"/>
      <c r="C171" s="240"/>
      <c r="D171" s="202"/>
      <c r="E171" s="237" t="e">
        <f>VLOOKUP($B171,ListsReq!$AC$3:$AF$61,2,FALSE)</f>
        <v>#N/A</v>
      </c>
      <c r="F171" s="238" t="e">
        <f>VLOOKUP($B171,ListsReq!$AC$3:$AF$82,3,FALSE)</f>
        <v>#N/A</v>
      </c>
      <c r="G171" s="237" t="e">
        <f>VLOOKUP($B171,ListsReq!$AC$3:$AF$61,4,FALSE)</f>
        <v>#N/A</v>
      </c>
      <c r="H171" s="236" t="e">
        <f t="shared" si="3"/>
        <v>#N/A</v>
      </c>
      <c r="I171" s="201"/>
      <c r="J171" s="187"/>
      <c r="K171" s="187"/>
      <c r="L171" s="187"/>
      <c r="M171" s="373"/>
      <c r="N171" s="185"/>
      <c r="O171" s="185"/>
    </row>
    <row r="172" spans="1:15" hidden="1" x14ac:dyDescent="0.25">
      <c r="A172" s="374"/>
      <c r="B172" s="203"/>
      <c r="C172" s="240"/>
      <c r="D172" s="202"/>
      <c r="E172" s="237" t="e">
        <f>VLOOKUP($B172,ListsReq!$AC$3:$AF$61,2,FALSE)</f>
        <v>#N/A</v>
      </c>
      <c r="F172" s="238" t="e">
        <f>VLOOKUP($B172,ListsReq!$AC$3:$AF$82,3,FALSE)</f>
        <v>#N/A</v>
      </c>
      <c r="G172" s="237" t="e">
        <f>VLOOKUP($B172,ListsReq!$AC$3:$AF$61,4,FALSE)</f>
        <v>#N/A</v>
      </c>
      <c r="H172" s="236" t="e">
        <f t="shared" si="3"/>
        <v>#N/A</v>
      </c>
      <c r="I172" s="201"/>
      <c r="J172" s="187"/>
      <c r="K172" s="187"/>
      <c r="L172" s="187"/>
      <c r="M172" s="373"/>
      <c r="N172" s="185"/>
      <c r="O172" s="185"/>
    </row>
    <row r="173" spans="1:15" hidden="1" x14ac:dyDescent="0.25">
      <c r="A173" s="374"/>
      <c r="B173" s="203"/>
      <c r="C173" s="240"/>
      <c r="D173" s="202"/>
      <c r="E173" s="237" t="e">
        <f>VLOOKUP($B173,ListsReq!$AC$3:$AF$61,2,FALSE)</f>
        <v>#N/A</v>
      </c>
      <c r="F173" s="238" t="e">
        <f>VLOOKUP($B173,ListsReq!$AC$3:$AF$82,3,FALSE)</f>
        <v>#N/A</v>
      </c>
      <c r="G173" s="237" t="e">
        <f>VLOOKUP($B173,ListsReq!$AC$3:$AF$61,4,FALSE)</f>
        <v>#N/A</v>
      </c>
      <c r="H173" s="236" t="e">
        <f t="shared" si="3"/>
        <v>#N/A</v>
      </c>
      <c r="I173" s="201"/>
      <c r="J173" s="187"/>
      <c r="K173" s="187"/>
      <c r="L173" s="187"/>
      <c r="M173" s="373"/>
      <c r="N173" s="185"/>
      <c r="O173" s="185"/>
    </row>
    <row r="174" spans="1:15" hidden="1" x14ac:dyDescent="0.25">
      <c r="A174" s="374"/>
      <c r="B174" s="203"/>
      <c r="C174" s="240"/>
      <c r="D174" s="202"/>
      <c r="E174" s="237" t="e">
        <f>VLOOKUP($B174,ListsReq!$AC$3:$AF$61,2,FALSE)</f>
        <v>#N/A</v>
      </c>
      <c r="F174" s="238" t="e">
        <f>VLOOKUP($B174,ListsReq!$AC$3:$AF$82,3,FALSE)</f>
        <v>#N/A</v>
      </c>
      <c r="G174" s="237" t="e">
        <f>VLOOKUP($B174,ListsReq!$AC$3:$AF$61,4,FALSE)</f>
        <v>#N/A</v>
      </c>
      <c r="H174" s="236" t="e">
        <f t="shared" si="3"/>
        <v>#N/A</v>
      </c>
      <c r="I174" s="201"/>
      <c r="J174" s="187"/>
      <c r="K174" s="187"/>
      <c r="L174" s="187"/>
      <c r="M174" s="373"/>
      <c r="N174" s="185"/>
      <c r="O174" s="185"/>
    </row>
    <row r="175" spans="1:15" hidden="1" x14ac:dyDescent="0.25">
      <c r="A175" s="374"/>
      <c r="B175" s="203"/>
      <c r="C175" s="240"/>
      <c r="D175" s="202"/>
      <c r="E175" s="237" t="e">
        <f>VLOOKUP($B175,ListsReq!$AC$3:$AF$61,2,FALSE)</f>
        <v>#N/A</v>
      </c>
      <c r="F175" s="238" t="e">
        <f>VLOOKUP($B175,ListsReq!$AC$3:$AF$82,3,FALSE)</f>
        <v>#N/A</v>
      </c>
      <c r="G175" s="237" t="e">
        <f>VLOOKUP($B175,ListsReq!$AC$3:$AF$61,4,FALSE)</f>
        <v>#N/A</v>
      </c>
      <c r="H175" s="236" t="e">
        <f t="shared" si="3"/>
        <v>#N/A</v>
      </c>
      <c r="I175" s="201"/>
      <c r="J175" s="187"/>
      <c r="K175" s="187"/>
      <c r="L175" s="187"/>
      <c r="M175" s="373"/>
      <c r="N175" s="185"/>
      <c r="O175" s="185"/>
    </row>
    <row r="176" spans="1:15" hidden="1" x14ac:dyDescent="0.25">
      <c r="A176" s="374"/>
      <c r="B176" s="203"/>
      <c r="C176" s="240"/>
      <c r="D176" s="202"/>
      <c r="E176" s="237" t="e">
        <f>VLOOKUP($B176,ListsReq!$AC$3:$AF$61,2,FALSE)</f>
        <v>#N/A</v>
      </c>
      <c r="F176" s="238" t="e">
        <f>VLOOKUP($B176,ListsReq!$AC$3:$AF$82,3,FALSE)</f>
        <v>#N/A</v>
      </c>
      <c r="G176" s="237" t="e">
        <f>VLOOKUP($B176,ListsReq!$AC$3:$AF$61,4,FALSE)</f>
        <v>#N/A</v>
      </c>
      <c r="H176" s="236" t="e">
        <f t="shared" si="3"/>
        <v>#N/A</v>
      </c>
      <c r="I176" s="201"/>
      <c r="J176" s="187"/>
      <c r="K176" s="187"/>
      <c r="L176" s="187"/>
      <c r="M176" s="373"/>
      <c r="N176" s="185"/>
      <c r="O176" s="185"/>
    </row>
    <row r="177" spans="1:15" hidden="1" x14ac:dyDescent="0.25">
      <c r="A177" s="374"/>
      <c r="B177" s="203"/>
      <c r="C177" s="240"/>
      <c r="D177" s="202"/>
      <c r="E177" s="237" t="e">
        <f>VLOOKUP($B177,ListsReq!$AC$3:$AF$61,2,FALSE)</f>
        <v>#N/A</v>
      </c>
      <c r="F177" s="238" t="e">
        <f>VLOOKUP($B177,ListsReq!$AC$3:$AF$82,3,FALSE)</f>
        <v>#N/A</v>
      </c>
      <c r="G177" s="237" t="e">
        <f>VLOOKUP($B177,ListsReq!$AC$3:$AF$61,4,FALSE)</f>
        <v>#N/A</v>
      </c>
      <c r="H177" s="236" t="e">
        <f t="shared" si="3"/>
        <v>#N/A</v>
      </c>
      <c r="I177" s="201"/>
      <c r="J177" s="187"/>
      <c r="K177" s="187"/>
      <c r="L177" s="187"/>
      <c r="M177" s="373"/>
      <c r="N177" s="185"/>
      <c r="O177" s="185"/>
    </row>
    <row r="178" spans="1:15" hidden="1" x14ac:dyDescent="0.25">
      <c r="A178" s="374"/>
      <c r="B178" s="203"/>
      <c r="C178" s="240"/>
      <c r="D178" s="202"/>
      <c r="E178" s="237" t="e">
        <f>VLOOKUP($B178,ListsReq!$AC$3:$AF$61,2,FALSE)</f>
        <v>#N/A</v>
      </c>
      <c r="F178" s="238" t="e">
        <f>VLOOKUP($B178,ListsReq!$AC$3:$AF$82,3,FALSE)</f>
        <v>#N/A</v>
      </c>
      <c r="G178" s="237" t="e">
        <f>VLOOKUP($B178,ListsReq!$AC$3:$AF$61,4,FALSE)</f>
        <v>#N/A</v>
      </c>
      <c r="H178" s="236" t="e">
        <f t="shared" si="3"/>
        <v>#N/A</v>
      </c>
      <c r="I178" s="201"/>
      <c r="J178" s="187"/>
      <c r="K178" s="187"/>
      <c r="L178" s="187"/>
      <c r="M178" s="373"/>
      <c r="N178" s="185"/>
      <c r="O178" s="185"/>
    </row>
    <row r="179" spans="1:15" hidden="1" x14ac:dyDescent="0.25">
      <c r="A179" s="374"/>
      <c r="B179" s="203"/>
      <c r="C179" s="240"/>
      <c r="D179" s="202"/>
      <c r="E179" s="237" t="e">
        <f>VLOOKUP($B179,ListsReq!$AC$3:$AF$61,2,FALSE)</f>
        <v>#N/A</v>
      </c>
      <c r="F179" s="238" t="e">
        <f>VLOOKUP($B179,ListsReq!$AC$3:$AF$82,3,FALSE)</f>
        <v>#N/A</v>
      </c>
      <c r="G179" s="237" t="e">
        <f>VLOOKUP($B179,ListsReq!$AC$3:$AF$61,4,FALSE)</f>
        <v>#N/A</v>
      </c>
      <c r="H179" s="236" t="e">
        <f t="shared" si="3"/>
        <v>#N/A</v>
      </c>
      <c r="I179" s="201"/>
      <c r="J179" s="187"/>
      <c r="K179" s="187"/>
      <c r="L179" s="187"/>
      <c r="M179" s="373"/>
      <c r="N179" s="185"/>
      <c r="O179" s="185"/>
    </row>
    <row r="180" spans="1:15" hidden="1" x14ac:dyDescent="0.25">
      <c r="A180" s="374"/>
      <c r="B180" s="203"/>
      <c r="C180" s="240"/>
      <c r="D180" s="202"/>
      <c r="E180" s="237" t="e">
        <f>VLOOKUP($B180,ListsReq!$AC$3:$AF$61,2,FALSE)</f>
        <v>#N/A</v>
      </c>
      <c r="F180" s="238" t="e">
        <f>VLOOKUP($B180,ListsReq!$AC$3:$AF$82,3,FALSE)</f>
        <v>#N/A</v>
      </c>
      <c r="G180" s="237" t="e">
        <f>VLOOKUP($B180,ListsReq!$AC$3:$AF$61,4,FALSE)</f>
        <v>#N/A</v>
      </c>
      <c r="H180" s="236" t="e">
        <f t="shared" si="3"/>
        <v>#N/A</v>
      </c>
      <c r="I180" s="201"/>
      <c r="J180" s="187"/>
      <c r="K180" s="187"/>
      <c r="L180" s="187"/>
      <c r="M180" s="373"/>
      <c r="N180" s="185"/>
      <c r="O180" s="185"/>
    </row>
    <row r="181" spans="1:15" hidden="1" x14ac:dyDescent="0.25">
      <c r="A181" s="374"/>
      <c r="B181" s="203"/>
      <c r="C181" s="239"/>
      <c r="D181" s="199"/>
      <c r="E181" s="237" t="e">
        <f>VLOOKUP($B181,ListsReq!$AC$3:$AF$61,2,FALSE)</f>
        <v>#N/A</v>
      </c>
      <c r="F181" s="238" t="e">
        <f>VLOOKUP($B181,ListsReq!$AC$3:$AF$82,3,FALSE)</f>
        <v>#N/A</v>
      </c>
      <c r="G181" s="237" t="e">
        <f>VLOOKUP($B181,ListsReq!$AC$3:$AF$61,4,FALSE)</f>
        <v>#N/A</v>
      </c>
      <c r="H181" s="236" t="e">
        <f t="shared" si="3"/>
        <v>#N/A</v>
      </c>
      <c r="I181" s="198"/>
      <c r="J181" s="187"/>
      <c r="K181" s="187"/>
      <c r="L181" s="187"/>
      <c r="M181" s="373"/>
      <c r="N181" s="185"/>
      <c r="O181" s="185"/>
    </row>
    <row r="182" spans="1:15" hidden="1" x14ac:dyDescent="0.25">
      <c r="A182" s="374"/>
      <c r="B182" s="203"/>
      <c r="C182" s="239"/>
      <c r="D182" s="199"/>
      <c r="E182" s="237" t="e">
        <f>VLOOKUP($B182,ListsReq!$AC$3:$AF$61,2,FALSE)</f>
        <v>#N/A</v>
      </c>
      <c r="F182" s="238" t="e">
        <f>VLOOKUP($B182,ListsReq!$AC$3:$AF$82,3,FALSE)</f>
        <v>#N/A</v>
      </c>
      <c r="G182" s="237" t="e">
        <f>VLOOKUP($B182,ListsReq!$AC$3:$AF$61,4,FALSE)</f>
        <v>#N/A</v>
      </c>
      <c r="H182" s="236" t="e">
        <f t="shared" si="3"/>
        <v>#N/A</v>
      </c>
      <c r="I182" s="198"/>
      <c r="J182" s="187"/>
      <c r="K182" s="187"/>
      <c r="L182" s="187"/>
      <c r="M182" s="373"/>
      <c r="N182" s="185"/>
      <c r="O182" s="185"/>
    </row>
    <row r="183" spans="1:15" hidden="1" x14ac:dyDescent="0.25">
      <c r="A183" s="374"/>
      <c r="B183" s="203"/>
      <c r="C183" s="239"/>
      <c r="D183" s="199"/>
      <c r="E183" s="237" t="e">
        <f>VLOOKUP($B183,ListsReq!$AC$3:$AF$61,2,FALSE)</f>
        <v>#N/A</v>
      </c>
      <c r="F183" s="238" t="e">
        <f>VLOOKUP($B183,ListsReq!$AC$3:$AF$82,3,FALSE)</f>
        <v>#N/A</v>
      </c>
      <c r="G183" s="237" t="e">
        <f>VLOOKUP($B183,ListsReq!$AC$3:$AF$61,4,FALSE)</f>
        <v>#N/A</v>
      </c>
      <c r="H183" s="236" t="e">
        <f t="shared" ref="H183:H208" si="4">(F183*D183)/1000</f>
        <v>#N/A</v>
      </c>
      <c r="I183" s="198"/>
      <c r="J183" s="187"/>
      <c r="K183" s="187"/>
      <c r="L183" s="187"/>
      <c r="M183" s="373"/>
      <c r="N183" s="185"/>
      <c r="O183" s="185"/>
    </row>
    <row r="184" spans="1:15" hidden="1" x14ac:dyDescent="0.25">
      <c r="A184" s="374"/>
      <c r="B184" s="203"/>
      <c r="C184" s="239"/>
      <c r="D184" s="199"/>
      <c r="E184" s="237" t="e">
        <f>VLOOKUP($B184,ListsReq!$AC$3:$AF$61,2,FALSE)</f>
        <v>#N/A</v>
      </c>
      <c r="F184" s="238" t="e">
        <f>VLOOKUP($B184,ListsReq!$AC$3:$AF$82,3,FALSE)</f>
        <v>#N/A</v>
      </c>
      <c r="G184" s="237" t="e">
        <f>VLOOKUP($B184,ListsReq!$AC$3:$AF$61,4,FALSE)</f>
        <v>#N/A</v>
      </c>
      <c r="H184" s="236" t="e">
        <f t="shared" si="4"/>
        <v>#N/A</v>
      </c>
      <c r="I184" s="198"/>
      <c r="J184" s="187"/>
      <c r="K184" s="187"/>
      <c r="L184" s="187"/>
      <c r="M184" s="373"/>
      <c r="N184" s="185"/>
      <c r="O184" s="185"/>
    </row>
    <row r="185" spans="1:15" hidden="1" x14ac:dyDescent="0.25">
      <c r="A185" s="374"/>
      <c r="B185" s="203"/>
      <c r="C185" s="239"/>
      <c r="D185" s="199"/>
      <c r="E185" s="237" t="e">
        <f>VLOOKUP($B185,ListsReq!$AC$3:$AF$61,2,FALSE)</f>
        <v>#N/A</v>
      </c>
      <c r="F185" s="238" t="e">
        <f>VLOOKUP($B185,ListsReq!$AC$3:$AF$82,3,FALSE)</f>
        <v>#N/A</v>
      </c>
      <c r="G185" s="237" t="e">
        <f>VLOOKUP($B185,ListsReq!$AC$3:$AF$61,4,FALSE)</f>
        <v>#N/A</v>
      </c>
      <c r="H185" s="236" t="e">
        <f t="shared" si="4"/>
        <v>#N/A</v>
      </c>
      <c r="I185" s="198"/>
      <c r="J185" s="187"/>
      <c r="K185" s="187"/>
      <c r="L185" s="187"/>
      <c r="M185" s="373"/>
      <c r="N185" s="185"/>
      <c r="O185" s="185"/>
    </row>
    <row r="186" spans="1:15" hidden="1" x14ac:dyDescent="0.25">
      <c r="A186" s="374"/>
      <c r="B186" s="203"/>
      <c r="C186" s="239"/>
      <c r="D186" s="199"/>
      <c r="E186" s="237" t="e">
        <f>VLOOKUP($B186,ListsReq!$AC$3:$AF$61,2,FALSE)</f>
        <v>#N/A</v>
      </c>
      <c r="F186" s="238" t="e">
        <f>VLOOKUP($B186,ListsReq!$AC$3:$AF$82,3,FALSE)</f>
        <v>#N/A</v>
      </c>
      <c r="G186" s="237" t="e">
        <f>VLOOKUP($B186,ListsReq!$AC$3:$AF$61,4,FALSE)</f>
        <v>#N/A</v>
      </c>
      <c r="H186" s="236" t="e">
        <f t="shared" si="4"/>
        <v>#N/A</v>
      </c>
      <c r="I186" s="198"/>
      <c r="J186" s="187"/>
      <c r="K186" s="187"/>
      <c r="L186" s="187"/>
      <c r="M186" s="373"/>
      <c r="N186" s="185"/>
      <c r="O186" s="185"/>
    </row>
    <row r="187" spans="1:15" hidden="1" x14ac:dyDescent="0.25">
      <c r="A187" s="374"/>
      <c r="B187" s="203"/>
      <c r="C187" s="239"/>
      <c r="D187" s="199"/>
      <c r="E187" s="237" t="e">
        <f>VLOOKUP($B187,ListsReq!$AC$3:$AF$61,2,FALSE)</f>
        <v>#N/A</v>
      </c>
      <c r="F187" s="238" t="e">
        <f>VLOOKUP($B187,ListsReq!$AC$3:$AF$82,3,FALSE)</f>
        <v>#N/A</v>
      </c>
      <c r="G187" s="237" t="e">
        <f>VLOOKUP($B187,ListsReq!$AC$3:$AF$61,4,FALSE)</f>
        <v>#N/A</v>
      </c>
      <c r="H187" s="236" t="e">
        <f t="shared" si="4"/>
        <v>#N/A</v>
      </c>
      <c r="I187" s="198"/>
      <c r="J187" s="187"/>
      <c r="K187" s="187"/>
      <c r="L187" s="187"/>
      <c r="M187" s="373"/>
      <c r="N187" s="185"/>
      <c r="O187" s="185"/>
    </row>
    <row r="188" spans="1:15" hidden="1" x14ac:dyDescent="0.25">
      <c r="A188" s="374"/>
      <c r="B188" s="203"/>
      <c r="C188" s="239"/>
      <c r="D188" s="199"/>
      <c r="E188" s="237" t="e">
        <f>VLOOKUP($B188,ListsReq!$AC$3:$AF$61,2,FALSE)</f>
        <v>#N/A</v>
      </c>
      <c r="F188" s="238" t="e">
        <f>VLOOKUP($B188,ListsReq!$AC$3:$AF$82,3,FALSE)</f>
        <v>#N/A</v>
      </c>
      <c r="G188" s="237" t="e">
        <f>VLOOKUP($B188,ListsReq!$AC$3:$AF$61,4,FALSE)</f>
        <v>#N/A</v>
      </c>
      <c r="H188" s="236" t="e">
        <f t="shared" si="4"/>
        <v>#N/A</v>
      </c>
      <c r="I188" s="198"/>
      <c r="J188" s="187"/>
      <c r="K188" s="187"/>
      <c r="L188" s="187"/>
      <c r="M188" s="373"/>
      <c r="N188" s="185"/>
      <c r="O188" s="185"/>
    </row>
    <row r="189" spans="1:15" hidden="1" x14ac:dyDescent="0.25">
      <c r="A189" s="374"/>
      <c r="B189" s="203"/>
      <c r="C189" s="239"/>
      <c r="D189" s="199"/>
      <c r="E189" s="237" t="e">
        <f>VLOOKUP($B189,ListsReq!$AC$3:$AF$61,2,FALSE)</f>
        <v>#N/A</v>
      </c>
      <c r="F189" s="238" t="e">
        <f>VLOOKUP($B189,ListsReq!$AC$3:$AF$82,3,FALSE)</f>
        <v>#N/A</v>
      </c>
      <c r="G189" s="237" t="e">
        <f>VLOOKUP($B189,ListsReq!$AC$3:$AF$61,4,FALSE)</f>
        <v>#N/A</v>
      </c>
      <c r="H189" s="236" t="e">
        <f t="shared" si="4"/>
        <v>#N/A</v>
      </c>
      <c r="I189" s="198"/>
      <c r="J189" s="187"/>
      <c r="K189" s="187"/>
      <c r="L189" s="187"/>
      <c r="M189" s="373"/>
      <c r="N189" s="185"/>
      <c r="O189" s="185"/>
    </row>
    <row r="190" spans="1:15" hidden="1" x14ac:dyDescent="0.25">
      <c r="A190" s="374"/>
      <c r="B190" s="203"/>
      <c r="C190" s="239"/>
      <c r="D190" s="199"/>
      <c r="E190" s="237" t="e">
        <f>VLOOKUP($B190,ListsReq!$AC$3:$AF$61,2,FALSE)</f>
        <v>#N/A</v>
      </c>
      <c r="F190" s="238" t="e">
        <f>VLOOKUP($B190,ListsReq!$AC$3:$AF$82,3,FALSE)</f>
        <v>#N/A</v>
      </c>
      <c r="G190" s="237" t="e">
        <f>VLOOKUP($B190,ListsReq!$AC$3:$AF$61,4,FALSE)</f>
        <v>#N/A</v>
      </c>
      <c r="H190" s="236" t="e">
        <f t="shared" si="4"/>
        <v>#N/A</v>
      </c>
      <c r="I190" s="198"/>
      <c r="J190" s="187"/>
      <c r="K190" s="187"/>
      <c r="L190" s="187"/>
      <c r="M190" s="373"/>
      <c r="N190" s="185"/>
      <c r="O190" s="185"/>
    </row>
    <row r="191" spans="1:15" hidden="1" x14ac:dyDescent="0.25">
      <c r="A191" s="374"/>
      <c r="B191" s="203"/>
      <c r="C191" s="239"/>
      <c r="D191" s="199"/>
      <c r="E191" s="237" t="e">
        <f>VLOOKUP($B191,ListsReq!$AC$3:$AF$61,2,FALSE)</f>
        <v>#N/A</v>
      </c>
      <c r="F191" s="238" t="e">
        <f>VLOOKUP($B191,ListsReq!$AC$3:$AF$82,3,FALSE)</f>
        <v>#N/A</v>
      </c>
      <c r="G191" s="237" t="e">
        <f>VLOOKUP($B191,ListsReq!$AC$3:$AF$61,4,FALSE)</f>
        <v>#N/A</v>
      </c>
      <c r="H191" s="236" t="e">
        <f t="shared" si="4"/>
        <v>#N/A</v>
      </c>
      <c r="I191" s="198"/>
      <c r="J191" s="187"/>
      <c r="K191" s="187"/>
      <c r="L191" s="187"/>
      <c r="M191" s="373"/>
      <c r="N191" s="185"/>
      <c r="O191" s="185"/>
    </row>
    <row r="192" spans="1:15" hidden="1" x14ac:dyDescent="0.25">
      <c r="A192" s="374"/>
      <c r="B192" s="203"/>
      <c r="C192" s="239"/>
      <c r="D192" s="199"/>
      <c r="E192" s="237" t="e">
        <f>VLOOKUP($B192,ListsReq!$AC$3:$AF$61,2,FALSE)</f>
        <v>#N/A</v>
      </c>
      <c r="F192" s="238" t="e">
        <f>VLOOKUP($B192,ListsReq!$AC$3:$AF$82,3,FALSE)</f>
        <v>#N/A</v>
      </c>
      <c r="G192" s="237" t="e">
        <f>VLOOKUP($B192,ListsReq!$AC$3:$AF$61,4,FALSE)</f>
        <v>#N/A</v>
      </c>
      <c r="H192" s="236" t="e">
        <f t="shared" si="4"/>
        <v>#N/A</v>
      </c>
      <c r="I192" s="198"/>
      <c r="J192" s="187"/>
      <c r="K192" s="187"/>
      <c r="L192" s="187"/>
      <c r="M192" s="373"/>
      <c r="N192" s="185"/>
      <c r="O192" s="185"/>
    </row>
    <row r="193" spans="1:15" hidden="1" x14ac:dyDescent="0.25">
      <c r="A193" s="374"/>
      <c r="B193" s="203"/>
      <c r="C193" s="239"/>
      <c r="D193" s="199"/>
      <c r="E193" s="237" t="e">
        <f>VLOOKUP($B193,ListsReq!$AC$3:$AF$61,2,FALSE)</f>
        <v>#N/A</v>
      </c>
      <c r="F193" s="238" t="e">
        <f>VLOOKUP($B193,ListsReq!$AC$3:$AF$82,3,FALSE)</f>
        <v>#N/A</v>
      </c>
      <c r="G193" s="237" t="e">
        <f>VLOOKUP($B193,ListsReq!$AC$3:$AF$61,4,FALSE)</f>
        <v>#N/A</v>
      </c>
      <c r="H193" s="236" t="e">
        <f t="shared" si="4"/>
        <v>#N/A</v>
      </c>
      <c r="I193" s="198"/>
      <c r="J193" s="187"/>
      <c r="K193" s="187"/>
      <c r="L193" s="187"/>
      <c r="M193" s="373"/>
      <c r="N193" s="185"/>
      <c r="O193" s="185"/>
    </row>
    <row r="194" spans="1:15" hidden="1" x14ac:dyDescent="0.25">
      <c r="A194" s="374"/>
      <c r="B194" s="203"/>
      <c r="C194" s="239"/>
      <c r="D194" s="199"/>
      <c r="E194" s="237" t="e">
        <f>VLOOKUP($B194,ListsReq!$AC$3:$AF$61,2,FALSE)</f>
        <v>#N/A</v>
      </c>
      <c r="F194" s="238" t="e">
        <f>VLOOKUP($B194,ListsReq!$AC$3:$AF$82,3,FALSE)</f>
        <v>#N/A</v>
      </c>
      <c r="G194" s="237" t="e">
        <f>VLOOKUP($B194,ListsReq!$AC$3:$AF$61,4,FALSE)</f>
        <v>#N/A</v>
      </c>
      <c r="H194" s="236" t="e">
        <f t="shared" si="4"/>
        <v>#N/A</v>
      </c>
      <c r="I194" s="198"/>
      <c r="J194" s="187"/>
      <c r="K194" s="187"/>
      <c r="L194" s="187"/>
      <c r="M194" s="373"/>
      <c r="N194" s="185"/>
      <c r="O194" s="185"/>
    </row>
    <row r="195" spans="1:15" hidden="1" x14ac:dyDescent="0.25">
      <c r="A195" s="374"/>
      <c r="B195" s="203"/>
      <c r="C195" s="239"/>
      <c r="D195" s="199"/>
      <c r="E195" s="237" t="e">
        <f>VLOOKUP($B195,ListsReq!$AC$3:$AF$61,2,FALSE)</f>
        <v>#N/A</v>
      </c>
      <c r="F195" s="238" t="e">
        <f>VLOOKUP($B195,ListsReq!$AC$3:$AF$82,3,FALSE)</f>
        <v>#N/A</v>
      </c>
      <c r="G195" s="237" t="e">
        <f>VLOOKUP($B195,ListsReq!$AC$3:$AF$61,4,FALSE)</f>
        <v>#N/A</v>
      </c>
      <c r="H195" s="236" t="e">
        <f t="shared" si="4"/>
        <v>#N/A</v>
      </c>
      <c r="I195" s="198"/>
      <c r="J195" s="187"/>
      <c r="K195" s="187"/>
      <c r="L195" s="187"/>
      <c r="M195" s="373"/>
      <c r="N195" s="185"/>
      <c r="O195" s="185"/>
    </row>
    <row r="196" spans="1:15" hidden="1" x14ac:dyDescent="0.25">
      <c r="A196" s="374"/>
      <c r="B196" s="203"/>
      <c r="C196" s="239"/>
      <c r="D196" s="199"/>
      <c r="E196" s="237" t="e">
        <f>VLOOKUP($B196,ListsReq!$AC$3:$AF$61,2,FALSE)</f>
        <v>#N/A</v>
      </c>
      <c r="F196" s="238" t="e">
        <f>VLOOKUP($B196,ListsReq!$AC$3:$AF$82,3,FALSE)</f>
        <v>#N/A</v>
      </c>
      <c r="G196" s="237" t="e">
        <f>VLOOKUP($B196,ListsReq!$AC$3:$AF$61,4,FALSE)</f>
        <v>#N/A</v>
      </c>
      <c r="H196" s="236" t="e">
        <f t="shared" si="4"/>
        <v>#N/A</v>
      </c>
      <c r="I196" s="198"/>
      <c r="J196" s="187"/>
      <c r="K196" s="187"/>
      <c r="L196" s="187"/>
      <c r="M196" s="373"/>
      <c r="N196" s="185"/>
      <c r="O196" s="185"/>
    </row>
    <row r="197" spans="1:15" hidden="1" x14ac:dyDescent="0.25">
      <c r="A197" s="374"/>
      <c r="B197" s="203"/>
      <c r="C197" s="239"/>
      <c r="D197" s="199"/>
      <c r="E197" s="237" t="e">
        <f>VLOOKUP($B197,ListsReq!$AC$3:$AF$61,2,FALSE)</f>
        <v>#N/A</v>
      </c>
      <c r="F197" s="238" t="e">
        <f>VLOOKUP($B197,ListsReq!$AC$3:$AF$82,3,FALSE)</f>
        <v>#N/A</v>
      </c>
      <c r="G197" s="237" t="e">
        <f>VLOOKUP($B197,ListsReq!$AC$3:$AF$61,4,FALSE)</f>
        <v>#N/A</v>
      </c>
      <c r="H197" s="236" t="e">
        <f t="shared" si="4"/>
        <v>#N/A</v>
      </c>
      <c r="I197" s="198"/>
      <c r="J197" s="187"/>
      <c r="K197" s="187"/>
      <c r="L197" s="187"/>
      <c r="M197" s="373"/>
      <c r="N197" s="185"/>
      <c r="O197" s="185"/>
    </row>
    <row r="198" spans="1:15" hidden="1" x14ac:dyDescent="0.25">
      <c r="A198" s="374"/>
      <c r="B198" s="203"/>
      <c r="C198" s="239"/>
      <c r="D198" s="199"/>
      <c r="E198" s="237" t="e">
        <f>VLOOKUP($B198,ListsReq!$AC$3:$AF$61,2,FALSE)</f>
        <v>#N/A</v>
      </c>
      <c r="F198" s="238" t="e">
        <f>VLOOKUP($B198,ListsReq!$AC$3:$AF$82,3,FALSE)</f>
        <v>#N/A</v>
      </c>
      <c r="G198" s="237" t="e">
        <f>VLOOKUP($B198,ListsReq!$AC$3:$AF$61,4,FALSE)</f>
        <v>#N/A</v>
      </c>
      <c r="H198" s="236" t="e">
        <f t="shared" si="4"/>
        <v>#N/A</v>
      </c>
      <c r="I198" s="198"/>
      <c r="J198" s="187"/>
      <c r="K198" s="187"/>
      <c r="L198" s="187"/>
      <c r="M198" s="373"/>
      <c r="N198" s="185"/>
      <c r="O198" s="185"/>
    </row>
    <row r="199" spans="1:15" hidden="1" x14ac:dyDescent="0.25">
      <c r="A199" s="374"/>
      <c r="B199" s="203"/>
      <c r="C199" s="239"/>
      <c r="D199" s="199"/>
      <c r="E199" s="237" t="e">
        <f>VLOOKUP($B199,ListsReq!$AC$3:$AF$61,2,FALSE)</f>
        <v>#N/A</v>
      </c>
      <c r="F199" s="238" t="e">
        <f>VLOOKUP($B199,ListsReq!$AC$3:$AF$82,3,FALSE)</f>
        <v>#N/A</v>
      </c>
      <c r="G199" s="237" t="e">
        <f>VLOOKUP($B199,ListsReq!$AC$3:$AF$61,4,FALSE)</f>
        <v>#N/A</v>
      </c>
      <c r="H199" s="236" t="e">
        <f t="shared" si="4"/>
        <v>#N/A</v>
      </c>
      <c r="I199" s="198"/>
      <c r="J199" s="187"/>
      <c r="K199" s="187"/>
      <c r="L199" s="187"/>
      <c r="M199" s="373"/>
      <c r="N199" s="185"/>
      <c r="O199" s="185"/>
    </row>
    <row r="200" spans="1:15" hidden="1" x14ac:dyDescent="0.25">
      <c r="A200" s="374"/>
      <c r="B200" s="203"/>
      <c r="C200" s="239"/>
      <c r="D200" s="199"/>
      <c r="E200" s="237" t="e">
        <f>VLOOKUP($B200,ListsReq!$AC$3:$AF$61,2,FALSE)</f>
        <v>#N/A</v>
      </c>
      <c r="F200" s="238" t="e">
        <f>VLOOKUP($B200,ListsReq!$AC$3:$AF$82,3,FALSE)</f>
        <v>#N/A</v>
      </c>
      <c r="G200" s="237" t="e">
        <f>VLOOKUP($B200,ListsReq!$AC$3:$AF$61,4,FALSE)</f>
        <v>#N/A</v>
      </c>
      <c r="H200" s="236" t="e">
        <f t="shared" si="4"/>
        <v>#N/A</v>
      </c>
      <c r="I200" s="198"/>
      <c r="J200" s="187"/>
      <c r="K200" s="187"/>
      <c r="L200" s="187"/>
      <c r="M200" s="373"/>
      <c r="N200" s="185"/>
      <c r="O200" s="185"/>
    </row>
    <row r="201" spans="1:15" hidden="1" x14ac:dyDescent="0.25">
      <c r="A201" s="374"/>
      <c r="B201" s="203"/>
      <c r="C201" s="239"/>
      <c r="D201" s="199"/>
      <c r="E201" s="237" t="e">
        <f>VLOOKUP($B201,ListsReq!$AC$3:$AF$61,2,FALSE)</f>
        <v>#N/A</v>
      </c>
      <c r="F201" s="238" t="e">
        <f>VLOOKUP($B201,ListsReq!$AC$3:$AF$82,3,FALSE)</f>
        <v>#N/A</v>
      </c>
      <c r="G201" s="237" t="e">
        <f>VLOOKUP($B201,ListsReq!$AC$3:$AF$61,4,FALSE)</f>
        <v>#N/A</v>
      </c>
      <c r="H201" s="236" t="e">
        <f t="shared" si="4"/>
        <v>#N/A</v>
      </c>
      <c r="I201" s="198"/>
      <c r="J201" s="187"/>
      <c r="K201" s="187"/>
      <c r="L201" s="187"/>
      <c r="M201" s="373"/>
      <c r="N201" s="185"/>
      <c r="O201" s="185"/>
    </row>
    <row r="202" spans="1:15" hidden="1" x14ac:dyDescent="0.25">
      <c r="A202" s="374"/>
      <c r="B202" s="203"/>
      <c r="C202" s="239"/>
      <c r="D202" s="199"/>
      <c r="E202" s="237" t="e">
        <f>VLOOKUP($B202,ListsReq!$AC$3:$AF$61,2,FALSE)</f>
        <v>#N/A</v>
      </c>
      <c r="F202" s="238" t="e">
        <f>VLOOKUP($B202,ListsReq!$AC$3:$AF$82,3,FALSE)</f>
        <v>#N/A</v>
      </c>
      <c r="G202" s="237" t="e">
        <f>VLOOKUP($B202,ListsReq!$AC$3:$AF$61,4,FALSE)</f>
        <v>#N/A</v>
      </c>
      <c r="H202" s="236" t="e">
        <f t="shared" si="4"/>
        <v>#N/A</v>
      </c>
      <c r="I202" s="198"/>
      <c r="J202" s="187"/>
      <c r="K202" s="187"/>
      <c r="L202" s="187"/>
      <c r="M202" s="373"/>
      <c r="N202" s="185"/>
      <c r="O202" s="185"/>
    </row>
    <row r="203" spans="1:15" hidden="1" x14ac:dyDescent="0.25">
      <c r="A203" s="374"/>
      <c r="B203" s="203"/>
      <c r="C203" s="239"/>
      <c r="D203" s="199"/>
      <c r="E203" s="237" t="e">
        <f>VLOOKUP($B203,ListsReq!$AC$3:$AF$61,2,FALSE)</f>
        <v>#N/A</v>
      </c>
      <c r="F203" s="238" t="e">
        <f>VLOOKUP($B203,ListsReq!$AC$3:$AF$82,3,FALSE)</f>
        <v>#N/A</v>
      </c>
      <c r="G203" s="237" t="e">
        <f>VLOOKUP($B203,ListsReq!$AC$3:$AF$61,4,FALSE)</f>
        <v>#N/A</v>
      </c>
      <c r="H203" s="236" t="e">
        <f t="shared" si="4"/>
        <v>#N/A</v>
      </c>
      <c r="I203" s="198"/>
      <c r="J203" s="187"/>
      <c r="K203" s="187"/>
      <c r="L203" s="187"/>
      <c r="M203" s="373"/>
      <c r="N203" s="185"/>
      <c r="O203" s="185"/>
    </row>
    <row r="204" spans="1:15" hidden="1" x14ac:dyDescent="0.25">
      <c r="A204" s="374"/>
      <c r="B204" s="203"/>
      <c r="C204" s="239"/>
      <c r="D204" s="199"/>
      <c r="E204" s="237" t="e">
        <f>VLOOKUP($B204,ListsReq!$AC$3:$AF$61,2,FALSE)</f>
        <v>#N/A</v>
      </c>
      <c r="F204" s="238" t="e">
        <f>VLOOKUP($B204,ListsReq!$AC$3:$AF$82,3,FALSE)</f>
        <v>#N/A</v>
      </c>
      <c r="G204" s="237" t="e">
        <f>VLOOKUP($B204,ListsReq!$AC$3:$AF$61,4,FALSE)</f>
        <v>#N/A</v>
      </c>
      <c r="H204" s="236" t="e">
        <f t="shared" si="4"/>
        <v>#N/A</v>
      </c>
      <c r="I204" s="198"/>
      <c r="J204" s="187"/>
      <c r="K204" s="187"/>
      <c r="L204" s="187"/>
      <c r="M204" s="373"/>
      <c r="N204" s="185"/>
      <c r="O204" s="185"/>
    </row>
    <row r="205" spans="1:15" hidden="1" x14ac:dyDescent="0.25">
      <c r="A205" s="374"/>
      <c r="B205" s="203"/>
      <c r="C205" s="239"/>
      <c r="D205" s="199"/>
      <c r="E205" s="237" t="e">
        <f>VLOOKUP($B205,ListsReq!$AC$3:$AF$61,2,FALSE)</f>
        <v>#N/A</v>
      </c>
      <c r="F205" s="238" t="e">
        <f>VLOOKUP($B205,ListsReq!$AC$3:$AF$82,3,FALSE)</f>
        <v>#N/A</v>
      </c>
      <c r="G205" s="237" t="e">
        <f>VLOOKUP($B205,ListsReq!$AC$3:$AF$61,4,FALSE)</f>
        <v>#N/A</v>
      </c>
      <c r="H205" s="236" t="e">
        <f t="shared" si="4"/>
        <v>#N/A</v>
      </c>
      <c r="I205" s="198"/>
      <c r="J205" s="187"/>
      <c r="K205" s="187"/>
      <c r="L205" s="187"/>
      <c r="M205" s="373"/>
      <c r="N205" s="185"/>
      <c r="O205" s="185"/>
    </row>
    <row r="206" spans="1:15" hidden="1" x14ac:dyDescent="0.25">
      <c r="A206" s="374"/>
      <c r="B206" s="203"/>
      <c r="C206" s="239"/>
      <c r="D206" s="199"/>
      <c r="E206" s="237" t="e">
        <f>VLOOKUP($B206,ListsReq!$AC$3:$AF$61,2,FALSE)</f>
        <v>#N/A</v>
      </c>
      <c r="F206" s="238" t="e">
        <f>VLOOKUP($B206,ListsReq!$AC$3:$AF$82,3,FALSE)</f>
        <v>#N/A</v>
      </c>
      <c r="G206" s="237" t="e">
        <f>VLOOKUP($B206,ListsReq!$AC$3:$AF$61,4,FALSE)</f>
        <v>#N/A</v>
      </c>
      <c r="H206" s="236" t="e">
        <f t="shared" si="4"/>
        <v>#N/A</v>
      </c>
      <c r="I206" s="198"/>
      <c r="J206" s="187"/>
      <c r="K206" s="187"/>
      <c r="L206" s="187"/>
      <c r="M206" s="373"/>
      <c r="N206" s="185"/>
      <c r="O206" s="185"/>
    </row>
    <row r="207" spans="1:15" hidden="1" x14ac:dyDescent="0.25">
      <c r="A207" s="374"/>
      <c r="B207" s="203"/>
      <c r="C207" s="239"/>
      <c r="D207" s="199"/>
      <c r="E207" s="237" t="e">
        <f>VLOOKUP($B207,ListsReq!$AC$3:$AF$61,2,FALSE)</f>
        <v>#N/A</v>
      </c>
      <c r="F207" s="238" t="e">
        <f>VLOOKUP($B207,ListsReq!$AC$3:$AF$82,3,FALSE)</f>
        <v>#N/A</v>
      </c>
      <c r="G207" s="237" t="e">
        <f>VLOOKUP($B207,ListsReq!$AC$3:$AF$61,4,FALSE)</f>
        <v>#N/A</v>
      </c>
      <c r="H207" s="236" t="e">
        <f t="shared" si="4"/>
        <v>#N/A</v>
      </c>
      <c r="I207" s="198"/>
      <c r="J207" s="187"/>
      <c r="K207" s="187"/>
      <c r="L207" s="187"/>
      <c r="M207" s="373"/>
      <c r="N207" s="185"/>
      <c r="O207" s="185"/>
    </row>
    <row r="208" spans="1:15" hidden="1" x14ac:dyDescent="0.25">
      <c r="A208" s="374"/>
      <c r="B208" s="203"/>
      <c r="C208" s="239"/>
      <c r="D208" s="199"/>
      <c r="E208" s="237" t="e">
        <f>VLOOKUP($B208,ListsReq!$AC$3:$AF$61,2,FALSE)</f>
        <v>#N/A</v>
      </c>
      <c r="F208" s="238" t="e">
        <f>VLOOKUP($B208,ListsReq!$AC$3:$AF$82,3,FALSE)</f>
        <v>#N/A</v>
      </c>
      <c r="G208" s="237" t="e">
        <f>VLOOKUP($B208,ListsReq!$AC$3:$AF$61,4,FALSE)</f>
        <v>#N/A</v>
      </c>
      <c r="H208" s="236" t="e">
        <f t="shared" si="4"/>
        <v>#N/A</v>
      </c>
      <c r="I208" s="198"/>
      <c r="J208" s="187"/>
      <c r="K208" s="187"/>
      <c r="L208" s="187"/>
      <c r="M208" s="373"/>
      <c r="N208" s="185"/>
      <c r="O208" s="185"/>
    </row>
    <row r="209" spans="1:15" ht="15.75" thickBot="1" x14ac:dyDescent="0.3">
      <c r="A209" s="374"/>
      <c r="B209" s="235"/>
      <c r="C209" s="234"/>
      <c r="D209" s="233"/>
      <c r="E209" s="232"/>
      <c r="F209" s="231"/>
      <c r="G209" s="230" t="s">
        <v>408</v>
      </c>
      <c r="H209" s="229">
        <f>SUMIF(H124:H208,"&lt;&gt;#N/A")</f>
        <v>34052.204701425697</v>
      </c>
      <c r="I209" s="190" t="s">
        <v>1163</v>
      </c>
      <c r="J209" s="187"/>
      <c r="K209" s="187"/>
      <c r="L209" s="187"/>
      <c r="M209" s="373"/>
      <c r="N209" s="185"/>
      <c r="O209" s="185"/>
    </row>
    <row r="210" spans="1:15" x14ac:dyDescent="0.25">
      <c r="A210" s="374"/>
      <c r="B210" s="187"/>
      <c r="C210" s="187"/>
      <c r="D210" s="187"/>
      <c r="E210" s="187"/>
      <c r="F210" s="187"/>
      <c r="G210" s="187"/>
      <c r="H210" s="187"/>
      <c r="I210" s="187"/>
      <c r="J210" s="187"/>
      <c r="K210" s="187"/>
      <c r="L210" s="187"/>
      <c r="M210" s="373"/>
      <c r="N210" s="185"/>
    </row>
    <row r="211" spans="1:15" x14ac:dyDescent="0.25">
      <c r="A211" s="375" t="s">
        <v>466</v>
      </c>
      <c r="B211" s="289" t="s">
        <v>465</v>
      </c>
      <c r="C211" s="187"/>
      <c r="D211" s="187"/>
      <c r="E211" s="187"/>
      <c r="F211" s="187"/>
      <c r="G211" s="187"/>
      <c r="H211" s="187"/>
      <c r="I211" s="187"/>
      <c r="J211" s="187"/>
      <c r="K211" s="187"/>
      <c r="L211" s="187"/>
      <c r="M211" s="373"/>
      <c r="N211" s="185"/>
    </row>
    <row r="212" spans="1:15" ht="21.75" customHeight="1" thickBot="1" x14ac:dyDescent="0.3">
      <c r="A212" s="375"/>
      <c r="B212" s="228" t="s">
        <v>464</v>
      </c>
      <c r="C212" s="187"/>
      <c r="D212" s="187"/>
      <c r="E212" s="187"/>
      <c r="F212" s="187"/>
      <c r="G212" s="187"/>
      <c r="H212" s="187"/>
      <c r="I212" s="187"/>
      <c r="J212" s="187"/>
      <c r="K212" s="187"/>
      <c r="L212" s="187"/>
      <c r="M212" s="373"/>
      <c r="N212" s="185"/>
    </row>
    <row r="213" spans="1:15" ht="35.25" customHeight="1" x14ac:dyDescent="0.25">
      <c r="A213" s="375"/>
      <c r="B213" s="195" t="s">
        <v>463</v>
      </c>
      <c r="C213" s="194" t="s">
        <v>462</v>
      </c>
      <c r="D213" s="194" t="s">
        <v>461</v>
      </c>
      <c r="E213" s="194" t="s">
        <v>460</v>
      </c>
      <c r="F213" s="227" t="s">
        <v>8</v>
      </c>
      <c r="G213" s="187"/>
      <c r="H213" s="187"/>
      <c r="I213" s="187"/>
      <c r="J213" s="187"/>
      <c r="K213" s="187"/>
      <c r="L213" s="187"/>
      <c r="M213" s="373"/>
      <c r="N213" s="185"/>
    </row>
    <row r="214" spans="1:15" x14ac:dyDescent="0.25">
      <c r="A214" s="375"/>
      <c r="B214" s="203" t="s">
        <v>459</v>
      </c>
      <c r="C214" s="202"/>
      <c r="D214" s="202"/>
      <c r="E214" s="202"/>
      <c r="F214" s="201" t="s">
        <v>1141</v>
      </c>
      <c r="G214" s="187"/>
      <c r="H214" s="187"/>
      <c r="I214" s="187"/>
      <c r="J214" s="187"/>
      <c r="K214" s="187"/>
      <c r="L214" s="187"/>
      <c r="M214" s="373"/>
      <c r="N214" s="185"/>
    </row>
    <row r="215" spans="1:15" x14ac:dyDescent="0.25">
      <c r="A215" s="375"/>
      <c r="B215" s="203" t="s">
        <v>458</v>
      </c>
      <c r="C215" s="202"/>
      <c r="D215" s="202"/>
      <c r="E215" s="202"/>
      <c r="F215" s="201" t="s">
        <v>1141</v>
      </c>
      <c r="G215" s="187"/>
      <c r="H215" s="187"/>
      <c r="I215" s="187"/>
      <c r="J215" s="187"/>
      <c r="K215" s="187"/>
      <c r="L215" s="187"/>
      <c r="M215" s="373"/>
      <c r="N215" s="185"/>
    </row>
    <row r="216" spans="1:15" x14ac:dyDescent="0.25">
      <c r="A216" s="375"/>
      <c r="B216" s="187"/>
      <c r="C216" s="187"/>
      <c r="D216" s="187"/>
      <c r="E216" s="187"/>
      <c r="F216" s="187"/>
      <c r="G216" s="187"/>
      <c r="H216" s="187"/>
      <c r="I216" s="187"/>
      <c r="J216" s="187"/>
      <c r="K216" s="187"/>
      <c r="L216" s="187"/>
      <c r="M216" s="373"/>
      <c r="N216" s="185"/>
    </row>
    <row r="217" spans="1:15" ht="22.5" customHeight="1" x14ac:dyDescent="0.25">
      <c r="A217" s="370"/>
      <c r="B217" s="189" t="s">
        <v>12</v>
      </c>
      <c r="C217" s="189"/>
      <c r="D217" s="189"/>
      <c r="E217" s="189"/>
      <c r="F217" s="189"/>
      <c r="G217" s="189"/>
      <c r="H217" s="189"/>
      <c r="I217" s="189"/>
      <c r="J217" s="189"/>
      <c r="K217" s="189"/>
      <c r="L217" s="189"/>
      <c r="M217" s="371"/>
      <c r="N217" s="185"/>
    </row>
    <row r="218" spans="1:15" ht="18.75" customHeight="1" thickBot="1" x14ac:dyDescent="0.3">
      <c r="A218" s="372" t="s">
        <v>457</v>
      </c>
      <c r="B218" s="226" t="s">
        <v>456</v>
      </c>
      <c r="C218" s="210"/>
      <c r="D218" s="187"/>
      <c r="E218" s="187"/>
      <c r="F218" s="187"/>
      <c r="G218" s="187"/>
      <c r="H218" s="187"/>
      <c r="I218" s="187"/>
      <c r="J218" s="187"/>
      <c r="K218" s="187"/>
      <c r="L218" s="187"/>
      <c r="M218" s="373"/>
      <c r="N218" s="185"/>
    </row>
    <row r="219" spans="1:15" ht="30.75" thickBot="1" x14ac:dyDescent="0.3">
      <c r="A219" s="374"/>
      <c r="B219" s="225" t="s">
        <v>455</v>
      </c>
      <c r="C219" s="224" t="s">
        <v>454</v>
      </c>
      <c r="D219" s="224" t="s">
        <v>453</v>
      </c>
      <c r="E219" s="224" t="s">
        <v>9</v>
      </c>
      <c r="F219" s="224" t="s">
        <v>452</v>
      </c>
      <c r="G219" s="224" t="s">
        <v>10</v>
      </c>
      <c r="H219" s="224" t="s">
        <v>451</v>
      </c>
      <c r="I219" s="224" t="s">
        <v>450</v>
      </c>
      <c r="J219" s="224" t="s">
        <v>449</v>
      </c>
      <c r="K219" s="223" t="s">
        <v>8</v>
      </c>
      <c r="L219" s="187"/>
      <c r="M219" s="373"/>
      <c r="N219" s="185"/>
    </row>
    <row r="220" spans="1:15" x14ac:dyDescent="0.25">
      <c r="A220" s="374"/>
      <c r="B220" s="222" t="s">
        <v>1117</v>
      </c>
      <c r="C220" s="220" t="s">
        <v>896</v>
      </c>
      <c r="D220" s="221">
        <v>23</v>
      </c>
      <c r="E220" s="220" t="s">
        <v>921</v>
      </c>
      <c r="F220" s="220" t="s">
        <v>919</v>
      </c>
      <c r="G220" s="220" t="s">
        <v>642</v>
      </c>
      <c r="H220" s="221">
        <v>118530</v>
      </c>
      <c r="I220" s="220" t="s">
        <v>1</v>
      </c>
      <c r="J220" s="220">
        <v>2015</v>
      </c>
      <c r="K220" s="219"/>
      <c r="L220" s="187"/>
      <c r="M220" s="373"/>
      <c r="N220" s="185"/>
    </row>
    <row r="221" spans="1:15" x14ac:dyDescent="0.25">
      <c r="A221" s="374"/>
      <c r="B221" s="218" t="s">
        <v>1118</v>
      </c>
      <c r="C221" s="213" t="s">
        <v>896</v>
      </c>
      <c r="D221" s="202">
        <v>65</v>
      </c>
      <c r="E221" s="213" t="s">
        <v>921</v>
      </c>
      <c r="F221" s="213" t="s">
        <v>3</v>
      </c>
      <c r="G221" s="213" t="s">
        <v>627</v>
      </c>
      <c r="H221" s="202">
        <v>23589</v>
      </c>
      <c r="I221" s="213" t="s">
        <v>596</v>
      </c>
      <c r="J221" s="213">
        <v>2018</v>
      </c>
      <c r="K221" s="201" t="s">
        <v>1120</v>
      </c>
      <c r="L221" s="187"/>
      <c r="M221" s="373"/>
      <c r="N221" s="185"/>
    </row>
    <row r="222" spans="1:15" x14ac:dyDescent="0.25">
      <c r="A222" s="374"/>
      <c r="B222" s="218" t="s">
        <v>1119</v>
      </c>
      <c r="C222" s="213" t="s">
        <v>896</v>
      </c>
      <c r="D222" s="202">
        <v>28</v>
      </c>
      <c r="E222" s="213" t="s">
        <v>921</v>
      </c>
      <c r="F222" s="213" t="s">
        <v>3</v>
      </c>
      <c r="G222" s="213" t="s">
        <v>627</v>
      </c>
      <c r="H222" s="202">
        <v>7771</v>
      </c>
      <c r="I222" s="213" t="s">
        <v>596</v>
      </c>
      <c r="J222" s="213">
        <v>2018</v>
      </c>
      <c r="K222" s="201"/>
      <c r="L222" s="187"/>
      <c r="M222" s="373"/>
      <c r="N222" s="185"/>
    </row>
    <row r="223" spans="1:15" x14ac:dyDescent="0.25">
      <c r="A223" s="374"/>
      <c r="B223" s="218" t="s">
        <v>1127</v>
      </c>
      <c r="C223" s="213" t="s">
        <v>896</v>
      </c>
      <c r="D223" s="202">
        <v>2</v>
      </c>
      <c r="E223" s="213" t="s">
        <v>897</v>
      </c>
      <c r="F223" s="213" t="s">
        <v>895</v>
      </c>
      <c r="G223" s="213"/>
      <c r="H223" s="202"/>
      <c r="I223" s="213"/>
      <c r="J223" s="213"/>
      <c r="K223" s="201"/>
      <c r="L223" s="187"/>
      <c r="M223" s="373"/>
      <c r="N223" s="185"/>
    </row>
    <row r="224" spans="1:15" ht="15.75" thickBot="1" x14ac:dyDescent="0.3">
      <c r="A224" s="374"/>
      <c r="B224" s="217"/>
      <c r="C224" s="212"/>
      <c r="D224" s="191"/>
      <c r="E224" s="212"/>
      <c r="F224" s="212"/>
      <c r="G224" s="212"/>
      <c r="H224" s="191"/>
      <c r="I224" s="212"/>
      <c r="J224" s="212"/>
      <c r="K224" s="190"/>
      <c r="L224" s="187"/>
      <c r="M224" s="373"/>
      <c r="N224" s="185"/>
    </row>
    <row r="225" spans="1:14" x14ac:dyDescent="0.25">
      <c r="A225" s="375"/>
      <c r="B225" s="187"/>
      <c r="C225" s="187"/>
      <c r="D225" s="187"/>
      <c r="E225" s="187"/>
      <c r="F225" s="187"/>
      <c r="G225" s="187"/>
      <c r="H225" s="187"/>
      <c r="I225" s="187"/>
      <c r="J225" s="187"/>
      <c r="K225" s="187"/>
      <c r="L225" s="187"/>
      <c r="M225" s="373"/>
      <c r="N225" s="185"/>
    </row>
    <row r="226" spans="1:14" ht="18.75" x14ac:dyDescent="0.25">
      <c r="A226" s="370"/>
      <c r="B226" s="189" t="s">
        <v>448</v>
      </c>
      <c r="C226" s="189"/>
      <c r="D226" s="189"/>
      <c r="E226" s="189"/>
      <c r="F226" s="189"/>
      <c r="G226" s="189"/>
      <c r="H226" s="189"/>
      <c r="I226" s="189"/>
      <c r="J226" s="189"/>
      <c r="K226" s="189"/>
      <c r="L226" s="189"/>
      <c r="M226" s="371"/>
      <c r="N226" s="185"/>
    </row>
    <row r="227" spans="1:14" ht="19.5" customHeight="1" x14ac:dyDescent="0.25">
      <c r="A227" s="372" t="s">
        <v>447</v>
      </c>
      <c r="B227" s="498" t="s">
        <v>446</v>
      </c>
      <c r="C227" s="499"/>
      <c r="D227" s="499"/>
      <c r="E227" s="499"/>
      <c r="F227" s="187"/>
      <c r="G227" s="187"/>
      <c r="H227" s="187"/>
      <c r="I227" s="187"/>
      <c r="J227" s="187"/>
      <c r="K227" s="187"/>
      <c r="L227" s="187"/>
      <c r="M227" s="373"/>
      <c r="N227" s="185"/>
    </row>
    <row r="228" spans="1:14" ht="56.25" customHeight="1" thickBot="1" x14ac:dyDescent="0.3">
      <c r="A228" s="375"/>
      <c r="B228" s="493" t="s">
        <v>445</v>
      </c>
      <c r="C228" s="493"/>
      <c r="D228" s="493"/>
      <c r="E228" s="493"/>
      <c r="F228" s="187"/>
      <c r="G228" s="187"/>
      <c r="H228" s="187"/>
      <c r="I228" s="187"/>
      <c r="J228" s="187"/>
      <c r="K228" s="187"/>
      <c r="L228" s="187"/>
      <c r="M228" s="373"/>
      <c r="N228" s="185"/>
    </row>
    <row r="229" spans="1:14" ht="33" x14ac:dyDescent="0.25">
      <c r="A229" s="375"/>
      <c r="B229" s="195" t="s">
        <v>414</v>
      </c>
      <c r="C229" s="194" t="s">
        <v>424</v>
      </c>
      <c r="D229" s="193" t="s">
        <v>8</v>
      </c>
      <c r="E229" s="290"/>
      <c r="F229" s="187"/>
      <c r="G229" s="187"/>
      <c r="H229" s="187"/>
      <c r="I229" s="187"/>
      <c r="J229" s="187"/>
      <c r="K229" s="187"/>
      <c r="L229" s="187"/>
      <c r="M229" s="373"/>
      <c r="N229" s="185"/>
    </row>
    <row r="230" spans="1:14" x14ac:dyDescent="0.25">
      <c r="A230" s="375"/>
      <c r="B230" s="203" t="s">
        <v>423</v>
      </c>
      <c r="C230" s="202">
        <v>360.8</v>
      </c>
      <c r="D230" s="201"/>
      <c r="E230" s="290"/>
      <c r="F230" s="187"/>
      <c r="G230" s="187"/>
      <c r="H230" s="187"/>
      <c r="I230" s="187"/>
      <c r="J230" s="187"/>
      <c r="K230" s="187"/>
      <c r="L230" s="187"/>
      <c r="M230" s="373"/>
      <c r="N230" s="185"/>
    </row>
    <row r="231" spans="1:14" x14ac:dyDescent="0.25">
      <c r="A231" s="375"/>
      <c r="B231" s="203" t="s">
        <v>422</v>
      </c>
      <c r="C231" s="202">
        <v>1592.9</v>
      </c>
      <c r="D231" s="201"/>
      <c r="E231" s="290"/>
      <c r="F231" s="187"/>
      <c r="G231" s="187"/>
      <c r="H231" s="187"/>
      <c r="I231" s="187"/>
      <c r="J231" s="187"/>
      <c r="K231" s="187"/>
      <c r="L231" s="187"/>
      <c r="M231" s="373"/>
      <c r="N231" s="185"/>
    </row>
    <row r="232" spans="1:14" x14ac:dyDescent="0.25">
      <c r="A232" s="375"/>
      <c r="B232" s="203" t="s">
        <v>421</v>
      </c>
      <c r="C232" s="465">
        <v>732</v>
      </c>
      <c r="D232" s="201" t="s">
        <v>1143</v>
      </c>
      <c r="E232" s="290"/>
      <c r="F232" s="187"/>
      <c r="G232" s="187"/>
      <c r="H232" s="187"/>
      <c r="I232" s="187"/>
      <c r="J232" s="187"/>
      <c r="K232" s="187"/>
      <c r="L232" s="187"/>
      <c r="M232" s="373"/>
      <c r="N232" s="185"/>
    </row>
    <row r="233" spans="1:14" x14ac:dyDescent="0.25">
      <c r="A233" s="375"/>
      <c r="B233" s="203" t="s">
        <v>3</v>
      </c>
      <c r="C233" s="202"/>
      <c r="D233" s="201" t="s">
        <v>1165</v>
      </c>
      <c r="E233" s="228"/>
      <c r="F233" s="187"/>
      <c r="G233" s="187"/>
      <c r="H233" s="187"/>
      <c r="I233" s="187"/>
      <c r="J233" s="187"/>
      <c r="K233" s="187"/>
      <c r="L233" s="187"/>
      <c r="M233" s="373"/>
      <c r="N233" s="185"/>
    </row>
    <row r="234" spans="1:14" x14ac:dyDescent="0.25">
      <c r="A234" s="375"/>
      <c r="B234" s="203" t="s">
        <v>420</v>
      </c>
      <c r="C234" s="202">
        <v>4.5999999999999996</v>
      </c>
      <c r="D234" s="201" t="s">
        <v>4</v>
      </c>
      <c r="E234" s="290"/>
      <c r="F234" s="187"/>
      <c r="G234" s="187"/>
      <c r="H234" s="187"/>
      <c r="I234" s="187"/>
      <c r="J234" s="187"/>
      <c r="K234" s="187"/>
      <c r="L234" s="187"/>
      <c r="M234" s="373"/>
      <c r="N234" s="185"/>
    </row>
    <row r="235" spans="1:14" x14ac:dyDescent="0.25">
      <c r="A235" s="375"/>
      <c r="B235" s="203" t="s">
        <v>419</v>
      </c>
      <c r="C235" s="202">
        <v>130.08000000000001</v>
      </c>
      <c r="D235" s="201" t="s">
        <v>1144</v>
      </c>
      <c r="E235" s="290"/>
      <c r="F235" s="187"/>
      <c r="G235" s="187"/>
      <c r="H235" s="187"/>
      <c r="I235" s="187"/>
      <c r="J235" s="187"/>
      <c r="K235" s="187"/>
      <c r="L235" s="187"/>
      <c r="M235" s="373"/>
      <c r="N235" s="185"/>
    </row>
    <row r="236" spans="1:14" x14ac:dyDescent="0.25">
      <c r="A236" s="375"/>
      <c r="B236" s="203" t="s">
        <v>444</v>
      </c>
      <c r="C236" s="466"/>
      <c r="D236" s="201" t="s">
        <v>848</v>
      </c>
      <c r="E236" s="290"/>
      <c r="F236" s="187"/>
      <c r="G236" s="187"/>
      <c r="H236" s="187"/>
      <c r="I236" s="187"/>
      <c r="J236" s="187"/>
      <c r="K236" s="187"/>
      <c r="L236" s="187"/>
      <c r="M236" s="373"/>
      <c r="N236" s="185"/>
    </row>
    <row r="237" spans="1:14" ht="15.75" thickBot="1" x14ac:dyDescent="0.3">
      <c r="A237" s="375"/>
      <c r="B237" s="128" t="s">
        <v>408</v>
      </c>
      <c r="C237" s="197">
        <f>SUM(C230:C236)</f>
        <v>2820.3799999999997</v>
      </c>
      <c r="D237" s="196"/>
      <c r="E237" s="290"/>
      <c r="F237" s="187"/>
      <c r="G237" s="187"/>
      <c r="H237" s="187"/>
      <c r="I237" s="187"/>
      <c r="J237" s="187"/>
      <c r="K237" s="187"/>
      <c r="L237" s="187"/>
      <c r="M237" s="373"/>
      <c r="N237" s="185"/>
    </row>
    <row r="238" spans="1:14" x14ac:dyDescent="0.25">
      <c r="A238" s="375"/>
      <c r="B238" s="187"/>
      <c r="C238" s="187"/>
      <c r="D238" s="187"/>
      <c r="E238" s="187"/>
      <c r="F238" s="187"/>
      <c r="G238" s="187"/>
      <c r="H238" s="187"/>
      <c r="I238" s="187"/>
      <c r="J238" s="187"/>
      <c r="K238" s="187"/>
      <c r="L238" s="187"/>
      <c r="M238" s="373"/>
      <c r="N238" s="185"/>
    </row>
    <row r="239" spans="1:14" ht="16.5" customHeight="1" x14ac:dyDescent="0.25">
      <c r="A239" s="376" t="s">
        <v>443</v>
      </c>
      <c r="B239" s="500" t="s">
        <v>442</v>
      </c>
      <c r="C239" s="501"/>
      <c r="D239" s="501"/>
      <c r="E239" s="501"/>
      <c r="F239" s="187"/>
      <c r="G239" s="187"/>
      <c r="H239" s="187"/>
      <c r="I239" s="187"/>
      <c r="J239" s="187"/>
      <c r="K239" s="187"/>
      <c r="L239" s="187"/>
      <c r="M239" s="373"/>
      <c r="N239" s="185"/>
    </row>
    <row r="240" spans="1:14" ht="24" customHeight="1" thickBot="1" x14ac:dyDescent="0.3">
      <c r="A240" s="372"/>
      <c r="B240" s="502" t="s">
        <v>441</v>
      </c>
      <c r="C240" s="503"/>
      <c r="D240" s="503"/>
      <c r="E240" s="503"/>
      <c r="F240" s="187"/>
      <c r="G240" s="187"/>
      <c r="H240" s="187"/>
      <c r="I240" s="187"/>
      <c r="J240" s="187"/>
      <c r="K240" s="187"/>
      <c r="L240" s="187"/>
      <c r="M240" s="373"/>
      <c r="N240" s="185"/>
    </row>
    <row r="241" spans="1:15" ht="93" customHeight="1" x14ac:dyDescent="0.25">
      <c r="A241" s="374"/>
      <c r="B241" s="216" t="s">
        <v>440</v>
      </c>
      <c r="C241" s="194" t="s">
        <v>439</v>
      </c>
      <c r="D241" s="194" t="s">
        <v>438</v>
      </c>
      <c r="E241" s="194" t="s">
        <v>437</v>
      </c>
      <c r="F241" s="194" t="s">
        <v>436</v>
      </c>
      <c r="G241" s="194" t="s">
        <v>435</v>
      </c>
      <c r="H241" s="194" t="s">
        <v>434</v>
      </c>
      <c r="I241" s="194" t="s">
        <v>433</v>
      </c>
      <c r="J241" s="194" t="s">
        <v>432</v>
      </c>
      <c r="K241" s="215" t="s">
        <v>431</v>
      </c>
      <c r="L241" s="194" t="s">
        <v>75</v>
      </c>
      <c r="M241" s="214" t="s">
        <v>8</v>
      </c>
      <c r="N241" s="185"/>
    </row>
    <row r="242" spans="1:15" s="460" customFormat="1" ht="33" customHeight="1" x14ac:dyDescent="0.25">
      <c r="A242" s="455"/>
      <c r="B242" s="414" t="s">
        <v>1147</v>
      </c>
      <c r="C242" s="456"/>
      <c r="D242" s="456"/>
      <c r="E242" s="457"/>
      <c r="F242" s="457"/>
      <c r="G242" s="456"/>
      <c r="H242" s="456"/>
      <c r="I242" s="457"/>
      <c r="J242" s="457"/>
      <c r="K242" s="458"/>
      <c r="L242" s="456"/>
      <c r="M242" s="472" t="s">
        <v>1121</v>
      </c>
      <c r="N242" s="459"/>
    </row>
    <row r="243" spans="1:15" s="460" customFormat="1" ht="32.25" customHeight="1" x14ac:dyDescent="0.25">
      <c r="A243" s="455"/>
      <c r="B243" s="414" t="s">
        <v>1149</v>
      </c>
      <c r="C243" s="456"/>
      <c r="D243" s="456"/>
      <c r="E243" s="457"/>
      <c r="F243" s="457"/>
      <c r="G243" s="456"/>
      <c r="H243" s="456"/>
      <c r="I243" s="457"/>
      <c r="J243" s="457"/>
      <c r="K243" s="458"/>
      <c r="L243" s="456" t="s">
        <v>1148</v>
      </c>
      <c r="M243" s="473"/>
      <c r="N243" s="459"/>
    </row>
    <row r="244" spans="1:15" s="460" customFormat="1" ht="52.5" customHeight="1" x14ac:dyDescent="0.25">
      <c r="A244" s="455"/>
      <c r="B244" s="414" t="s">
        <v>1151</v>
      </c>
      <c r="C244" s="456" t="s">
        <v>1152</v>
      </c>
      <c r="D244" s="456" t="s">
        <v>617</v>
      </c>
      <c r="E244" s="457"/>
      <c r="F244" s="457"/>
      <c r="G244" s="456"/>
      <c r="H244" s="456"/>
      <c r="I244" s="457"/>
      <c r="J244" s="457"/>
      <c r="K244" s="458"/>
      <c r="L244" s="456" t="s">
        <v>1150</v>
      </c>
      <c r="M244" s="473"/>
      <c r="N244" s="459"/>
    </row>
    <row r="245" spans="1:15" s="460" customFormat="1" x14ac:dyDescent="0.25">
      <c r="A245" s="455"/>
      <c r="B245" s="414" t="s">
        <v>1122</v>
      </c>
      <c r="C245" s="456"/>
      <c r="D245" s="456"/>
      <c r="E245" s="457"/>
      <c r="F245" s="457"/>
      <c r="G245" s="456"/>
      <c r="H245" s="456"/>
      <c r="I245" s="457"/>
      <c r="J245" s="457"/>
      <c r="K245" s="458"/>
      <c r="L245" s="456"/>
      <c r="M245" s="473"/>
      <c r="N245" s="459"/>
    </row>
    <row r="246" spans="1:15" s="460" customFormat="1" ht="60" x14ac:dyDescent="0.25">
      <c r="A246" s="455"/>
      <c r="B246" s="414" t="s">
        <v>1173</v>
      </c>
      <c r="C246" s="456"/>
      <c r="D246" s="456"/>
      <c r="E246" s="457"/>
      <c r="F246" s="457"/>
      <c r="G246" s="456"/>
      <c r="H246" s="456"/>
      <c r="I246" s="457"/>
      <c r="J246" s="457"/>
      <c r="K246" s="458"/>
      <c r="L246" s="456"/>
      <c r="M246" s="473"/>
      <c r="N246" s="459"/>
    </row>
    <row r="247" spans="1:15" s="460" customFormat="1" ht="30" x14ac:dyDescent="0.25">
      <c r="A247" s="455"/>
      <c r="B247" s="414" t="s">
        <v>1174</v>
      </c>
      <c r="C247" s="456"/>
      <c r="D247" s="456"/>
      <c r="E247" s="457"/>
      <c r="F247" s="457"/>
      <c r="G247" s="456"/>
      <c r="H247" s="456"/>
      <c r="I247" s="457"/>
      <c r="J247" s="457"/>
      <c r="K247" s="458"/>
      <c r="L247" s="456"/>
      <c r="M247" s="473"/>
      <c r="N247" s="459"/>
    </row>
    <row r="248" spans="1:15" s="460" customFormat="1" ht="45" x14ac:dyDescent="0.25">
      <c r="A248" s="455"/>
      <c r="B248" s="414" t="s">
        <v>1172</v>
      </c>
      <c r="C248" s="456"/>
      <c r="D248" s="456"/>
      <c r="E248" s="457"/>
      <c r="F248" s="457"/>
      <c r="G248" s="456"/>
      <c r="H248" s="456"/>
      <c r="I248" s="457"/>
      <c r="J248" s="457"/>
      <c r="K248" s="458"/>
      <c r="L248" s="456"/>
      <c r="M248" s="473"/>
      <c r="N248" s="459"/>
    </row>
    <row r="249" spans="1:15" s="460" customFormat="1" ht="30" x14ac:dyDescent="0.25">
      <c r="A249" s="455"/>
      <c r="B249" s="414" t="s">
        <v>1161</v>
      </c>
      <c r="C249" s="456"/>
      <c r="D249" s="456"/>
      <c r="E249" s="457"/>
      <c r="F249" s="457"/>
      <c r="G249" s="456"/>
      <c r="H249" s="456"/>
      <c r="I249" s="457"/>
      <c r="J249" s="457"/>
      <c r="K249" s="458"/>
      <c r="L249" s="456"/>
      <c r="M249" s="473"/>
      <c r="N249" s="459"/>
    </row>
    <row r="250" spans="1:15" s="460" customFormat="1" x14ac:dyDescent="0.25">
      <c r="A250" s="455"/>
      <c r="B250" s="414" t="s">
        <v>1123</v>
      </c>
      <c r="C250" s="456" t="s">
        <v>1125</v>
      </c>
      <c r="D250" s="456" t="s">
        <v>617</v>
      </c>
      <c r="E250" s="457"/>
      <c r="F250" s="457"/>
      <c r="G250" s="456"/>
      <c r="H250" s="456"/>
      <c r="I250" s="457"/>
      <c r="J250" s="457"/>
      <c r="K250" s="458"/>
      <c r="L250" s="456"/>
      <c r="M250" s="473"/>
      <c r="N250" s="459"/>
    </row>
    <row r="251" spans="1:15" s="460" customFormat="1" x14ac:dyDescent="0.25">
      <c r="A251" s="455"/>
      <c r="B251" s="414" t="s">
        <v>1124</v>
      </c>
      <c r="C251" s="456" t="s">
        <v>1125</v>
      </c>
      <c r="D251" s="456" t="s">
        <v>617</v>
      </c>
      <c r="E251" s="457"/>
      <c r="F251" s="457"/>
      <c r="G251" s="456"/>
      <c r="H251" s="456"/>
      <c r="I251" s="457"/>
      <c r="J251" s="457"/>
      <c r="K251" s="458"/>
      <c r="L251" s="456"/>
      <c r="M251" s="473"/>
      <c r="N251" s="459"/>
    </row>
    <row r="252" spans="1:15" s="460" customFormat="1" ht="15.75" thickBot="1" x14ac:dyDescent="0.3">
      <c r="A252" s="455"/>
      <c r="B252" s="415" t="s">
        <v>1126</v>
      </c>
      <c r="C252" s="461" t="s">
        <v>1125</v>
      </c>
      <c r="D252" s="461" t="s">
        <v>617</v>
      </c>
      <c r="E252" s="462"/>
      <c r="F252" s="462"/>
      <c r="G252" s="461"/>
      <c r="H252" s="461"/>
      <c r="I252" s="462"/>
      <c r="J252" s="462"/>
      <c r="K252" s="463"/>
      <c r="L252" s="461"/>
      <c r="M252" s="474"/>
      <c r="N252" s="459"/>
    </row>
    <row r="253" spans="1:15" x14ac:dyDescent="0.25">
      <c r="A253" s="372"/>
      <c r="B253" s="211"/>
      <c r="C253" s="210"/>
      <c r="D253" s="187"/>
      <c r="E253" s="187"/>
      <c r="F253" s="187"/>
      <c r="G253" s="187"/>
      <c r="H253" s="187"/>
      <c r="I253" s="187"/>
      <c r="J253" s="187"/>
      <c r="K253" s="187"/>
      <c r="L253" s="187"/>
      <c r="M253" s="373"/>
      <c r="N253" s="185"/>
    </row>
    <row r="254" spans="1:15" x14ac:dyDescent="0.25">
      <c r="A254" s="372" t="s">
        <v>430</v>
      </c>
      <c r="B254" s="491" t="s">
        <v>429</v>
      </c>
      <c r="C254" s="492"/>
      <c r="D254" s="492"/>
      <c r="E254" s="492"/>
      <c r="F254" s="187"/>
      <c r="G254" s="187"/>
      <c r="H254" s="187"/>
      <c r="I254" s="187"/>
      <c r="J254" s="187"/>
      <c r="K254" s="187"/>
      <c r="L254" s="187"/>
      <c r="M254" s="373"/>
      <c r="N254" s="185"/>
    </row>
    <row r="255" spans="1:15" ht="33.75" customHeight="1" thickBot="1" x14ac:dyDescent="0.3">
      <c r="A255" s="375"/>
      <c r="B255" s="497" t="s">
        <v>428</v>
      </c>
      <c r="C255" s="497"/>
      <c r="D255" s="497"/>
      <c r="E255" s="497"/>
      <c r="F255" s="187"/>
      <c r="G255" s="187"/>
      <c r="H255" s="187"/>
      <c r="I255" s="187"/>
      <c r="J255" s="187"/>
      <c r="K255" s="187"/>
      <c r="L255" s="187"/>
      <c r="M255" s="373"/>
      <c r="N255" s="209"/>
    </row>
    <row r="256" spans="1:15" ht="33" x14ac:dyDescent="0.25">
      <c r="A256" s="375"/>
      <c r="B256" s="195" t="s">
        <v>414</v>
      </c>
      <c r="C256" s="194" t="s">
        <v>413</v>
      </c>
      <c r="D256" s="194" t="s">
        <v>412</v>
      </c>
      <c r="E256" s="193" t="s">
        <v>8</v>
      </c>
      <c r="F256" s="290"/>
      <c r="G256" s="187"/>
      <c r="H256" s="187"/>
      <c r="I256" s="187"/>
      <c r="J256" s="187"/>
      <c r="K256" s="187"/>
      <c r="L256" s="187"/>
      <c r="M256" s="373"/>
      <c r="N256" s="208"/>
      <c r="O256" s="185"/>
    </row>
    <row r="257" spans="1:15" x14ac:dyDescent="0.25">
      <c r="A257" s="375"/>
      <c r="B257" s="203" t="s">
        <v>411</v>
      </c>
      <c r="C257" s="202"/>
      <c r="D257" s="202"/>
      <c r="E257" s="201" t="s">
        <v>1146</v>
      </c>
      <c r="F257" s="290"/>
      <c r="G257" s="187"/>
      <c r="H257" s="187"/>
      <c r="I257" s="187"/>
      <c r="J257" s="187"/>
      <c r="K257" s="187"/>
      <c r="L257" s="187"/>
      <c r="M257" s="373"/>
      <c r="N257" s="208"/>
      <c r="O257" s="185"/>
    </row>
    <row r="258" spans="1:15" x14ac:dyDescent="0.25">
      <c r="A258" s="375"/>
      <c r="B258" s="203" t="s">
        <v>410</v>
      </c>
      <c r="C258" s="202"/>
      <c r="D258" s="202"/>
      <c r="E258" s="201" t="s">
        <v>1146</v>
      </c>
      <c r="F258" s="290"/>
      <c r="G258" s="187"/>
      <c r="H258" s="187"/>
      <c r="I258" s="187"/>
      <c r="J258" s="187"/>
      <c r="K258" s="187"/>
      <c r="L258" s="187"/>
      <c r="M258" s="373"/>
      <c r="N258" s="208"/>
      <c r="O258" s="185"/>
    </row>
    <row r="259" spans="1:15" x14ac:dyDescent="0.25">
      <c r="A259" s="375"/>
      <c r="B259" s="203" t="s">
        <v>409</v>
      </c>
      <c r="C259" s="202"/>
      <c r="D259" s="202"/>
      <c r="E259" s="201" t="s">
        <v>1146</v>
      </c>
      <c r="F259" s="290"/>
      <c r="G259" s="187"/>
      <c r="H259" s="187"/>
      <c r="I259" s="187"/>
      <c r="J259" s="187"/>
      <c r="K259" s="187"/>
      <c r="L259" s="187"/>
      <c r="M259" s="373"/>
      <c r="N259" s="208"/>
      <c r="O259" s="185"/>
    </row>
    <row r="260" spans="1:15" ht="15.75" thickBot="1" x14ac:dyDescent="0.3">
      <c r="A260" s="375"/>
      <c r="B260" s="128" t="s">
        <v>408</v>
      </c>
      <c r="C260" s="197"/>
      <c r="D260" s="197">
        <f>(SUMIF(D257:D259,"Increase",C257:C259))-(SUMIF(D257:D259,"Decrease",C257:C259))</f>
        <v>0</v>
      </c>
      <c r="E260" s="196"/>
      <c r="F260" s="290"/>
      <c r="G260" s="187"/>
      <c r="H260" s="187"/>
      <c r="I260" s="187"/>
      <c r="J260" s="187"/>
      <c r="K260" s="187"/>
      <c r="L260" s="187"/>
      <c r="M260" s="373"/>
      <c r="N260" s="208"/>
      <c r="O260" s="185"/>
    </row>
    <row r="261" spans="1:15" x14ac:dyDescent="0.25">
      <c r="A261" s="375"/>
      <c r="B261" s="290"/>
      <c r="C261" s="290"/>
      <c r="D261" s="290"/>
      <c r="E261" s="290"/>
      <c r="F261" s="187"/>
      <c r="G261" s="187"/>
      <c r="H261" s="187"/>
      <c r="I261" s="187"/>
      <c r="J261" s="187"/>
      <c r="K261" s="187"/>
      <c r="L261" s="187"/>
      <c r="M261" s="373"/>
      <c r="N261" s="207"/>
    </row>
    <row r="262" spans="1:15" x14ac:dyDescent="0.25">
      <c r="A262" s="375" t="s">
        <v>427</v>
      </c>
      <c r="B262" s="290" t="s">
        <v>426</v>
      </c>
      <c r="C262" s="290"/>
      <c r="D262" s="290"/>
      <c r="E262" s="290"/>
      <c r="F262" s="187"/>
      <c r="G262" s="187"/>
      <c r="H262" s="187"/>
      <c r="I262" s="187"/>
      <c r="J262" s="187"/>
      <c r="K262" s="187"/>
      <c r="L262" s="187"/>
      <c r="M262" s="373"/>
      <c r="N262" s="185"/>
    </row>
    <row r="263" spans="1:15" ht="57.75" customHeight="1" thickBot="1" x14ac:dyDescent="0.3">
      <c r="A263" s="375"/>
      <c r="B263" s="493" t="s">
        <v>425</v>
      </c>
      <c r="C263" s="493"/>
      <c r="D263" s="493"/>
      <c r="E263" s="493"/>
      <c r="F263" s="187"/>
      <c r="G263" s="187"/>
      <c r="H263" s="187"/>
      <c r="I263" s="187"/>
      <c r="J263" s="187"/>
      <c r="K263" s="187"/>
      <c r="L263" s="187"/>
      <c r="M263" s="373"/>
      <c r="N263" s="185"/>
    </row>
    <row r="264" spans="1:15" ht="33" x14ac:dyDescent="0.25">
      <c r="A264" s="375"/>
      <c r="B264" s="195" t="s">
        <v>414</v>
      </c>
      <c r="C264" s="194" t="s">
        <v>424</v>
      </c>
      <c r="D264" s="193" t="s">
        <v>8</v>
      </c>
      <c r="E264" s="290"/>
      <c r="F264" s="187"/>
      <c r="G264" s="187"/>
      <c r="H264" s="187"/>
      <c r="I264" s="187"/>
      <c r="J264" s="187"/>
      <c r="K264" s="187"/>
      <c r="L264" s="187"/>
      <c r="M264" s="373"/>
      <c r="N264" s="185"/>
    </row>
    <row r="265" spans="1:15" s="204" customFormat="1" x14ac:dyDescent="0.25">
      <c r="A265" s="377"/>
      <c r="B265" s="203" t="s">
        <v>423</v>
      </c>
      <c r="C265" s="202"/>
      <c r="D265" s="201"/>
      <c r="E265" s="206"/>
      <c r="F265" s="205"/>
      <c r="G265" s="205"/>
      <c r="H265" s="205"/>
      <c r="I265" s="205"/>
      <c r="J265" s="205"/>
      <c r="K265" s="205"/>
      <c r="L265" s="205"/>
      <c r="M265" s="378"/>
      <c r="N265" s="185"/>
    </row>
    <row r="266" spans="1:15" s="204" customFormat="1" x14ac:dyDescent="0.25">
      <c r="A266" s="377"/>
      <c r="B266" s="203" t="s">
        <v>422</v>
      </c>
      <c r="C266" s="202"/>
      <c r="D266" s="201"/>
      <c r="E266" s="206"/>
      <c r="F266" s="205"/>
      <c r="G266" s="205"/>
      <c r="H266" s="205"/>
      <c r="I266" s="205"/>
      <c r="J266" s="205"/>
      <c r="K266" s="205"/>
      <c r="L266" s="205"/>
      <c r="M266" s="378"/>
      <c r="N266" s="185"/>
    </row>
    <row r="267" spans="1:15" s="204" customFormat="1" x14ac:dyDescent="0.25">
      <c r="A267" s="377"/>
      <c r="B267" s="203" t="s">
        <v>421</v>
      </c>
      <c r="C267" s="202"/>
      <c r="D267" s="201"/>
      <c r="E267" s="206"/>
      <c r="F267" s="205"/>
      <c r="G267" s="205"/>
      <c r="H267" s="205"/>
      <c r="I267" s="205"/>
      <c r="J267" s="205"/>
      <c r="K267" s="205"/>
      <c r="L267" s="205"/>
      <c r="M267" s="378"/>
      <c r="N267" s="185"/>
    </row>
    <row r="268" spans="1:15" s="204" customFormat="1" x14ac:dyDescent="0.25">
      <c r="A268" s="377"/>
      <c r="B268" s="203" t="s">
        <v>3</v>
      </c>
      <c r="C268" s="202"/>
      <c r="D268" s="201"/>
      <c r="E268" s="206"/>
      <c r="F268" s="205"/>
      <c r="G268" s="205"/>
      <c r="H268" s="205"/>
      <c r="I268" s="205"/>
      <c r="J268" s="205"/>
      <c r="K268" s="205"/>
      <c r="L268" s="205"/>
      <c r="M268" s="378"/>
      <c r="N268" s="185"/>
    </row>
    <row r="269" spans="1:15" s="204" customFormat="1" x14ac:dyDescent="0.25">
      <c r="A269" s="377"/>
      <c r="B269" s="203" t="s">
        <v>420</v>
      </c>
      <c r="C269" s="202"/>
      <c r="D269" s="201"/>
      <c r="E269" s="206"/>
      <c r="F269" s="205"/>
      <c r="G269" s="205"/>
      <c r="H269" s="205"/>
      <c r="I269" s="205"/>
      <c r="J269" s="205"/>
      <c r="K269" s="205"/>
      <c r="L269" s="205"/>
      <c r="M269" s="378"/>
      <c r="N269" s="185"/>
    </row>
    <row r="270" spans="1:15" s="204" customFormat="1" x14ac:dyDescent="0.25">
      <c r="A270" s="377"/>
      <c r="B270" s="203" t="s">
        <v>419</v>
      </c>
      <c r="C270" s="202"/>
      <c r="D270" s="201"/>
      <c r="E270" s="206"/>
      <c r="F270" s="205"/>
      <c r="G270" s="205"/>
      <c r="H270" s="205"/>
      <c r="I270" s="205"/>
      <c r="J270" s="205"/>
      <c r="K270" s="205"/>
      <c r="L270" s="205"/>
      <c r="M270" s="378"/>
      <c r="N270" s="185"/>
    </row>
    <row r="271" spans="1:15" s="204" customFormat="1" x14ac:dyDescent="0.25">
      <c r="A271" s="377"/>
      <c r="B271" s="203" t="s">
        <v>418</v>
      </c>
      <c r="C271" s="202"/>
      <c r="D271" s="201"/>
      <c r="E271" s="206"/>
      <c r="F271" s="205"/>
      <c r="G271" s="205"/>
      <c r="H271" s="205"/>
      <c r="I271" s="205"/>
      <c r="J271" s="205"/>
      <c r="K271" s="205"/>
      <c r="L271" s="205"/>
      <c r="M271" s="378"/>
      <c r="N271" s="185"/>
    </row>
    <row r="272" spans="1:15" ht="15.75" thickBot="1" x14ac:dyDescent="0.3">
      <c r="A272" s="375"/>
      <c r="B272" s="128" t="s">
        <v>408</v>
      </c>
      <c r="C272" s="197">
        <f>SUM(C265:C271)</f>
        <v>0</v>
      </c>
      <c r="D272" s="196"/>
      <c r="E272" s="290"/>
      <c r="F272" s="187"/>
      <c r="G272" s="187"/>
      <c r="H272" s="187"/>
      <c r="I272" s="187"/>
      <c r="J272" s="187"/>
      <c r="K272" s="187"/>
      <c r="L272" s="187"/>
      <c r="M272" s="373"/>
      <c r="N272" s="185"/>
    </row>
    <row r="273" spans="1:15" ht="14.25" customHeight="1" x14ac:dyDescent="0.25">
      <c r="A273" s="375"/>
      <c r="B273" s="290"/>
      <c r="C273" s="290"/>
      <c r="D273" s="290"/>
      <c r="E273" s="290"/>
      <c r="F273" s="187"/>
      <c r="G273" s="187"/>
      <c r="H273" s="187"/>
      <c r="I273" s="187"/>
      <c r="J273" s="187"/>
      <c r="K273" s="187"/>
      <c r="L273" s="187"/>
      <c r="M273" s="373"/>
      <c r="N273" s="185"/>
    </row>
    <row r="274" spans="1:15" x14ac:dyDescent="0.25">
      <c r="A274" s="372" t="s">
        <v>417</v>
      </c>
      <c r="B274" s="491" t="s">
        <v>416</v>
      </c>
      <c r="C274" s="492"/>
      <c r="D274" s="492"/>
      <c r="E274" s="492"/>
      <c r="F274" s="187"/>
      <c r="G274" s="187"/>
      <c r="H274" s="187"/>
      <c r="I274" s="187"/>
      <c r="J274" s="187"/>
      <c r="K274" s="187"/>
      <c r="L274" s="187"/>
      <c r="M274" s="373"/>
      <c r="N274" s="185"/>
    </row>
    <row r="275" spans="1:15" ht="35.25" customHeight="1" thickBot="1" x14ac:dyDescent="0.3">
      <c r="A275" s="375"/>
      <c r="B275" s="493" t="s">
        <v>415</v>
      </c>
      <c r="C275" s="493"/>
      <c r="D275" s="493"/>
      <c r="E275" s="493"/>
      <c r="F275" s="187"/>
      <c r="G275" s="187"/>
      <c r="H275" s="187"/>
      <c r="I275" s="187"/>
      <c r="J275" s="187"/>
      <c r="K275" s="187"/>
      <c r="L275" s="187"/>
      <c r="M275" s="373"/>
      <c r="N275" s="185"/>
    </row>
    <row r="276" spans="1:15" ht="33" x14ac:dyDescent="0.25">
      <c r="A276" s="375"/>
      <c r="B276" s="195" t="s">
        <v>414</v>
      </c>
      <c r="C276" s="194" t="s">
        <v>413</v>
      </c>
      <c r="D276" s="194" t="s">
        <v>412</v>
      </c>
      <c r="E276" s="193" t="s">
        <v>8</v>
      </c>
      <c r="F276" s="290"/>
      <c r="G276" s="187"/>
      <c r="H276" s="187"/>
      <c r="I276" s="187"/>
      <c r="J276" s="187"/>
      <c r="K276" s="187"/>
      <c r="L276" s="187"/>
      <c r="M276" s="373"/>
      <c r="N276" s="185"/>
      <c r="O276" s="185"/>
    </row>
    <row r="277" spans="1:15" x14ac:dyDescent="0.25">
      <c r="A277" s="375"/>
      <c r="B277" s="203" t="s">
        <v>411</v>
      </c>
      <c r="C277" s="202"/>
      <c r="D277" s="202"/>
      <c r="E277" s="201" t="s">
        <v>1107</v>
      </c>
      <c r="F277" s="290"/>
      <c r="G277" s="187"/>
      <c r="H277" s="187"/>
      <c r="I277" s="187"/>
      <c r="J277" s="187"/>
      <c r="K277" s="187"/>
      <c r="L277" s="187"/>
      <c r="M277" s="373"/>
      <c r="N277" s="185"/>
      <c r="O277" s="185"/>
    </row>
    <row r="278" spans="1:15" x14ac:dyDescent="0.25">
      <c r="A278" s="375"/>
      <c r="B278" s="203" t="s">
        <v>410</v>
      </c>
      <c r="C278" s="202"/>
      <c r="D278" s="202"/>
      <c r="E278" s="201" t="s">
        <v>1106</v>
      </c>
      <c r="F278" s="290"/>
      <c r="G278" s="187"/>
      <c r="H278" s="187"/>
      <c r="I278" s="187"/>
      <c r="J278" s="187"/>
      <c r="K278" s="187"/>
      <c r="L278" s="187"/>
      <c r="M278" s="373"/>
      <c r="N278" s="185"/>
      <c r="O278" s="185"/>
    </row>
    <row r="279" spans="1:15" x14ac:dyDescent="0.25">
      <c r="A279" s="375"/>
      <c r="B279" s="203" t="s">
        <v>409</v>
      </c>
      <c r="C279" s="202"/>
      <c r="D279" s="202"/>
      <c r="E279" s="201"/>
      <c r="F279" s="290"/>
      <c r="G279" s="187"/>
      <c r="H279" s="187"/>
      <c r="I279" s="187"/>
      <c r="J279" s="187"/>
      <c r="K279" s="187"/>
      <c r="L279" s="187"/>
      <c r="M279" s="373"/>
      <c r="N279" s="185"/>
      <c r="O279" s="185"/>
    </row>
    <row r="280" spans="1:15" ht="15.75" thickBot="1" x14ac:dyDescent="0.3">
      <c r="A280" s="375"/>
      <c r="B280" s="128" t="s">
        <v>408</v>
      </c>
      <c r="C280" s="197"/>
      <c r="D280" s="197">
        <f>(SUMIF(D277:D279,"Increase",C277:C279))-(SUMIF(D277:D279,"Decrease",C277:C279))</f>
        <v>0</v>
      </c>
      <c r="E280" s="196"/>
      <c r="F280" s="290"/>
      <c r="G280" s="187"/>
      <c r="H280" s="187"/>
      <c r="I280" s="187"/>
      <c r="J280" s="187"/>
      <c r="K280" s="187"/>
      <c r="L280" s="187"/>
      <c r="M280" s="373"/>
      <c r="N280" s="185"/>
      <c r="O280" s="185"/>
    </row>
    <row r="281" spans="1:15" x14ac:dyDescent="0.25">
      <c r="A281" s="375"/>
      <c r="B281" s="187"/>
      <c r="C281" s="187"/>
      <c r="D281" s="187"/>
      <c r="E281" s="187"/>
      <c r="F281" s="187"/>
      <c r="G281" s="187"/>
      <c r="H281" s="187"/>
      <c r="I281" s="187"/>
      <c r="J281" s="187"/>
      <c r="K281" s="187"/>
      <c r="L281" s="187"/>
      <c r="M281" s="373"/>
      <c r="N281" s="185"/>
      <c r="O281" s="185"/>
    </row>
    <row r="282" spans="1:15" x14ac:dyDescent="0.25">
      <c r="A282" s="372" t="s">
        <v>407</v>
      </c>
      <c r="B282" s="491" t="s">
        <v>406</v>
      </c>
      <c r="C282" s="492"/>
      <c r="D282" s="492"/>
      <c r="E282" s="492"/>
      <c r="F282" s="187"/>
      <c r="G282" s="187"/>
      <c r="H282" s="187"/>
      <c r="I282" s="187"/>
      <c r="J282" s="187"/>
      <c r="K282" s="187"/>
      <c r="L282" s="187"/>
      <c r="M282" s="373"/>
      <c r="N282" s="185"/>
    </row>
    <row r="283" spans="1:15" ht="32.25" customHeight="1" thickBot="1" x14ac:dyDescent="0.3">
      <c r="A283" s="375"/>
      <c r="B283" s="493" t="s">
        <v>405</v>
      </c>
      <c r="C283" s="493"/>
      <c r="D283" s="493"/>
      <c r="E283" s="493"/>
      <c r="F283" s="187"/>
      <c r="G283" s="187"/>
      <c r="H283" s="187"/>
      <c r="I283" s="187"/>
      <c r="J283" s="187"/>
      <c r="K283" s="187"/>
      <c r="L283" s="187"/>
      <c r="M283" s="373"/>
      <c r="N283" s="185"/>
    </row>
    <row r="284" spans="1:15" ht="33" x14ac:dyDescent="0.25">
      <c r="A284" s="375"/>
      <c r="B284" s="195" t="s">
        <v>404</v>
      </c>
      <c r="C284" s="194" t="s">
        <v>403</v>
      </c>
      <c r="D284" s="193" t="s">
        <v>8</v>
      </c>
      <c r="E284" s="290"/>
      <c r="F284" s="187"/>
      <c r="G284" s="187"/>
      <c r="H284" s="187"/>
      <c r="I284" s="187"/>
      <c r="J284" s="187"/>
      <c r="K284" s="187"/>
      <c r="L284" s="187"/>
      <c r="M284" s="373"/>
      <c r="N284" s="185"/>
    </row>
    <row r="285" spans="1:15" ht="15.75" thickBot="1" x14ac:dyDescent="0.3">
      <c r="A285" s="375"/>
      <c r="B285" s="192" t="s">
        <v>402</v>
      </c>
      <c r="C285" s="191"/>
      <c r="D285" s="190" t="s">
        <v>1145</v>
      </c>
      <c r="E285" s="290"/>
      <c r="F285" s="187"/>
      <c r="G285" s="187"/>
      <c r="H285" s="187"/>
      <c r="I285" s="187"/>
      <c r="J285" s="187"/>
      <c r="K285" s="187"/>
      <c r="L285" s="187"/>
      <c r="M285" s="373"/>
      <c r="N285" s="185"/>
    </row>
    <row r="286" spans="1:15" ht="17.25" customHeight="1" x14ac:dyDescent="0.25">
      <c r="A286" s="375"/>
      <c r="B286" s="290"/>
      <c r="C286" s="290"/>
      <c r="D286" s="290"/>
      <c r="E286" s="290"/>
      <c r="F286" s="187"/>
      <c r="G286" s="187"/>
      <c r="H286" s="187"/>
      <c r="I286" s="187"/>
      <c r="J286" s="187"/>
      <c r="K286" s="187"/>
      <c r="L286" s="187"/>
      <c r="M286" s="373"/>
      <c r="N286" s="185"/>
    </row>
    <row r="287" spans="1:15" ht="18.75" x14ac:dyDescent="0.25">
      <c r="A287" s="370"/>
      <c r="B287" s="189" t="s">
        <v>340</v>
      </c>
      <c r="C287" s="189"/>
      <c r="D287" s="189"/>
      <c r="E287" s="189"/>
      <c r="F287" s="189"/>
      <c r="G287" s="189"/>
      <c r="H287" s="189"/>
      <c r="I287" s="189"/>
      <c r="J287" s="189"/>
      <c r="K287" s="189"/>
      <c r="L287" s="189"/>
      <c r="M287" s="371"/>
      <c r="N287" s="185"/>
    </row>
    <row r="288" spans="1:15" x14ac:dyDescent="0.25">
      <c r="A288" s="372" t="s">
        <v>401</v>
      </c>
      <c r="B288" s="491" t="s">
        <v>338</v>
      </c>
      <c r="C288" s="492"/>
      <c r="D288" s="492"/>
      <c r="E288" s="492"/>
      <c r="F288" s="187"/>
      <c r="G288" s="187"/>
      <c r="H288" s="187"/>
      <c r="I288" s="187"/>
      <c r="J288" s="187"/>
      <c r="K288" s="187"/>
      <c r="L288" s="187"/>
      <c r="M288" s="373"/>
      <c r="N288" s="185"/>
    </row>
    <row r="289" spans="1:14" ht="30.75" customHeight="1" thickBot="1" x14ac:dyDescent="0.3">
      <c r="A289" s="375"/>
      <c r="B289" s="493" t="s">
        <v>400</v>
      </c>
      <c r="C289" s="493"/>
      <c r="D289" s="493"/>
      <c r="E289" s="493"/>
      <c r="F289" s="187"/>
      <c r="G289" s="187"/>
      <c r="H289" s="187"/>
      <c r="I289" s="187"/>
      <c r="J289" s="187"/>
      <c r="K289" s="187"/>
      <c r="L289" s="187"/>
      <c r="M289" s="373"/>
      <c r="N289" s="185"/>
    </row>
    <row r="290" spans="1:14" ht="200.25" customHeight="1" thickBot="1" x14ac:dyDescent="0.3">
      <c r="A290" s="375"/>
      <c r="B290" s="486" t="s">
        <v>1175</v>
      </c>
      <c r="C290" s="478"/>
      <c r="D290" s="478"/>
      <c r="E290" s="479"/>
      <c r="F290" s="187"/>
      <c r="G290" s="187"/>
      <c r="H290" s="187"/>
      <c r="I290" s="187"/>
      <c r="J290" s="187"/>
      <c r="K290" s="187"/>
      <c r="L290" s="187"/>
      <c r="M290" s="373"/>
      <c r="N290" s="185"/>
    </row>
    <row r="291" spans="1:14" ht="17.25" customHeight="1" x14ac:dyDescent="0.25">
      <c r="A291" s="375"/>
      <c r="B291" s="451"/>
      <c r="C291" s="290"/>
      <c r="D291" s="290"/>
      <c r="E291" s="290"/>
      <c r="F291" s="187"/>
      <c r="G291" s="187"/>
      <c r="H291" s="187"/>
      <c r="I291" s="187"/>
      <c r="J291" s="187"/>
      <c r="K291" s="187"/>
      <c r="L291" s="187"/>
      <c r="M291" s="373"/>
      <c r="N291" s="185"/>
    </row>
    <row r="292" spans="1:14" ht="18.75" x14ac:dyDescent="0.25">
      <c r="A292" s="379">
        <v>4</v>
      </c>
      <c r="B292" s="186" t="s">
        <v>399</v>
      </c>
      <c r="C292" s="186"/>
      <c r="D292" s="186"/>
      <c r="E292" s="186"/>
      <c r="F292" s="186"/>
      <c r="G292" s="186"/>
      <c r="H292" s="186"/>
      <c r="I292" s="186"/>
      <c r="J292" s="186"/>
      <c r="K292" s="186"/>
      <c r="L292" s="186"/>
      <c r="M292" s="380"/>
      <c r="N292" s="185"/>
    </row>
    <row r="293" spans="1:14" ht="18.75" x14ac:dyDescent="0.25">
      <c r="A293" s="381"/>
      <c r="B293" s="155" t="s">
        <v>398</v>
      </c>
      <c r="C293" s="155"/>
      <c r="D293" s="155"/>
      <c r="E293" s="155"/>
      <c r="F293" s="155"/>
      <c r="G293" s="155"/>
      <c r="H293" s="155"/>
      <c r="I293" s="155"/>
      <c r="J293" s="155"/>
      <c r="K293" s="155"/>
      <c r="L293" s="155"/>
      <c r="M293" s="382"/>
      <c r="N293" s="185"/>
    </row>
    <row r="294" spans="1:14" ht="21.75" customHeight="1" x14ac:dyDescent="0.25">
      <c r="A294" s="383" t="s">
        <v>397</v>
      </c>
      <c r="B294" s="184" t="s">
        <v>396</v>
      </c>
      <c r="C294" s="183"/>
      <c r="D294" s="183"/>
      <c r="E294" s="183"/>
      <c r="F294" s="154"/>
      <c r="G294" s="154"/>
      <c r="H294" s="154"/>
      <c r="I294" s="154"/>
      <c r="J294" s="154"/>
      <c r="K294" s="154"/>
      <c r="L294" s="154"/>
      <c r="M294" s="384"/>
      <c r="N294" s="185"/>
    </row>
    <row r="295" spans="1:14" ht="23.25" customHeight="1" thickBot="1" x14ac:dyDescent="0.3">
      <c r="A295" s="385"/>
      <c r="B295" s="482" t="s">
        <v>395</v>
      </c>
      <c r="C295" s="483"/>
      <c r="D295" s="483"/>
      <c r="E295" s="483"/>
      <c r="F295" s="154"/>
      <c r="G295" s="154"/>
      <c r="H295" s="154"/>
      <c r="I295" s="154"/>
      <c r="J295" s="154"/>
      <c r="K295" s="154"/>
      <c r="L295" s="154"/>
      <c r="M295" s="384"/>
      <c r="N295" s="185"/>
    </row>
    <row r="296" spans="1:14" ht="170.25" customHeight="1" thickBot="1" x14ac:dyDescent="0.3">
      <c r="A296" s="385"/>
      <c r="B296" s="504" t="s">
        <v>1176</v>
      </c>
      <c r="C296" s="505"/>
      <c r="D296" s="505"/>
      <c r="E296" s="506"/>
      <c r="F296" s="154"/>
      <c r="G296" s="154"/>
      <c r="H296" s="154"/>
      <c r="I296" s="154"/>
      <c r="J296" s="154"/>
      <c r="K296" s="154"/>
      <c r="L296" s="154"/>
      <c r="M296" s="384"/>
      <c r="N296" s="185"/>
    </row>
    <row r="297" spans="1:14" ht="22.5" customHeight="1" x14ac:dyDescent="0.25">
      <c r="A297" s="385" t="s">
        <v>394</v>
      </c>
      <c r="B297" s="522" t="s">
        <v>393</v>
      </c>
      <c r="C297" s="523"/>
      <c r="D297" s="523"/>
      <c r="E297" s="523"/>
      <c r="F297" s="154"/>
      <c r="G297" s="154"/>
      <c r="H297" s="154"/>
      <c r="I297" s="154"/>
      <c r="J297" s="154"/>
      <c r="K297" s="154"/>
      <c r="L297" s="154"/>
      <c r="M297" s="384"/>
      <c r="N297" s="185"/>
    </row>
    <row r="298" spans="1:14" ht="36.75" customHeight="1" thickBot="1" x14ac:dyDescent="0.3">
      <c r="A298" s="385"/>
      <c r="B298" s="524" t="s">
        <v>392</v>
      </c>
      <c r="C298" s="521"/>
      <c r="D298" s="521"/>
      <c r="E298" s="521"/>
      <c r="F298" s="154"/>
      <c r="G298" s="154"/>
      <c r="H298" s="154"/>
      <c r="I298" s="154"/>
      <c r="J298" s="154"/>
      <c r="K298" s="154"/>
      <c r="L298" s="154"/>
      <c r="M298" s="384"/>
      <c r="N298" s="185"/>
    </row>
    <row r="299" spans="1:14" ht="185.25" customHeight="1" thickBot="1" x14ac:dyDescent="0.3">
      <c r="A299" s="385"/>
      <c r="B299" s="486" t="s">
        <v>1140</v>
      </c>
      <c r="C299" s="478"/>
      <c r="D299" s="478"/>
      <c r="E299" s="479"/>
      <c r="F299" s="154"/>
      <c r="G299" s="154"/>
      <c r="H299" s="154"/>
      <c r="I299" s="154"/>
      <c r="J299" s="154"/>
      <c r="K299" s="154"/>
      <c r="L299" s="154"/>
      <c r="M299" s="384"/>
      <c r="N299" s="185"/>
    </row>
    <row r="300" spans="1:14" x14ac:dyDescent="0.25">
      <c r="A300" s="386"/>
      <c r="B300" s="182"/>
      <c r="C300" s="154"/>
      <c r="D300" s="154"/>
      <c r="E300" s="154"/>
      <c r="F300" s="154"/>
      <c r="G300" s="154"/>
      <c r="H300" s="154"/>
      <c r="I300" s="154"/>
      <c r="J300" s="154"/>
      <c r="K300" s="154"/>
      <c r="L300" s="154"/>
      <c r="M300" s="384"/>
      <c r="N300" s="185"/>
    </row>
    <row r="301" spans="1:14" ht="18.75" x14ac:dyDescent="0.25">
      <c r="A301" s="381"/>
      <c r="B301" s="155" t="s">
        <v>391</v>
      </c>
      <c r="C301" s="155"/>
      <c r="D301" s="155"/>
      <c r="E301" s="155"/>
      <c r="F301" s="155"/>
      <c r="G301" s="155"/>
      <c r="H301" s="155"/>
      <c r="I301" s="155"/>
      <c r="J301" s="155"/>
      <c r="K301" s="155"/>
      <c r="L301" s="155"/>
      <c r="M301" s="387"/>
      <c r="N301" s="185"/>
    </row>
    <row r="302" spans="1:14" ht="22.5" customHeight="1" x14ac:dyDescent="0.25">
      <c r="A302" s="385" t="s">
        <v>390</v>
      </c>
      <c r="B302" s="181" t="s">
        <v>389</v>
      </c>
      <c r="C302" s="154"/>
      <c r="D302" s="154"/>
      <c r="E302" s="154"/>
      <c r="F302" s="154"/>
      <c r="G302" s="154"/>
      <c r="H302" s="154"/>
      <c r="I302" s="154"/>
      <c r="J302" s="154"/>
      <c r="K302" s="154"/>
      <c r="L302" s="154"/>
      <c r="M302" s="384"/>
      <c r="N302" s="185"/>
    </row>
    <row r="303" spans="1:14" ht="33.75" customHeight="1" thickBot="1" x14ac:dyDescent="0.3">
      <c r="A303" s="388"/>
      <c r="B303" s="482" t="s">
        <v>388</v>
      </c>
      <c r="C303" s="483"/>
      <c r="D303" s="483"/>
      <c r="E303" s="483"/>
      <c r="F303" s="154"/>
      <c r="G303" s="154"/>
      <c r="H303" s="154"/>
      <c r="I303" s="154"/>
      <c r="J303" s="154"/>
      <c r="K303" s="154"/>
      <c r="L303" s="154"/>
      <c r="M303" s="384"/>
      <c r="N303" s="185"/>
    </row>
    <row r="304" spans="1:14" ht="409.5" customHeight="1" thickBot="1" x14ac:dyDescent="0.3">
      <c r="A304" s="388"/>
      <c r="B304" s="514" t="s">
        <v>1177</v>
      </c>
      <c r="C304" s="505"/>
      <c r="D304" s="505"/>
      <c r="E304" s="506"/>
      <c r="F304" s="154"/>
      <c r="G304" s="154"/>
      <c r="H304" s="154"/>
      <c r="I304" s="154"/>
      <c r="J304" s="154"/>
      <c r="K304" s="154"/>
      <c r="L304" s="154"/>
      <c r="M304" s="384"/>
      <c r="N304" s="185"/>
    </row>
    <row r="305" spans="1:14" ht="42.75" customHeight="1" x14ac:dyDescent="0.25">
      <c r="A305" s="389" t="s">
        <v>387</v>
      </c>
      <c r="B305" s="512" t="s">
        <v>386</v>
      </c>
      <c r="C305" s="513"/>
      <c r="D305" s="513"/>
      <c r="E305" s="513"/>
      <c r="F305" s="154"/>
      <c r="G305" s="154"/>
      <c r="H305" s="154"/>
      <c r="I305" s="154"/>
      <c r="J305" s="154"/>
      <c r="K305" s="154"/>
      <c r="L305" s="154"/>
      <c r="M305" s="384"/>
      <c r="N305" s="185"/>
    </row>
    <row r="306" spans="1:14" ht="73.5" customHeight="1" x14ac:dyDescent="0.25">
      <c r="A306" s="390"/>
      <c r="B306" s="521" t="s">
        <v>385</v>
      </c>
      <c r="C306" s="521"/>
      <c r="D306" s="521"/>
      <c r="E306" s="521"/>
      <c r="F306" s="154"/>
      <c r="G306" s="154"/>
      <c r="H306" s="154"/>
      <c r="I306" s="154"/>
      <c r="J306" s="154"/>
      <c r="K306" s="154"/>
      <c r="L306" s="154"/>
      <c r="M306" s="384"/>
      <c r="N306" s="185"/>
    </row>
    <row r="307" spans="1:14" ht="48.75" customHeight="1" thickBot="1" x14ac:dyDescent="0.3">
      <c r="A307" s="391"/>
      <c r="B307" s="483" t="s">
        <v>384</v>
      </c>
      <c r="C307" s="483"/>
      <c r="D307" s="483"/>
      <c r="E307" s="483"/>
      <c r="F307" s="154"/>
      <c r="G307" s="154"/>
      <c r="H307" s="154"/>
      <c r="I307" s="154"/>
      <c r="J307" s="154"/>
      <c r="K307" s="154"/>
      <c r="L307" s="154"/>
      <c r="M307" s="384"/>
      <c r="N307" s="185"/>
    </row>
    <row r="308" spans="1:14" ht="32.25" customHeight="1" x14ac:dyDescent="0.25">
      <c r="A308" s="391"/>
      <c r="B308" s="180" t="s">
        <v>383</v>
      </c>
      <c r="C308" s="178" t="s">
        <v>382</v>
      </c>
      <c r="D308" s="178" t="s">
        <v>381</v>
      </c>
      <c r="E308" s="179" t="s">
        <v>380</v>
      </c>
      <c r="F308" s="178" t="s">
        <v>379</v>
      </c>
      <c r="G308" s="177" t="s">
        <v>8</v>
      </c>
      <c r="H308" s="154"/>
      <c r="I308" s="154"/>
      <c r="J308" s="154"/>
      <c r="K308" s="154"/>
      <c r="L308" s="154"/>
      <c r="M308" s="384"/>
      <c r="N308" s="185"/>
    </row>
    <row r="309" spans="1:14" ht="50.25" hidden="1" customHeight="1" x14ac:dyDescent="0.25">
      <c r="A309" s="391"/>
      <c r="B309" s="175" t="s">
        <v>378</v>
      </c>
      <c r="C309" s="174" t="s">
        <v>377</v>
      </c>
      <c r="D309" s="169" t="s">
        <v>372</v>
      </c>
      <c r="E309" s="174"/>
      <c r="F309" s="174"/>
      <c r="G309" s="176"/>
      <c r="H309" s="154"/>
      <c r="I309" s="154"/>
      <c r="J309" s="154"/>
      <c r="K309" s="154"/>
      <c r="L309" s="154"/>
      <c r="M309" s="384"/>
      <c r="N309" s="185"/>
    </row>
    <row r="310" spans="1:14" ht="50.25" hidden="1" customHeight="1" x14ac:dyDescent="0.25">
      <c r="A310" s="391"/>
      <c r="B310" s="175" t="s">
        <v>378</v>
      </c>
      <c r="C310" s="174" t="s">
        <v>377</v>
      </c>
      <c r="D310" s="169" t="s">
        <v>372</v>
      </c>
      <c r="E310" s="174"/>
      <c r="F310" s="174"/>
      <c r="G310" s="176"/>
      <c r="H310" s="154"/>
      <c r="I310" s="154"/>
      <c r="J310" s="154"/>
      <c r="K310" s="154"/>
      <c r="L310" s="154"/>
      <c r="M310" s="384"/>
      <c r="N310" s="185"/>
    </row>
    <row r="311" spans="1:14" ht="50.25" hidden="1" customHeight="1" x14ac:dyDescent="0.25">
      <c r="A311" s="391"/>
      <c r="B311" s="175" t="s">
        <v>378</v>
      </c>
      <c r="C311" s="174" t="s">
        <v>377</v>
      </c>
      <c r="D311" s="169" t="s">
        <v>372</v>
      </c>
      <c r="E311" s="174"/>
      <c r="F311" s="174"/>
      <c r="G311" s="176"/>
      <c r="H311" s="154"/>
      <c r="I311" s="154"/>
      <c r="J311" s="154"/>
      <c r="K311" s="154"/>
      <c r="L311" s="154"/>
      <c r="M311" s="384"/>
      <c r="N311" s="185"/>
    </row>
    <row r="312" spans="1:14" ht="50.25" hidden="1" customHeight="1" x14ac:dyDescent="0.25">
      <c r="A312" s="391"/>
      <c r="B312" s="175" t="s">
        <v>378</v>
      </c>
      <c r="C312" s="174" t="s">
        <v>377</v>
      </c>
      <c r="D312" s="169" t="s">
        <v>372</v>
      </c>
      <c r="E312" s="174"/>
      <c r="F312" s="174"/>
      <c r="G312" s="176"/>
      <c r="H312" s="154"/>
      <c r="I312" s="154"/>
      <c r="J312" s="154"/>
      <c r="K312" s="154"/>
      <c r="L312" s="154"/>
      <c r="M312" s="384"/>
      <c r="N312" s="185"/>
    </row>
    <row r="313" spans="1:14" ht="64.5" customHeight="1" x14ac:dyDescent="0.25">
      <c r="A313" s="391"/>
      <c r="B313" s="175" t="s">
        <v>378</v>
      </c>
      <c r="C313" s="174" t="s">
        <v>377</v>
      </c>
      <c r="D313" s="169" t="s">
        <v>372</v>
      </c>
      <c r="E313" s="174" t="s">
        <v>776</v>
      </c>
      <c r="F313" s="464" t="s">
        <v>1041</v>
      </c>
      <c r="G313" s="176"/>
      <c r="H313" s="154"/>
      <c r="I313" s="154"/>
      <c r="J313" s="154"/>
      <c r="K313" s="154"/>
      <c r="L313" s="154"/>
      <c r="M313" s="384"/>
      <c r="N313" s="185"/>
    </row>
    <row r="314" spans="1:14" ht="216" customHeight="1" x14ac:dyDescent="0.25">
      <c r="A314" s="391"/>
      <c r="B314" s="175"/>
      <c r="C314" s="174"/>
      <c r="D314" s="169"/>
      <c r="E314" s="174" t="s">
        <v>759</v>
      </c>
      <c r="F314" s="444" t="s">
        <v>1056</v>
      </c>
      <c r="G314" s="442" t="s">
        <v>1057</v>
      </c>
      <c r="H314" s="154"/>
      <c r="I314" s="154"/>
      <c r="J314" s="154"/>
      <c r="K314" s="154"/>
      <c r="L314" s="154"/>
      <c r="M314" s="384"/>
      <c r="N314" s="185"/>
    </row>
    <row r="315" spans="1:14" ht="137.25" customHeight="1" x14ac:dyDescent="0.25">
      <c r="A315" s="391"/>
      <c r="B315" s="175" t="s">
        <v>378</v>
      </c>
      <c r="C315" s="174" t="s">
        <v>377</v>
      </c>
      <c r="D315" s="169" t="s">
        <v>372</v>
      </c>
      <c r="E315" s="174" t="s">
        <v>742</v>
      </c>
      <c r="F315" s="413" t="s">
        <v>1043</v>
      </c>
      <c r="G315" s="439" t="s">
        <v>1042</v>
      </c>
      <c r="H315" s="154"/>
      <c r="I315" s="154"/>
      <c r="J315" s="154"/>
      <c r="K315" s="154"/>
      <c r="L315" s="154"/>
      <c r="M315" s="384"/>
      <c r="N315" s="185"/>
    </row>
    <row r="316" spans="1:14" ht="209.25" customHeight="1" x14ac:dyDescent="0.25">
      <c r="A316" s="391"/>
      <c r="B316" s="175" t="s">
        <v>376</v>
      </c>
      <c r="C316" s="174" t="s">
        <v>375</v>
      </c>
      <c r="D316" s="169" t="s">
        <v>372</v>
      </c>
      <c r="E316" s="174" t="s">
        <v>884</v>
      </c>
      <c r="F316" s="412" t="s">
        <v>1071</v>
      </c>
      <c r="G316" s="446" t="s">
        <v>1044</v>
      </c>
      <c r="H316" s="154"/>
      <c r="I316" s="154"/>
      <c r="J316" s="154"/>
      <c r="K316" s="154"/>
      <c r="L316" s="154"/>
      <c r="M316" s="384"/>
      <c r="N316" s="185"/>
    </row>
    <row r="317" spans="1:14" ht="36" hidden="1" customHeight="1" x14ac:dyDescent="0.25">
      <c r="A317" s="391"/>
      <c r="B317" s="175" t="s">
        <v>376</v>
      </c>
      <c r="C317" s="174" t="s">
        <v>375</v>
      </c>
      <c r="D317" s="169" t="s">
        <v>372</v>
      </c>
      <c r="E317" s="174"/>
      <c r="F317" s="174"/>
      <c r="G317" s="176"/>
      <c r="H317" s="154"/>
      <c r="I317" s="154"/>
      <c r="J317" s="154"/>
      <c r="K317" s="154"/>
      <c r="L317" s="154"/>
      <c r="M317" s="384"/>
      <c r="N317" s="185"/>
    </row>
    <row r="318" spans="1:14" ht="36" hidden="1" customHeight="1" x14ac:dyDescent="0.25">
      <c r="A318" s="391"/>
      <c r="B318" s="175" t="s">
        <v>376</v>
      </c>
      <c r="C318" s="174" t="s">
        <v>375</v>
      </c>
      <c r="D318" s="169" t="s">
        <v>372</v>
      </c>
      <c r="E318" s="174"/>
      <c r="F318" s="174"/>
      <c r="G318" s="176"/>
      <c r="H318" s="154"/>
      <c r="I318" s="154"/>
      <c r="J318" s="154"/>
      <c r="K318" s="154"/>
      <c r="L318" s="154"/>
      <c r="M318" s="384"/>
      <c r="N318" s="185"/>
    </row>
    <row r="319" spans="1:14" ht="36" hidden="1" customHeight="1" x14ac:dyDescent="0.25">
      <c r="A319" s="391"/>
      <c r="B319" s="175" t="s">
        <v>376</v>
      </c>
      <c r="C319" s="174" t="s">
        <v>375</v>
      </c>
      <c r="D319" s="169" t="s">
        <v>372</v>
      </c>
      <c r="E319" s="174"/>
      <c r="F319" s="174"/>
      <c r="G319" s="176"/>
      <c r="H319" s="154"/>
      <c r="I319" s="154"/>
      <c r="J319" s="154"/>
      <c r="K319" s="154"/>
      <c r="L319" s="154"/>
      <c r="M319" s="384"/>
      <c r="N319" s="185"/>
    </row>
    <row r="320" spans="1:14" ht="36" hidden="1" customHeight="1" x14ac:dyDescent="0.25">
      <c r="A320" s="391"/>
      <c r="B320" s="175" t="s">
        <v>376</v>
      </c>
      <c r="C320" s="174" t="s">
        <v>375</v>
      </c>
      <c r="D320" s="169" t="s">
        <v>372</v>
      </c>
      <c r="E320" s="174"/>
      <c r="F320" s="174"/>
      <c r="G320" s="176"/>
      <c r="H320" s="154"/>
      <c r="I320" s="154"/>
      <c r="J320" s="154"/>
      <c r="K320" s="154"/>
      <c r="L320" s="154"/>
      <c r="M320" s="384"/>
      <c r="N320" s="185"/>
    </row>
    <row r="321" spans="1:14" ht="36" hidden="1" customHeight="1" x14ac:dyDescent="0.25">
      <c r="A321" s="391"/>
      <c r="B321" s="175" t="s">
        <v>376</v>
      </c>
      <c r="C321" s="174" t="s">
        <v>375</v>
      </c>
      <c r="D321" s="169" t="s">
        <v>372</v>
      </c>
      <c r="E321" s="174"/>
      <c r="F321" s="174"/>
      <c r="G321" s="176"/>
      <c r="H321" s="154"/>
      <c r="I321" s="154"/>
      <c r="J321" s="154"/>
      <c r="K321" s="154"/>
      <c r="L321" s="154"/>
      <c r="M321" s="384"/>
      <c r="N321" s="185"/>
    </row>
    <row r="322" spans="1:14" ht="36" hidden="1" customHeight="1" x14ac:dyDescent="0.25">
      <c r="A322" s="391"/>
      <c r="B322" s="175" t="s">
        <v>376</v>
      </c>
      <c r="C322" s="174" t="s">
        <v>375</v>
      </c>
      <c r="D322" s="169" t="s">
        <v>372</v>
      </c>
      <c r="E322" s="174"/>
      <c r="F322" s="174"/>
      <c r="G322" s="176"/>
      <c r="H322" s="154"/>
      <c r="I322" s="154"/>
      <c r="J322" s="154"/>
      <c r="K322" s="154"/>
      <c r="L322" s="154"/>
      <c r="M322" s="384"/>
      <c r="N322" s="185"/>
    </row>
    <row r="323" spans="1:14" ht="36" hidden="1" customHeight="1" x14ac:dyDescent="0.25">
      <c r="A323" s="391"/>
      <c r="B323" s="175" t="s">
        <v>376</v>
      </c>
      <c r="C323" s="174" t="s">
        <v>375</v>
      </c>
      <c r="D323" s="169" t="s">
        <v>372</v>
      </c>
      <c r="E323" s="174"/>
      <c r="F323" s="174"/>
      <c r="G323" s="176"/>
      <c r="H323" s="154"/>
      <c r="I323" s="154"/>
      <c r="J323" s="154"/>
      <c r="K323" s="154"/>
      <c r="L323" s="154"/>
      <c r="M323" s="384"/>
      <c r="N323" s="185"/>
    </row>
    <row r="324" spans="1:14" ht="36" hidden="1" customHeight="1" x14ac:dyDescent="0.25">
      <c r="A324" s="391"/>
      <c r="B324" s="175" t="s">
        <v>376</v>
      </c>
      <c r="C324" s="174" t="s">
        <v>375</v>
      </c>
      <c r="D324" s="169" t="s">
        <v>372</v>
      </c>
      <c r="E324" s="174"/>
      <c r="F324" s="174"/>
      <c r="G324" s="176"/>
      <c r="H324" s="154"/>
      <c r="I324" s="154"/>
      <c r="J324" s="154"/>
      <c r="K324" s="154"/>
      <c r="L324" s="154"/>
      <c r="M324" s="384"/>
      <c r="N324" s="185"/>
    </row>
    <row r="325" spans="1:14" ht="36" hidden="1" customHeight="1" x14ac:dyDescent="0.25">
      <c r="A325" s="391"/>
      <c r="B325" s="175" t="s">
        <v>376</v>
      </c>
      <c r="C325" s="174" t="s">
        <v>375</v>
      </c>
      <c r="D325" s="169" t="s">
        <v>372</v>
      </c>
      <c r="E325" s="174"/>
      <c r="F325" s="174"/>
      <c r="G325" s="176"/>
      <c r="H325" s="154"/>
      <c r="I325" s="154"/>
      <c r="J325" s="154"/>
      <c r="K325" s="154"/>
      <c r="L325" s="154"/>
      <c r="M325" s="384"/>
      <c r="N325" s="185"/>
    </row>
    <row r="326" spans="1:14" ht="36" hidden="1" customHeight="1" x14ac:dyDescent="0.25">
      <c r="A326" s="391"/>
      <c r="B326" s="175" t="s">
        <v>376</v>
      </c>
      <c r="C326" s="174" t="s">
        <v>375</v>
      </c>
      <c r="D326" s="169" t="s">
        <v>372</v>
      </c>
      <c r="E326" s="174"/>
      <c r="F326" s="174"/>
      <c r="G326" s="176"/>
      <c r="H326" s="154"/>
      <c r="I326" s="154"/>
      <c r="J326" s="154"/>
      <c r="K326" s="154"/>
      <c r="L326" s="154"/>
      <c r="M326" s="384"/>
      <c r="N326" s="185"/>
    </row>
    <row r="327" spans="1:14" ht="36" hidden="1" customHeight="1" x14ac:dyDescent="0.25">
      <c r="A327" s="391"/>
      <c r="B327" s="175" t="s">
        <v>376</v>
      </c>
      <c r="C327" s="174" t="s">
        <v>375</v>
      </c>
      <c r="D327" s="169" t="s">
        <v>372</v>
      </c>
      <c r="E327" s="174"/>
      <c r="F327" s="174"/>
      <c r="G327" s="176"/>
      <c r="H327" s="154"/>
      <c r="I327" s="154"/>
      <c r="J327" s="154"/>
      <c r="K327" s="154"/>
      <c r="L327" s="154"/>
      <c r="M327" s="384"/>
      <c r="N327" s="185"/>
    </row>
    <row r="328" spans="1:14" ht="36" hidden="1" customHeight="1" x14ac:dyDescent="0.25">
      <c r="A328" s="391"/>
      <c r="B328" s="175" t="s">
        <v>376</v>
      </c>
      <c r="C328" s="174" t="s">
        <v>375</v>
      </c>
      <c r="D328" s="169" t="s">
        <v>372</v>
      </c>
      <c r="E328" s="174"/>
      <c r="F328" s="174"/>
      <c r="G328" s="176"/>
      <c r="H328" s="154"/>
      <c r="I328" s="154"/>
      <c r="J328" s="154"/>
      <c r="K328" s="154"/>
      <c r="L328" s="154"/>
      <c r="M328" s="384"/>
      <c r="N328" s="185"/>
    </row>
    <row r="329" spans="1:14" ht="36" hidden="1" customHeight="1" x14ac:dyDescent="0.25">
      <c r="A329" s="391"/>
      <c r="B329" s="175" t="s">
        <v>376</v>
      </c>
      <c r="C329" s="174" t="s">
        <v>375</v>
      </c>
      <c r="D329" s="169" t="s">
        <v>372</v>
      </c>
      <c r="E329" s="174"/>
      <c r="F329" s="174"/>
      <c r="G329" s="176"/>
      <c r="H329" s="154"/>
      <c r="I329" s="154"/>
      <c r="J329" s="154"/>
      <c r="K329" s="154"/>
      <c r="L329" s="154"/>
      <c r="M329" s="384"/>
      <c r="N329" s="185"/>
    </row>
    <row r="330" spans="1:14" ht="91.5" customHeight="1" x14ac:dyDescent="0.25">
      <c r="A330" s="391"/>
      <c r="B330" s="175" t="s">
        <v>376</v>
      </c>
      <c r="C330" s="174" t="s">
        <v>375</v>
      </c>
      <c r="D330" s="169" t="s">
        <v>372</v>
      </c>
      <c r="E330" s="174" t="s">
        <v>725</v>
      </c>
      <c r="F330" s="436" t="s">
        <v>1046</v>
      </c>
      <c r="G330" s="446" t="s">
        <v>1045</v>
      </c>
      <c r="H330" s="154"/>
      <c r="I330" s="154"/>
      <c r="J330" s="154"/>
      <c r="K330" s="154"/>
      <c r="L330" s="154"/>
      <c r="M330" s="384"/>
      <c r="N330" s="185"/>
    </row>
    <row r="331" spans="1:14" ht="357.75" customHeight="1" x14ac:dyDescent="0.25">
      <c r="A331" s="391"/>
      <c r="B331" s="175" t="s">
        <v>376</v>
      </c>
      <c r="C331" s="174" t="s">
        <v>375</v>
      </c>
      <c r="D331" s="169" t="s">
        <v>372</v>
      </c>
      <c r="E331" s="174" t="s">
        <v>660</v>
      </c>
      <c r="F331" s="436" t="s">
        <v>1074</v>
      </c>
      <c r="G331" s="446" t="s">
        <v>1055</v>
      </c>
      <c r="H331" s="154"/>
      <c r="I331" s="154"/>
      <c r="J331" s="154"/>
      <c r="K331" s="154"/>
      <c r="L331" s="154"/>
      <c r="M331" s="384"/>
      <c r="N331" s="185"/>
    </row>
    <row r="332" spans="1:14" ht="69" customHeight="1" x14ac:dyDescent="0.25">
      <c r="A332" s="391"/>
      <c r="B332" s="175" t="s">
        <v>376</v>
      </c>
      <c r="C332" s="174" t="s">
        <v>375</v>
      </c>
      <c r="D332" s="169" t="s">
        <v>372</v>
      </c>
      <c r="E332" s="174" t="s">
        <v>652</v>
      </c>
      <c r="F332" s="412" t="s">
        <v>1047</v>
      </c>
      <c r="G332" s="439" t="s">
        <v>1048</v>
      </c>
      <c r="H332" s="154"/>
      <c r="I332" s="154"/>
      <c r="J332" s="154"/>
      <c r="K332" s="154"/>
      <c r="L332" s="154"/>
      <c r="M332" s="384"/>
      <c r="N332" s="185"/>
    </row>
    <row r="333" spans="1:14" ht="146.25" customHeight="1" x14ac:dyDescent="0.25">
      <c r="A333" s="391"/>
      <c r="B333" s="175" t="s">
        <v>376</v>
      </c>
      <c r="C333" s="174" t="s">
        <v>375</v>
      </c>
      <c r="D333" s="169" t="s">
        <v>372</v>
      </c>
      <c r="E333" s="174" t="s">
        <v>639</v>
      </c>
      <c r="F333" s="412" t="s">
        <v>1051</v>
      </c>
      <c r="G333" s="446" t="s">
        <v>1050</v>
      </c>
      <c r="H333" s="154"/>
      <c r="I333" s="154"/>
      <c r="J333" s="154"/>
      <c r="K333" s="154"/>
      <c r="L333" s="154"/>
      <c r="M333" s="384"/>
      <c r="N333" s="185"/>
    </row>
    <row r="334" spans="1:14" ht="118.5" customHeight="1" x14ac:dyDescent="0.25">
      <c r="A334" s="391"/>
      <c r="B334" s="175" t="s">
        <v>374</v>
      </c>
      <c r="C334" s="174" t="s">
        <v>373</v>
      </c>
      <c r="D334" s="169" t="s">
        <v>372</v>
      </c>
      <c r="E334" s="174" t="s">
        <v>883</v>
      </c>
      <c r="F334" s="437" t="s">
        <v>1052</v>
      </c>
      <c r="G334" s="446" t="s">
        <v>1049</v>
      </c>
      <c r="H334" s="154"/>
      <c r="I334" s="154"/>
      <c r="J334" s="154"/>
      <c r="K334" s="154"/>
      <c r="L334" s="154"/>
      <c r="M334" s="384"/>
      <c r="N334" s="185"/>
    </row>
    <row r="335" spans="1:14" ht="45" hidden="1" x14ac:dyDescent="0.25">
      <c r="A335" s="391"/>
      <c r="B335" s="175" t="s">
        <v>374</v>
      </c>
      <c r="C335" s="174" t="s">
        <v>373</v>
      </c>
      <c r="D335" s="169" t="s">
        <v>372</v>
      </c>
      <c r="E335" s="174"/>
      <c r="F335" s="174"/>
      <c r="G335" s="176"/>
      <c r="H335" s="154"/>
      <c r="I335" s="154"/>
      <c r="J335" s="154"/>
      <c r="K335" s="154"/>
      <c r="L335" s="154"/>
      <c r="M335" s="384"/>
      <c r="N335" s="185"/>
    </row>
    <row r="336" spans="1:14" ht="45" hidden="1" x14ac:dyDescent="0.25">
      <c r="A336" s="391"/>
      <c r="B336" s="175" t="s">
        <v>374</v>
      </c>
      <c r="C336" s="174" t="s">
        <v>373</v>
      </c>
      <c r="D336" s="169" t="s">
        <v>372</v>
      </c>
      <c r="E336" s="174"/>
      <c r="F336" s="174"/>
      <c r="G336" s="176"/>
      <c r="H336" s="154"/>
      <c r="I336" s="154"/>
      <c r="J336" s="154"/>
      <c r="K336" s="154"/>
      <c r="L336" s="154"/>
      <c r="M336" s="384"/>
      <c r="N336" s="185"/>
    </row>
    <row r="337" spans="1:14" ht="45" hidden="1" x14ac:dyDescent="0.25">
      <c r="A337" s="391"/>
      <c r="B337" s="175" t="s">
        <v>374</v>
      </c>
      <c r="C337" s="174" t="s">
        <v>373</v>
      </c>
      <c r="D337" s="169" t="s">
        <v>372</v>
      </c>
      <c r="E337" s="174"/>
      <c r="F337" s="174"/>
      <c r="G337" s="176"/>
      <c r="H337" s="154"/>
      <c r="I337" s="154"/>
      <c r="J337" s="154"/>
      <c r="K337" s="154"/>
      <c r="L337" s="154"/>
      <c r="M337" s="384"/>
      <c r="N337" s="185"/>
    </row>
    <row r="338" spans="1:14" ht="45" hidden="1" x14ac:dyDescent="0.25">
      <c r="A338" s="391"/>
      <c r="B338" s="175" t="s">
        <v>374</v>
      </c>
      <c r="C338" s="174" t="s">
        <v>373</v>
      </c>
      <c r="D338" s="169" t="s">
        <v>372</v>
      </c>
      <c r="E338" s="174"/>
      <c r="F338" s="174"/>
      <c r="G338" s="176"/>
      <c r="H338" s="154"/>
      <c r="I338" s="154"/>
      <c r="J338" s="154"/>
      <c r="K338" s="154"/>
      <c r="L338" s="154"/>
      <c r="M338" s="384"/>
      <c r="N338" s="185"/>
    </row>
    <row r="339" spans="1:14" ht="75" x14ac:dyDescent="0.25">
      <c r="A339" s="391"/>
      <c r="B339" s="175" t="s">
        <v>374</v>
      </c>
      <c r="C339" s="174" t="s">
        <v>373</v>
      </c>
      <c r="D339" s="169" t="s">
        <v>372</v>
      </c>
      <c r="E339" s="174" t="s">
        <v>807</v>
      </c>
      <c r="F339" s="438" t="s">
        <v>1053</v>
      </c>
      <c r="G339" s="176"/>
      <c r="H339" s="154"/>
      <c r="I339" s="154"/>
      <c r="J339" s="154"/>
      <c r="K339" s="154"/>
      <c r="L339" s="154"/>
      <c r="M339" s="384"/>
      <c r="N339" s="185"/>
    </row>
    <row r="340" spans="1:14" ht="116.25" customHeight="1" x14ac:dyDescent="0.25">
      <c r="A340" s="391"/>
      <c r="B340" s="175" t="s">
        <v>371</v>
      </c>
      <c r="C340" s="174" t="s">
        <v>370</v>
      </c>
      <c r="D340" s="169" t="s">
        <v>365</v>
      </c>
      <c r="E340" s="174" t="s">
        <v>711</v>
      </c>
      <c r="F340" s="412" t="s">
        <v>1054</v>
      </c>
      <c r="G340" s="176"/>
      <c r="H340" s="154"/>
      <c r="I340" s="154"/>
      <c r="J340" s="154"/>
      <c r="K340" s="154"/>
      <c r="L340" s="154"/>
      <c r="M340" s="384"/>
      <c r="N340" s="185"/>
    </row>
    <row r="341" spans="1:14" ht="45" hidden="1" x14ac:dyDescent="0.25">
      <c r="A341" s="391"/>
      <c r="B341" s="175" t="s">
        <v>371</v>
      </c>
      <c r="C341" s="174" t="s">
        <v>370</v>
      </c>
      <c r="D341" s="169" t="s">
        <v>365</v>
      </c>
      <c r="E341" s="174"/>
      <c r="F341" s="174"/>
      <c r="G341" s="176"/>
      <c r="H341" s="154"/>
      <c r="I341" s="154"/>
      <c r="J341" s="154"/>
      <c r="K341" s="154"/>
      <c r="L341" s="154"/>
      <c r="M341" s="384"/>
      <c r="N341" s="185"/>
    </row>
    <row r="342" spans="1:14" ht="45" hidden="1" x14ac:dyDescent="0.25">
      <c r="A342" s="391"/>
      <c r="B342" s="175" t="s">
        <v>371</v>
      </c>
      <c r="C342" s="174" t="s">
        <v>370</v>
      </c>
      <c r="D342" s="169" t="s">
        <v>365</v>
      </c>
      <c r="E342" s="174"/>
      <c r="F342" s="174"/>
      <c r="G342" s="176"/>
      <c r="H342" s="154"/>
      <c r="I342" s="154"/>
      <c r="J342" s="154"/>
      <c r="K342" s="154"/>
      <c r="L342" s="154"/>
      <c r="M342" s="384"/>
      <c r="N342" s="185"/>
    </row>
    <row r="343" spans="1:14" ht="45" hidden="1" x14ac:dyDescent="0.25">
      <c r="A343" s="391"/>
      <c r="B343" s="175" t="s">
        <v>371</v>
      </c>
      <c r="C343" s="174" t="s">
        <v>370</v>
      </c>
      <c r="D343" s="169" t="s">
        <v>365</v>
      </c>
      <c r="E343" s="174"/>
      <c r="F343" s="174"/>
      <c r="G343" s="176"/>
      <c r="H343" s="154"/>
      <c r="I343" s="154"/>
      <c r="J343" s="154"/>
      <c r="K343" s="154"/>
      <c r="L343" s="154"/>
      <c r="M343" s="384"/>
      <c r="N343" s="185"/>
    </row>
    <row r="344" spans="1:14" ht="45" hidden="1" x14ac:dyDescent="0.25">
      <c r="A344" s="391"/>
      <c r="B344" s="175" t="s">
        <v>371</v>
      </c>
      <c r="C344" s="174" t="s">
        <v>370</v>
      </c>
      <c r="D344" s="169" t="s">
        <v>365</v>
      </c>
      <c r="E344" s="174"/>
      <c r="F344" s="174"/>
      <c r="G344" s="176"/>
      <c r="H344" s="154"/>
      <c r="I344" s="154"/>
      <c r="J344" s="154"/>
      <c r="K344" s="154"/>
      <c r="L344" s="154"/>
      <c r="M344" s="384"/>
      <c r="N344" s="185"/>
    </row>
    <row r="345" spans="1:14" ht="45" hidden="1" x14ac:dyDescent="0.25">
      <c r="A345" s="391"/>
      <c r="B345" s="175" t="s">
        <v>371</v>
      </c>
      <c r="C345" s="174" t="s">
        <v>370</v>
      </c>
      <c r="D345" s="169" t="s">
        <v>365</v>
      </c>
      <c r="E345" s="174"/>
      <c r="F345" s="174"/>
      <c r="G345" s="176"/>
      <c r="H345" s="154"/>
      <c r="I345" s="154"/>
      <c r="J345" s="154"/>
      <c r="K345" s="154"/>
      <c r="L345" s="154"/>
      <c r="M345" s="384"/>
      <c r="N345" s="185"/>
    </row>
    <row r="346" spans="1:14" ht="45" hidden="1" x14ac:dyDescent="0.25">
      <c r="A346" s="391"/>
      <c r="B346" s="175" t="s">
        <v>371</v>
      </c>
      <c r="C346" s="174" t="s">
        <v>370</v>
      </c>
      <c r="D346" s="169" t="s">
        <v>365</v>
      </c>
      <c r="E346" s="174"/>
      <c r="F346" s="174"/>
      <c r="G346" s="176"/>
      <c r="H346" s="154"/>
      <c r="I346" s="154"/>
      <c r="J346" s="154"/>
      <c r="K346" s="154"/>
      <c r="L346" s="154"/>
      <c r="M346" s="384"/>
      <c r="N346" s="185"/>
    </row>
    <row r="347" spans="1:14" ht="45" hidden="1" x14ac:dyDescent="0.25">
      <c r="A347" s="391"/>
      <c r="B347" s="175" t="s">
        <v>371</v>
      </c>
      <c r="C347" s="174" t="s">
        <v>370</v>
      </c>
      <c r="D347" s="169" t="s">
        <v>365</v>
      </c>
      <c r="E347" s="174"/>
      <c r="F347" s="174"/>
      <c r="G347" s="176"/>
      <c r="H347" s="154"/>
      <c r="I347" s="154"/>
      <c r="J347" s="154"/>
      <c r="K347" s="154"/>
      <c r="L347" s="154"/>
      <c r="M347" s="384"/>
      <c r="N347" s="185"/>
    </row>
    <row r="348" spans="1:14" ht="45" hidden="1" x14ac:dyDescent="0.25">
      <c r="A348" s="391"/>
      <c r="B348" s="175" t="s">
        <v>371</v>
      </c>
      <c r="C348" s="174" t="s">
        <v>370</v>
      </c>
      <c r="D348" s="169" t="s">
        <v>365</v>
      </c>
      <c r="E348" s="174"/>
      <c r="F348" s="174"/>
      <c r="G348" s="176"/>
      <c r="H348" s="154"/>
      <c r="I348" s="154"/>
      <c r="J348" s="154"/>
      <c r="K348" s="154"/>
      <c r="L348" s="154"/>
      <c r="M348" s="384"/>
      <c r="N348" s="185"/>
    </row>
    <row r="349" spans="1:14" ht="362.25" customHeight="1" x14ac:dyDescent="0.25">
      <c r="A349" s="391"/>
      <c r="B349" s="175" t="s">
        <v>371</v>
      </c>
      <c r="C349" s="174" t="s">
        <v>370</v>
      </c>
      <c r="D349" s="169" t="s">
        <v>365</v>
      </c>
      <c r="E349" s="174" t="s">
        <v>699</v>
      </c>
      <c r="F349" s="448" t="s">
        <v>1075</v>
      </c>
      <c r="G349" s="446" t="s">
        <v>1058</v>
      </c>
      <c r="H349" s="154"/>
      <c r="I349" s="154"/>
      <c r="J349" s="154"/>
      <c r="K349" s="154"/>
      <c r="L349" s="154"/>
      <c r="M349" s="384"/>
      <c r="N349" s="185"/>
    </row>
    <row r="350" spans="1:14" ht="199.5" customHeight="1" x14ac:dyDescent="0.25">
      <c r="A350" s="391"/>
      <c r="B350" s="175" t="s">
        <v>371</v>
      </c>
      <c r="C350" s="174" t="s">
        <v>370</v>
      </c>
      <c r="D350" s="169" t="s">
        <v>365</v>
      </c>
      <c r="E350" s="174" t="s">
        <v>687</v>
      </c>
      <c r="F350" s="447" t="s">
        <v>1139</v>
      </c>
      <c r="G350" s="446"/>
      <c r="H350" s="154"/>
      <c r="I350" s="154"/>
      <c r="J350" s="154"/>
      <c r="K350" s="154"/>
      <c r="L350" s="154"/>
      <c r="M350" s="384"/>
      <c r="N350" s="185"/>
    </row>
    <row r="351" spans="1:14" ht="138" customHeight="1" x14ac:dyDescent="0.25">
      <c r="A351" s="391"/>
      <c r="B351" s="175" t="s">
        <v>371</v>
      </c>
      <c r="C351" s="174" t="s">
        <v>370</v>
      </c>
      <c r="D351" s="169" t="s">
        <v>365</v>
      </c>
      <c r="E351" s="174" t="s">
        <v>651</v>
      </c>
      <c r="F351" s="447" t="s">
        <v>1064</v>
      </c>
      <c r="G351" s="439" t="s">
        <v>1065</v>
      </c>
      <c r="H351" s="154"/>
      <c r="I351" s="154"/>
      <c r="J351" s="154"/>
      <c r="K351" s="154"/>
      <c r="L351" s="154"/>
      <c r="M351" s="384"/>
      <c r="N351" s="185"/>
    </row>
    <row r="352" spans="1:14" ht="45" hidden="1" x14ac:dyDescent="0.25">
      <c r="A352" s="391"/>
      <c r="B352" s="175" t="s">
        <v>369</v>
      </c>
      <c r="C352" s="174" t="s">
        <v>368</v>
      </c>
      <c r="D352" s="169" t="s">
        <v>365</v>
      </c>
      <c r="E352" s="174"/>
      <c r="F352" s="174"/>
      <c r="G352" s="176"/>
      <c r="H352" s="154"/>
      <c r="I352" s="154"/>
      <c r="J352" s="154"/>
      <c r="K352" s="154"/>
      <c r="L352" s="154"/>
      <c r="M352" s="384"/>
      <c r="N352" s="185"/>
    </row>
    <row r="353" spans="1:17" ht="45" hidden="1" x14ac:dyDescent="0.25">
      <c r="A353" s="391"/>
      <c r="B353" s="175" t="s">
        <v>369</v>
      </c>
      <c r="C353" s="174" t="s">
        <v>368</v>
      </c>
      <c r="D353" s="169" t="s">
        <v>365</v>
      </c>
      <c r="E353" s="174"/>
      <c r="F353" s="174"/>
      <c r="G353" s="176"/>
      <c r="H353" s="154"/>
      <c r="I353" s="154"/>
      <c r="J353" s="154"/>
      <c r="K353" s="154"/>
      <c r="L353" s="154"/>
      <c r="M353" s="384"/>
      <c r="N353" s="185"/>
    </row>
    <row r="354" spans="1:17" ht="45" hidden="1" x14ac:dyDescent="0.25">
      <c r="A354" s="391"/>
      <c r="B354" s="175" t="s">
        <v>369</v>
      </c>
      <c r="C354" s="174" t="s">
        <v>368</v>
      </c>
      <c r="D354" s="169" t="s">
        <v>365</v>
      </c>
      <c r="E354" s="174"/>
      <c r="F354" s="174"/>
      <c r="G354" s="176"/>
      <c r="H354" s="154"/>
      <c r="I354" s="154"/>
      <c r="J354" s="154"/>
      <c r="K354" s="154"/>
      <c r="L354" s="154"/>
      <c r="M354" s="384"/>
      <c r="N354" s="185"/>
    </row>
    <row r="355" spans="1:17" ht="45" hidden="1" x14ac:dyDescent="0.25">
      <c r="A355" s="391"/>
      <c r="B355" s="175" t="s">
        <v>369</v>
      </c>
      <c r="C355" s="174" t="s">
        <v>368</v>
      </c>
      <c r="D355" s="169" t="s">
        <v>365</v>
      </c>
      <c r="E355" s="174"/>
      <c r="F355" s="174"/>
      <c r="G355" s="176"/>
      <c r="H355" s="154"/>
      <c r="I355" s="154"/>
      <c r="J355" s="154"/>
      <c r="K355" s="154"/>
      <c r="L355" s="154"/>
      <c r="M355" s="384"/>
      <c r="N355" s="185"/>
    </row>
    <row r="356" spans="1:17" ht="45" hidden="1" x14ac:dyDescent="0.25">
      <c r="A356" s="391"/>
      <c r="B356" s="175" t="s">
        <v>369</v>
      </c>
      <c r="C356" s="174" t="s">
        <v>368</v>
      </c>
      <c r="D356" s="169" t="s">
        <v>365</v>
      </c>
      <c r="E356" s="174"/>
      <c r="F356" s="174"/>
      <c r="G356" s="176"/>
      <c r="H356" s="154"/>
      <c r="I356" s="154"/>
      <c r="J356" s="154"/>
      <c r="K356" s="154"/>
      <c r="L356" s="154"/>
      <c r="M356" s="384"/>
      <c r="N356" s="185"/>
    </row>
    <row r="357" spans="1:17" ht="45" hidden="1" x14ac:dyDescent="0.25">
      <c r="A357" s="391"/>
      <c r="B357" s="175" t="s">
        <v>369</v>
      </c>
      <c r="C357" s="174" t="s">
        <v>368</v>
      </c>
      <c r="D357" s="169" t="s">
        <v>365</v>
      </c>
      <c r="E357" s="174"/>
      <c r="F357" s="174"/>
      <c r="G357" s="176"/>
      <c r="H357" s="154"/>
      <c r="I357" s="154"/>
      <c r="J357" s="154"/>
      <c r="K357" s="154"/>
      <c r="L357" s="154"/>
      <c r="M357" s="384"/>
      <c r="N357" s="185"/>
    </row>
    <row r="358" spans="1:17" ht="45" hidden="1" x14ac:dyDescent="0.25">
      <c r="A358" s="391"/>
      <c r="B358" s="175" t="s">
        <v>369</v>
      </c>
      <c r="C358" s="174" t="s">
        <v>368</v>
      </c>
      <c r="D358" s="169" t="s">
        <v>365</v>
      </c>
      <c r="E358" s="174"/>
      <c r="F358" s="174"/>
      <c r="G358" s="176"/>
      <c r="H358" s="154"/>
      <c r="I358" s="154"/>
      <c r="J358" s="154"/>
      <c r="K358" s="154"/>
      <c r="L358" s="154"/>
      <c r="M358" s="384"/>
      <c r="N358" s="185"/>
    </row>
    <row r="359" spans="1:17" ht="45" hidden="1" x14ac:dyDescent="0.25">
      <c r="A359" s="391"/>
      <c r="B359" s="175" t="s">
        <v>369</v>
      </c>
      <c r="C359" s="174" t="s">
        <v>368</v>
      </c>
      <c r="D359" s="169" t="s">
        <v>365</v>
      </c>
      <c r="E359" s="174"/>
      <c r="F359" s="174"/>
      <c r="G359" s="176"/>
      <c r="H359" s="154"/>
      <c r="I359" s="154"/>
      <c r="J359" s="154"/>
      <c r="K359" s="154"/>
      <c r="L359" s="154"/>
      <c r="M359" s="384"/>
      <c r="N359" s="185"/>
    </row>
    <row r="360" spans="1:17" ht="90" x14ac:dyDescent="0.25">
      <c r="A360" s="391"/>
      <c r="B360" s="175" t="s">
        <v>369</v>
      </c>
      <c r="C360" s="174" t="s">
        <v>368</v>
      </c>
      <c r="D360" s="169" t="s">
        <v>365</v>
      </c>
      <c r="E360" s="174" t="s">
        <v>666</v>
      </c>
      <c r="F360" s="438" t="s">
        <v>1059</v>
      </c>
      <c r="G360" s="446" t="s">
        <v>1060</v>
      </c>
      <c r="H360" s="154"/>
      <c r="I360" s="154"/>
      <c r="J360" s="154"/>
      <c r="K360" s="154"/>
      <c r="L360" s="154"/>
      <c r="M360" s="384"/>
      <c r="N360" s="185"/>
    </row>
    <row r="361" spans="1:17" ht="153" customHeight="1" x14ac:dyDescent="0.25">
      <c r="A361" s="391"/>
      <c r="B361" s="175" t="s">
        <v>369</v>
      </c>
      <c r="C361" s="174" t="s">
        <v>368</v>
      </c>
      <c r="D361" s="169" t="s">
        <v>365</v>
      </c>
      <c r="E361" s="174" t="s">
        <v>638</v>
      </c>
      <c r="F361" s="438" t="s">
        <v>1061</v>
      </c>
      <c r="G361" s="441" t="s">
        <v>1026</v>
      </c>
      <c r="H361" s="154"/>
      <c r="I361" s="154"/>
      <c r="J361" s="154"/>
      <c r="K361" s="154"/>
      <c r="L361" s="154"/>
      <c r="M361" s="384"/>
      <c r="N361" s="185"/>
    </row>
    <row r="362" spans="1:17" ht="299.25" customHeight="1" x14ac:dyDescent="0.25">
      <c r="A362" s="391"/>
      <c r="B362" s="175" t="s">
        <v>367</v>
      </c>
      <c r="C362" s="174" t="s">
        <v>366</v>
      </c>
      <c r="D362" s="169" t="s">
        <v>365</v>
      </c>
      <c r="E362" s="174" t="s">
        <v>855</v>
      </c>
      <c r="F362" s="412" t="s">
        <v>1063</v>
      </c>
      <c r="G362" s="446" t="s">
        <v>1062</v>
      </c>
      <c r="H362" s="154"/>
      <c r="I362" s="154"/>
      <c r="J362" s="154"/>
      <c r="K362" s="154"/>
      <c r="L362" s="154"/>
      <c r="M362" s="384"/>
      <c r="N362" s="185"/>
    </row>
    <row r="363" spans="1:17" ht="45" hidden="1" x14ac:dyDescent="0.25">
      <c r="A363" s="391"/>
      <c r="B363" s="175" t="s">
        <v>367</v>
      </c>
      <c r="C363" s="174" t="s">
        <v>366</v>
      </c>
      <c r="D363" s="169" t="s">
        <v>365</v>
      </c>
      <c r="E363" s="174"/>
      <c r="F363" s="174"/>
      <c r="G363" s="176"/>
      <c r="H363" s="154"/>
      <c r="I363" s="154"/>
      <c r="J363" s="154"/>
      <c r="K363" s="154"/>
      <c r="L363" s="154"/>
      <c r="M363" s="384"/>
      <c r="N363" s="185"/>
    </row>
    <row r="364" spans="1:17" ht="45" hidden="1" x14ac:dyDescent="0.25">
      <c r="A364" s="391"/>
      <c r="B364" s="175" t="s">
        <v>367</v>
      </c>
      <c r="C364" s="174" t="s">
        <v>366</v>
      </c>
      <c r="D364" s="169" t="s">
        <v>365</v>
      </c>
      <c r="E364" s="174"/>
      <c r="F364" s="174"/>
      <c r="G364" s="176"/>
      <c r="H364" s="154"/>
      <c r="I364" s="154"/>
      <c r="J364" s="154"/>
      <c r="K364" s="154"/>
      <c r="L364" s="154"/>
      <c r="M364" s="384"/>
      <c r="N364" s="185"/>
    </row>
    <row r="365" spans="1:17" ht="361.5" customHeight="1" x14ac:dyDescent="0.25">
      <c r="A365" s="391"/>
      <c r="B365" s="175" t="s">
        <v>367</v>
      </c>
      <c r="C365" s="174" t="s">
        <v>366</v>
      </c>
      <c r="D365" s="169" t="s">
        <v>365</v>
      </c>
      <c r="E365" s="174" t="s">
        <v>737</v>
      </c>
      <c r="F365" s="449" t="s">
        <v>1076</v>
      </c>
      <c r="G365" s="446" t="s">
        <v>1058</v>
      </c>
      <c r="H365" s="154"/>
      <c r="I365" s="154"/>
      <c r="J365" s="154"/>
      <c r="K365" s="154"/>
      <c r="L365" s="154"/>
      <c r="M365" s="384"/>
      <c r="N365" s="341"/>
      <c r="O365" s="160"/>
      <c r="P365" s="160"/>
      <c r="Q365" s="160"/>
    </row>
    <row r="366" spans="1:17" ht="60.75" customHeight="1" x14ac:dyDescent="0.25">
      <c r="A366" s="391"/>
      <c r="B366" s="175" t="s">
        <v>364</v>
      </c>
      <c r="C366" s="174" t="s">
        <v>1066</v>
      </c>
      <c r="D366" s="169" t="s">
        <v>360</v>
      </c>
      <c r="E366" s="174"/>
      <c r="F366" s="412" t="s">
        <v>155</v>
      </c>
      <c r="G366" s="446"/>
      <c r="H366" s="154"/>
      <c r="I366" s="154"/>
      <c r="J366" s="154"/>
      <c r="K366" s="154"/>
      <c r="L366" s="154"/>
      <c r="M366" s="384"/>
      <c r="N366" s="21"/>
      <c r="O366" s="161"/>
      <c r="P366" s="160"/>
      <c r="Q366" s="160"/>
    </row>
    <row r="367" spans="1:17" ht="234.75" customHeight="1" x14ac:dyDescent="0.25">
      <c r="A367" s="391"/>
      <c r="B367" s="175" t="s">
        <v>364</v>
      </c>
      <c r="C367" s="174" t="s">
        <v>363</v>
      </c>
      <c r="D367" s="169" t="s">
        <v>360</v>
      </c>
      <c r="E367" s="174" t="s">
        <v>903</v>
      </c>
      <c r="F367" s="169" t="s">
        <v>1068</v>
      </c>
      <c r="G367" s="445" t="s">
        <v>1067</v>
      </c>
      <c r="H367" s="154"/>
      <c r="I367" s="154"/>
      <c r="J367" s="154"/>
      <c r="K367" s="154"/>
      <c r="L367" s="154"/>
      <c r="M367" s="384"/>
      <c r="N367" s="21"/>
      <c r="O367" s="161"/>
      <c r="P367" s="160"/>
      <c r="Q367" s="160"/>
    </row>
    <row r="368" spans="1:17" ht="99" customHeight="1" x14ac:dyDescent="0.25">
      <c r="A368" s="391"/>
      <c r="B368" s="175" t="s">
        <v>364</v>
      </c>
      <c r="C368" s="174" t="s">
        <v>363</v>
      </c>
      <c r="D368" s="169" t="s">
        <v>360</v>
      </c>
      <c r="E368" s="168" t="s">
        <v>878</v>
      </c>
      <c r="F368" s="454" t="s">
        <v>1105</v>
      </c>
      <c r="G368" s="443"/>
      <c r="H368" s="154"/>
      <c r="I368" s="154"/>
      <c r="J368" s="154"/>
      <c r="K368" s="154"/>
      <c r="L368" s="154"/>
      <c r="M368" s="384"/>
      <c r="N368" s="21"/>
      <c r="O368" s="161"/>
      <c r="P368" s="160"/>
      <c r="Q368" s="160"/>
    </row>
    <row r="369" spans="1:17" ht="83.25" customHeight="1" thickBot="1" x14ac:dyDescent="0.3">
      <c r="A369" s="391"/>
      <c r="B369" s="166" t="s">
        <v>362</v>
      </c>
      <c r="C369" s="164" t="s">
        <v>361</v>
      </c>
      <c r="D369" s="165" t="s">
        <v>360</v>
      </c>
      <c r="E369" s="164"/>
      <c r="F369" s="164" t="s">
        <v>155</v>
      </c>
      <c r="G369" s="163"/>
      <c r="H369" s="154"/>
      <c r="I369" s="154"/>
      <c r="J369" s="154"/>
      <c r="K369" s="154"/>
      <c r="L369" s="154"/>
      <c r="M369" s="384"/>
      <c r="N369" s="21"/>
      <c r="O369" s="161"/>
      <c r="P369" s="160"/>
      <c r="Q369" s="160"/>
    </row>
    <row r="370" spans="1:17" ht="60.75" hidden="1" customHeight="1" thickBot="1" x14ac:dyDescent="0.3">
      <c r="A370" s="391"/>
      <c r="B370" s="173" t="s">
        <v>362</v>
      </c>
      <c r="C370" s="171" t="s">
        <v>361</v>
      </c>
      <c r="D370" s="172" t="s">
        <v>360</v>
      </c>
      <c r="E370" s="171"/>
      <c r="F370" s="171"/>
      <c r="G370" s="170"/>
      <c r="H370" s="154"/>
      <c r="I370" s="154"/>
      <c r="J370" s="154"/>
      <c r="K370" s="154"/>
      <c r="L370" s="154"/>
      <c r="M370" s="384"/>
      <c r="N370" s="21"/>
      <c r="O370" s="161"/>
      <c r="P370" s="160"/>
      <c r="Q370" s="160"/>
    </row>
    <row r="371" spans="1:17" ht="60.75" hidden="1" customHeight="1" thickBot="1" x14ac:dyDescent="0.3">
      <c r="A371" s="391"/>
      <c r="B371" s="166" t="s">
        <v>362</v>
      </c>
      <c r="C371" s="168" t="s">
        <v>361</v>
      </c>
      <c r="D371" s="169" t="s">
        <v>360</v>
      </c>
      <c r="E371" s="168"/>
      <c r="F371" s="168"/>
      <c r="G371" s="167"/>
      <c r="H371" s="154"/>
      <c r="I371" s="154"/>
      <c r="J371" s="154"/>
      <c r="K371" s="154"/>
      <c r="L371" s="154"/>
      <c r="M371" s="384"/>
      <c r="N371" s="21"/>
      <c r="O371" s="161"/>
      <c r="P371" s="160"/>
      <c r="Q371" s="160"/>
    </row>
    <row r="372" spans="1:17" ht="60.75" hidden="1" customHeight="1" thickBot="1" x14ac:dyDescent="0.3">
      <c r="A372" s="391"/>
      <c r="B372" s="166" t="s">
        <v>362</v>
      </c>
      <c r="C372" s="164" t="s">
        <v>361</v>
      </c>
      <c r="D372" s="165" t="s">
        <v>360</v>
      </c>
      <c r="E372" s="164"/>
      <c r="F372" s="164"/>
      <c r="G372" s="163"/>
      <c r="H372" s="154"/>
      <c r="I372" s="154"/>
      <c r="J372" s="154"/>
      <c r="K372" s="154"/>
      <c r="L372" s="154"/>
      <c r="M372" s="384"/>
      <c r="N372" s="162"/>
      <c r="O372" s="161"/>
      <c r="P372" s="160"/>
      <c r="Q372" s="160"/>
    </row>
    <row r="373" spans="1:17" x14ac:dyDescent="0.25">
      <c r="A373" s="391"/>
      <c r="B373" s="154"/>
      <c r="C373" s="154"/>
      <c r="D373" s="154"/>
      <c r="E373" s="154"/>
      <c r="F373" s="154"/>
      <c r="G373" s="154"/>
      <c r="H373" s="154"/>
      <c r="I373" s="154"/>
      <c r="J373" s="154"/>
      <c r="K373" s="154"/>
      <c r="L373" s="154"/>
      <c r="M373" s="384"/>
      <c r="N373" s="342"/>
    </row>
    <row r="374" spans="1:17" ht="18.75" x14ac:dyDescent="0.25">
      <c r="A374" s="381"/>
      <c r="B374" s="155" t="s">
        <v>359</v>
      </c>
      <c r="C374" s="155"/>
      <c r="D374" s="155"/>
      <c r="E374" s="155"/>
      <c r="F374" s="155"/>
      <c r="G374" s="155"/>
      <c r="H374" s="155"/>
      <c r="I374" s="155"/>
      <c r="J374" s="155"/>
      <c r="K374" s="155"/>
      <c r="L374" s="155"/>
      <c r="M374" s="387"/>
      <c r="N374" s="185"/>
    </row>
    <row r="375" spans="1:17" ht="24" customHeight="1" x14ac:dyDescent="0.25">
      <c r="A375" s="386" t="s">
        <v>358</v>
      </c>
      <c r="B375" s="158" t="s">
        <v>357</v>
      </c>
      <c r="C375" s="154"/>
      <c r="D375" s="154"/>
      <c r="E375" s="154"/>
      <c r="F375" s="154"/>
      <c r="G375" s="154"/>
      <c r="H375" s="154"/>
      <c r="I375" s="154"/>
      <c r="J375" s="154"/>
      <c r="K375" s="154"/>
      <c r="L375" s="154"/>
      <c r="M375" s="384"/>
      <c r="N375" s="185"/>
    </row>
    <row r="376" spans="1:17" ht="63.75" customHeight="1" thickBot="1" x14ac:dyDescent="0.3">
      <c r="A376" s="386"/>
      <c r="B376" s="517" t="s">
        <v>356</v>
      </c>
      <c r="C376" s="518"/>
      <c r="D376" s="518"/>
      <c r="E376" s="518"/>
      <c r="F376" s="154"/>
      <c r="G376" s="154"/>
      <c r="H376" s="154"/>
      <c r="I376" s="154"/>
      <c r="J376" s="154"/>
      <c r="K376" s="154"/>
      <c r="L376" s="154"/>
      <c r="M376" s="384"/>
      <c r="N376" s="185"/>
    </row>
    <row r="377" spans="1:17" ht="108" customHeight="1" thickBot="1" x14ac:dyDescent="0.3">
      <c r="A377" s="386"/>
      <c r="B377" s="504" t="s">
        <v>1199</v>
      </c>
      <c r="C377" s="505"/>
      <c r="D377" s="505"/>
      <c r="E377" s="506"/>
      <c r="F377" s="154"/>
      <c r="G377" s="154"/>
      <c r="H377" s="154"/>
      <c r="I377" s="154"/>
      <c r="J377" s="154"/>
      <c r="K377" s="154"/>
      <c r="L377" s="154"/>
      <c r="M377" s="384"/>
      <c r="N377" s="185"/>
    </row>
    <row r="378" spans="1:17" ht="24.75" customHeight="1" x14ac:dyDescent="0.25">
      <c r="A378" s="386" t="s">
        <v>355</v>
      </c>
      <c r="B378" s="157" t="s">
        <v>354</v>
      </c>
      <c r="C378" s="156"/>
      <c r="D378" s="156"/>
      <c r="E378" s="156"/>
      <c r="F378" s="154"/>
      <c r="G378" s="154"/>
      <c r="H378" s="154"/>
      <c r="I378" s="154"/>
      <c r="J378" s="154"/>
      <c r="K378" s="154"/>
      <c r="L378" s="154"/>
      <c r="M378" s="384"/>
      <c r="N378" s="185"/>
    </row>
    <row r="379" spans="1:17" ht="34.5" customHeight="1" thickBot="1" x14ac:dyDescent="0.3">
      <c r="A379" s="386"/>
      <c r="B379" s="515" t="s">
        <v>353</v>
      </c>
      <c r="C379" s="516"/>
      <c r="D379" s="516"/>
      <c r="E379" s="516"/>
      <c r="F379" s="154"/>
      <c r="G379" s="154"/>
      <c r="H379" s="154"/>
      <c r="I379" s="154"/>
      <c r="J379" s="154"/>
      <c r="K379" s="154"/>
      <c r="L379" s="154"/>
      <c r="M379" s="384"/>
      <c r="N379" s="185"/>
    </row>
    <row r="380" spans="1:17" ht="20.25" customHeight="1" thickBot="1" x14ac:dyDescent="0.3">
      <c r="A380" s="386"/>
      <c r="B380" s="477" t="s">
        <v>1038</v>
      </c>
      <c r="C380" s="478"/>
      <c r="D380" s="478"/>
      <c r="E380" s="479"/>
      <c r="F380" s="154"/>
      <c r="G380" s="154"/>
      <c r="H380" s="154"/>
      <c r="I380" s="154"/>
      <c r="J380" s="154"/>
      <c r="K380" s="154"/>
      <c r="L380" s="154"/>
      <c r="M380" s="384"/>
      <c r="N380" s="185"/>
    </row>
    <row r="381" spans="1:17" x14ac:dyDescent="0.25">
      <c r="A381" s="391"/>
      <c r="B381" s="154"/>
      <c r="C381" s="154"/>
      <c r="D381" s="154"/>
      <c r="E381" s="154"/>
      <c r="F381" s="154"/>
      <c r="G381" s="154"/>
      <c r="H381" s="154"/>
      <c r="I381" s="154"/>
      <c r="J381" s="154"/>
      <c r="K381" s="154"/>
      <c r="L381" s="154"/>
      <c r="M381" s="384"/>
      <c r="N381" s="185"/>
    </row>
    <row r="382" spans="1:17" ht="18.75" x14ac:dyDescent="0.25">
      <c r="A382" s="381"/>
      <c r="B382" s="155" t="s">
        <v>352</v>
      </c>
      <c r="C382" s="155"/>
      <c r="D382" s="155"/>
      <c r="E382" s="155"/>
      <c r="F382" s="155"/>
      <c r="G382" s="155"/>
      <c r="H382" s="155"/>
      <c r="I382" s="155"/>
      <c r="J382" s="155"/>
      <c r="K382" s="155"/>
      <c r="L382" s="155"/>
      <c r="M382" s="387"/>
      <c r="N382" s="185"/>
    </row>
    <row r="383" spans="1:17" ht="21.75" customHeight="1" x14ac:dyDescent="0.25">
      <c r="A383" s="386" t="s">
        <v>351</v>
      </c>
      <c r="B383" s="480" t="s">
        <v>350</v>
      </c>
      <c r="C383" s="481"/>
      <c r="D383" s="481"/>
      <c r="E383" s="481"/>
      <c r="F383" s="154"/>
      <c r="G383" s="154"/>
      <c r="H383" s="154"/>
      <c r="I383" s="154"/>
      <c r="J383" s="154"/>
      <c r="K383" s="154"/>
      <c r="L383" s="154"/>
      <c r="M383" s="384"/>
      <c r="N383" s="185"/>
    </row>
    <row r="384" spans="1:17" ht="20.25" customHeight="1" thickBot="1" x14ac:dyDescent="0.3">
      <c r="A384" s="386"/>
      <c r="B384" s="510" t="s">
        <v>349</v>
      </c>
      <c r="C384" s="511"/>
      <c r="D384" s="511"/>
      <c r="E384" s="511"/>
      <c r="F384" s="154"/>
      <c r="G384" s="154"/>
      <c r="H384" s="154"/>
      <c r="I384" s="154"/>
      <c r="J384" s="154"/>
      <c r="K384" s="154"/>
      <c r="L384" s="154"/>
      <c r="M384" s="384"/>
      <c r="N384" s="185"/>
    </row>
    <row r="385" spans="1:14" ht="78.75" customHeight="1" thickBot="1" x14ac:dyDescent="0.3">
      <c r="A385" s="386"/>
      <c r="B385" s="504" t="s">
        <v>1178</v>
      </c>
      <c r="C385" s="505"/>
      <c r="D385" s="505"/>
      <c r="E385" s="506"/>
      <c r="F385" s="154"/>
      <c r="G385" s="154"/>
      <c r="H385" s="154"/>
      <c r="I385" s="154"/>
      <c r="J385" s="154"/>
      <c r="K385" s="154"/>
      <c r="L385" s="154"/>
      <c r="M385" s="384"/>
      <c r="N385" s="185"/>
    </row>
    <row r="386" spans="1:14" ht="16.5" customHeight="1" x14ac:dyDescent="0.25">
      <c r="A386" s="391"/>
      <c r="B386" s="154"/>
      <c r="C386" s="154"/>
      <c r="D386" s="154"/>
      <c r="E386" s="154"/>
      <c r="F386" s="154"/>
      <c r="G386" s="154"/>
      <c r="H386" s="154"/>
      <c r="I386" s="154"/>
      <c r="J386" s="154"/>
      <c r="K386" s="154"/>
      <c r="L386" s="154"/>
      <c r="M386" s="384"/>
      <c r="N386" s="185"/>
    </row>
    <row r="387" spans="1:14" ht="18.75" x14ac:dyDescent="0.25">
      <c r="A387" s="381"/>
      <c r="B387" s="155" t="s">
        <v>340</v>
      </c>
      <c r="C387" s="155"/>
      <c r="D387" s="155"/>
      <c r="E387" s="155"/>
      <c r="F387" s="155"/>
      <c r="G387" s="155"/>
      <c r="H387" s="155"/>
      <c r="I387" s="155"/>
      <c r="J387" s="155"/>
      <c r="K387" s="155"/>
      <c r="L387" s="155"/>
      <c r="M387" s="387"/>
      <c r="N387" s="185"/>
    </row>
    <row r="388" spans="1:14" ht="24.75" customHeight="1" x14ac:dyDescent="0.25">
      <c r="A388" s="386" t="s">
        <v>348</v>
      </c>
      <c r="B388" s="480" t="s">
        <v>338</v>
      </c>
      <c r="C388" s="481"/>
      <c r="D388" s="481"/>
      <c r="E388" s="481"/>
      <c r="F388" s="154"/>
      <c r="G388" s="154"/>
      <c r="H388" s="154"/>
      <c r="I388" s="154"/>
      <c r="J388" s="154"/>
      <c r="K388" s="154"/>
      <c r="L388" s="154"/>
      <c r="M388" s="384"/>
      <c r="N388" s="185"/>
    </row>
    <row r="389" spans="1:14" ht="33" customHeight="1" thickBot="1" x14ac:dyDescent="0.3">
      <c r="A389" s="386"/>
      <c r="B389" s="482" t="s">
        <v>347</v>
      </c>
      <c r="C389" s="483"/>
      <c r="D389" s="483"/>
      <c r="E389" s="483"/>
      <c r="F389" s="154"/>
      <c r="G389" s="154"/>
      <c r="H389" s="154"/>
      <c r="I389" s="154"/>
      <c r="J389" s="154"/>
      <c r="K389" s="154"/>
      <c r="L389" s="154"/>
      <c r="M389" s="384"/>
      <c r="N389" s="185"/>
    </row>
    <row r="390" spans="1:14" ht="409.5" customHeight="1" x14ac:dyDescent="0.25">
      <c r="A390" s="386"/>
      <c r="B390" s="489" t="s">
        <v>1179</v>
      </c>
      <c r="C390" s="489"/>
      <c r="D390" s="489"/>
      <c r="E390" s="489"/>
      <c r="F390" s="154"/>
      <c r="G390" s="154"/>
      <c r="H390" s="154"/>
      <c r="I390" s="154"/>
      <c r="J390" s="154"/>
      <c r="K390" s="154"/>
      <c r="L390" s="154"/>
      <c r="M390" s="384"/>
      <c r="N390" s="185"/>
    </row>
    <row r="391" spans="1:14" ht="39" customHeight="1" x14ac:dyDescent="0.25">
      <c r="A391" s="386"/>
      <c r="B391" s="490"/>
      <c r="C391" s="490"/>
      <c r="D391" s="490"/>
      <c r="E391" s="490"/>
      <c r="F391" s="154"/>
      <c r="G391" s="154"/>
      <c r="H391" s="154"/>
      <c r="I391" s="154"/>
      <c r="J391" s="154"/>
      <c r="K391" s="154"/>
      <c r="L391" s="154"/>
      <c r="M391" s="384"/>
      <c r="N391" s="185"/>
    </row>
    <row r="392" spans="1:14" ht="42" customHeight="1" x14ac:dyDescent="0.25">
      <c r="A392" s="386"/>
      <c r="B392" s="450"/>
      <c r="C392" s="154"/>
      <c r="D392" s="154"/>
      <c r="E392" s="154"/>
      <c r="F392" s="154"/>
      <c r="G392" s="154"/>
      <c r="H392" s="154"/>
      <c r="I392" s="154"/>
      <c r="J392" s="154"/>
      <c r="K392" s="154"/>
      <c r="L392" s="154"/>
      <c r="M392" s="384"/>
      <c r="N392" s="185"/>
    </row>
    <row r="393" spans="1:14" ht="18.75" x14ac:dyDescent="0.25">
      <c r="A393" s="392">
        <v>5</v>
      </c>
      <c r="B393" s="153" t="s">
        <v>7</v>
      </c>
      <c r="C393" s="153"/>
      <c r="D393" s="152"/>
      <c r="E393" s="152"/>
      <c r="F393" s="152"/>
      <c r="G393" s="152"/>
      <c r="H393" s="152"/>
      <c r="I393" s="152"/>
      <c r="J393" s="152"/>
      <c r="K393" s="152"/>
      <c r="L393" s="152"/>
      <c r="M393" s="393"/>
      <c r="N393" s="185"/>
    </row>
    <row r="394" spans="1:14" ht="22.5" customHeight="1" x14ac:dyDescent="0.25">
      <c r="A394" s="394" t="s">
        <v>346</v>
      </c>
      <c r="B394" s="150" t="s">
        <v>345</v>
      </c>
      <c r="C394" s="147"/>
      <c r="D394" s="149"/>
      <c r="E394" s="149"/>
      <c r="F394" s="149"/>
      <c r="G394" s="149"/>
      <c r="H394" s="149"/>
      <c r="I394" s="149"/>
      <c r="J394" s="149"/>
      <c r="K394" s="149"/>
      <c r="L394" s="149"/>
      <c r="M394" s="395"/>
      <c r="N394" s="185"/>
    </row>
    <row r="395" spans="1:14" ht="15.75" thickBot="1" x14ac:dyDescent="0.3">
      <c r="A395" s="394"/>
      <c r="B395" s="487" t="s">
        <v>344</v>
      </c>
      <c r="C395" s="488"/>
      <c r="D395" s="488"/>
      <c r="E395" s="488"/>
      <c r="F395" s="149"/>
      <c r="G395" s="149"/>
      <c r="H395" s="149"/>
      <c r="I395" s="149"/>
      <c r="J395" s="149"/>
      <c r="K395" s="149"/>
      <c r="L395" s="149"/>
      <c r="M395" s="395"/>
      <c r="N395" s="185"/>
    </row>
    <row r="396" spans="1:14" ht="336.75" customHeight="1" thickBot="1" x14ac:dyDescent="0.3">
      <c r="A396" s="394"/>
      <c r="B396" s="486" t="s">
        <v>1180</v>
      </c>
      <c r="C396" s="478"/>
      <c r="D396" s="478"/>
      <c r="E396" s="479"/>
      <c r="F396" s="149"/>
      <c r="G396" s="149"/>
      <c r="H396" s="149"/>
      <c r="I396" s="149"/>
      <c r="J396" s="149"/>
      <c r="K396" s="149"/>
      <c r="L396" s="149"/>
      <c r="M396" s="395"/>
      <c r="N396" s="185"/>
    </row>
    <row r="397" spans="1:14" ht="22.5" customHeight="1" x14ac:dyDescent="0.25">
      <c r="A397" s="394" t="s">
        <v>343</v>
      </c>
      <c r="B397" s="150" t="s">
        <v>342</v>
      </c>
      <c r="C397" s="147"/>
      <c r="D397" s="149"/>
      <c r="E397" s="149"/>
      <c r="F397" s="149"/>
      <c r="G397" s="149"/>
      <c r="H397" s="149"/>
      <c r="I397" s="149"/>
      <c r="J397" s="149"/>
      <c r="K397" s="149"/>
      <c r="L397" s="149"/>
      <c r="M397" s="395"/>
      <c r="N397" s="185"/>
    </row>
    <row r="398" spans="1:14" ht="23.25" customHeight="1" thickBot="1" x14ac:dyDescent="0.3">
      <c r="A398" s="394"/>
      <c r="B398" s="487" t="s">
        <v>341</v>
      </c>
      <c r="C398" s="488"/>
      <c r="D398" s="488"/>
      <c r="E398" s="488"/>
      <c r="F398" s="149"/>
      <c r="G398" s="149"/>
      <c r="H398" s="149"/>
      <c r="I398" s="149"/>
      <c r="J398" s="149"/>
      <c r="K398" s="149"/>
      <c r="L398" s="149"/>
      <c r="M398" s="395"/>
      <c r="N398" s="185"/>
    </row>
    <row r="399" spans="1:14" ht="78.75" customHeight="1" x14ac:dyDescent="0.25">
      <c r="A399" s="394"/>
      <c r="B399" s="489" t="s">
        <v>1181</v>
      </c>
      <c r="C399" s="489"/>
      <c r="D399" s="489"/>
      <c r="E399" s="489"/>
      <c r="F399" s="149"/>
      <c r="G399" s="149"/>
      <c r="H399" s="149"/>
      <c r="I399" s="149"/>
      <c r="J399" s="149"/>
      <c r="K399" s="149"/>
      <c r="L399" s="149"/>
      <c r="M399" s="395"/>
      <c r="N399" s="185"/>
    </row>
    <row r="400" spans="1:14" ht="8.25" customHeight="1" x14ac:dyDescent="0.25">
      <c r="A400" s="396"/>
      <c r="B400" s="490"/>
      <c r="C400" s="490"/>
      <c r="D400" s="490"/>
      <c r="E400" s="490"/>
      <c r="F400" s="149"/>
      <c r="G400" s="149"/>
      <c r="H400" s="149"/>
      <c r="I400" s="149"/>
      <c r="J400" s="149"/>
      <c r="K400" s="149"/>
      <c r="L400" s="149"/>
      <c r="M400" s="395"/>
      <c r="N400" s="185"/>
    </row>
    <row r="401" spans="1:14" ht="18.75" customHeight="1" x14ac:dyDescent="0.25">
      <c r="A401" s="396"/>
      <c r="B401" s="149"/>
      <c r="C401" s="149"/>
      <c r="D401" s="149"/>
      <c r="E401" s="149"/>
      <c r="F401" s="149"/>
      <c r="G401" s="149"/>
      <c r="H401" s="149"/>
      <c r="I401" s="149"/>
      <c r="J401" s="149"/>
      <c r="K401" s="149"/>
      <c r="L401" s="149"/>
      <c r="M401" s="395"/>
      <c r="N401" s="185"/>
    </row>
    <row r="402" spans="1:14" ht="18.75" x14ac:dyDescent="0.25">
      <c r="A402" s="397"/>
      <c r="B402" s="151" t="s">
        <v>340</v>
      </c>
      <c r="C402" s="151"/>
      <c r="D402" s="151"/>
      <c r="E402" s="151"/>
      <c r="F402" s="151"/>
      <c r="G402" s="151"/>
      <c r="H402" s="151"/>
      <c r="I402" s="151"/>
      <c r="J402" s="151"/>
      <c r="K402" s="151"/>
      <c r="L402" s="151"/>
      <c r="M402" s="398"/>
      <c r="N402" s="185"/>
    </row>
    <row r="403" spans="1:14" ht="24.75" customHeight="1" x14ac:dyDescent="0.25">
      <c r="A403" s="396" t="s">
        <v>339</v>
      </c>
      <c r="B403" s="150" t="s">
        <v>338</v>
      </c>
      <c r="C403" s="150"/>
      <c r="D403" s="150"/>
      <c r="E403" s="150"/>
      <c r="F403" s="149"/>
      <c r="G403" s="149"/>
      <c r="H403" s="149"/>
      <c r="I403" s="149"/>
      <c r="J403" s="149"/>
      <c r="K403" s="149"/>
      <c r="L403" s="149"/>
      <c r="M403" s="395"/>
      <c r="N403" s="185"/>
    </row>
    <row r="404" spans="1:14" ht="33.75" customHeight="1" thickBot="1" x14ac:dyDescent="0.3">
      <c r="A404" s="396"/>
      <c r="B404" s="484" t="s">
        <v>337</v>
      </c>
      <c r="C404" s="485"/>
      <c r="D404" s="485"/>
      <c r="E404" s="485"/>
      <c r="F404" s="149"/>
      <c r="G404" s="149"/>
      <c r="H404" s="149"/>
      <c r="I404" s="149"/>
      <c r="J404" s="149"/>
      <c r="K404" s="149"/>
      <c r="L404" s="149"/>
      <c r="M404" s="395"/>
      <c r="N404" s="185"/>
    </row>
    <row r="405" spans="1:14" ht="64.5" customHeight="1" thickBot="1" x14ac:dyDescent="0.3">
      <c r="B405" s="486" t="s">
        <v>1182</v>
      </c>
      <c r="C405" s="478"/>
      <c r="D405" s="478"/>
      <c r="E405" s="479"/>
      <c r="F405" s="149"/>
      <c r="G405" s="149"/>
      <c r="H405" s="149"/>
      <c r="I405" s="149"/>
      <c r="J405" s="149"/>
      <c r="K405" s="149"/>
      <c r="L405" s="149"/>
      <c r="M405" s="395"/>
      <c r="N405" s="185"/>
    </row>
    <row r="406" spans="1:14" x14ac:dyDescent="0.25">
      <c r="A406" s="394"/>
      <c r="B406" s="148"/>
      <c r="C406" s="147"/>
      <c r="D406" s="147"/>
      <c r="E406" s="147"/>
      <c r="F406" s="146"/>
      <c r="G406" s="146"/>
      <c r="H406" s="146"/>
      <c r="I406" s="146"/>
      <c r="J406" s="146"/>
      <c r="K406" s="146"/>
      <c r="L406" s="146"/>
      <c r="M406" s="399"/>
      <c r="N406" s="185"/>
    </row>
    <row r="407" spans="1:14" ht="18.75" x14ac:dyDescent="0.25">
      <c r="A407" s="396"/>
      <c r="B407" s="145" t="s">
        <v>336</v>
      </c>
      <c r="C407" s="145"/>
      <c r="D407" s="145"/>
      <c r="E407" s="145"/>
      <c r="F407" s="145"/>
      <c r="G407" s="145"/>
      <c r="H407" s="145"/>
      <c r="I407" s="145"/>
      <c r="J407" s="145"/>
      <c r="K407" s="145"/>
      <c r="L407" s="145"/>
      <c r="M407" s="400"/>
      <c r="N407" s="185"/>
    </row>
    <row r="408" spans="1:14" ht="25.5" customHeight="1" x14ac:dyDescent="0.25">
      <c r="A408" s="352" t="s">
        <v>335</v>
      </c>
      <c r="B408" s="144" t="s">
        <v>334</v>
      </c>
      <c r="C408" s="133"/>
      <c r="D408" s="127"/>
      <c r="E408" s="127"/>
      <c r="F408" s="127"/>
      <c r="G408" s="127"/>
      <c r="H408" s="127"/>
      <c r="I408" s="127"/>
      <c r="J408" s="127"/>
      <c r="K408" s="127"/>
      <c r="L408" s="127"/>
      <c r="M408" s="350"/>
      <c r="N408" s="185"/>
    </row>
    <row r="409" spans="1:14" ht="18.75" customHeight="1" thickBot="1" x14ac:dyDescent="0.3">
      <c r="A409" s="352"/>
      <c r="B409" s="143" t="s">
        <v>333</v>
      </c>
      <c r="C409" s="142"/>
      <c r="D409" s="127"/>
      <c r="E409" s="127"/>
      <c r="F409" s="127"/>
      <c r="G409" s="127"/>
      <c r="H409" s="127"/>
      <c r="I409" s="127"/>
      <c r="J409" s="127"/>
      <c r="K409" s="127"/>
      <c r="L409" s="127"/>
      <c r="M409" s="350"/>
      <c r="N409" s="185"/>
    </row>
    <row r="410" spans="1:14" ht="33" customHeight="1" thickBot="1" x14ac:dyDescent="0.3">
      <c r="A410" s="351"/>
      <c r="B410" s="477"/>
      <c r="C410" s="478"/>
      <c r="D410" s="478"/>
      <c r="E410" s="479"/>
      <c r="F410" s="127"/>
      <c r="G410" s="127"/>
      <c r="H410" s="127"/>
      <c r="I410" s="127"/>
      <c r="J410" s="127"/>
      <c r="K410" s="127"/>
      <c r="L410" s="127"/>
      <c r="M410" s="350"/>
      <c r="N410" s="185"/>
    </row>
    <row r="411" spans="1:14" ht="25.5" customHeight="1" x14ac:dyDescent="0.25">
      <c r="A411" s="352" t="s">
        <v>332</v>
      </c>
      <c r="B411" s="144" t="s">
        <v>331</v>
      </c>
      <c r="C411" s="133"/>
      <c r="D411" s="127"/>
      <c r="E411" s="127"/>
      <c r="F411" s="127"/>
      <c r="G411" s="127"/>
      <c r="H411" s="127"/>
      <c r="I411" s="127"/>
      <c r="J411" s="127"/>
      <c r="K411" s="127"/>
      <c r="L411" s="127"/>
      <c r="M411" s="350"/>
      <c r="N411" s="185"/>
    </row>
    <row r="412" spans="1:14" ht="18.75" customHeight="1" thickBot="1" x14ac:dyDescent="0.3">
      <c r="A412" s="352"/>
      <c r="B412" s="143" t="s">
        <v>330</v>
      </c>
      <c r="C412" s="142"/>
      <c r="D412" s="127"/>
      <c r="E412" s="127"/>
      <c r="F412" s="127"/>
      <c r="G412" s="127"/>
      <c r="H412" s="127"/>
      <c r="I412" s="127"/>
      <c r="J412" s="127"/>
      <c r="K412" s="127"/>
      <c r="L412" s="127"/>
      <c r="M412" s="350"/>
      <c r="N412" s="185"/>
    </row>
    <row r="413" spans="1:14" ht="33" customHeight="1" thickBot="1" x14ac:dyDescent="0.3">
      <c r="A413" s="351"/>
      <c r="B413" s="477"/>
      <c r="C413" s="478"/>
      <c r="D413" s="478"/>
      <c r="E413" s="479"/>
      <c r="F413" s="127"/>
      <c r="G413" s="127"/>
      <c r="H413" s="127"/>
      <c r="I413" s="127"/>
      <c r="J413" s="127"/>
      <c r="K413" s="127"/>
      <c r="L413" s="127"/>
      <c r="M413" s="350"/>
      <c r="N413" s="185"/>
    </row>
    <row r="414" spans="1:14" ht="26.25" customHeight="1" x14ac:dyDescent="0.25">
      <c r="A414" s="352" t="s">
        <v>329</v>
      </c>
      <c r="B414" s="141" t="s">
        <v>328</v>
      </c>
      <c r="C414" s="133"/>
      <c r="D414" s="127"/>
      <c r="E414" s="127"/>
      <c r="F414" s="127"/>
      <c r="G414" s="127"/>
      <c r="H414" s="127"/>
      <c r="I414" s="127"/>
      <c r="J414" s="127"/>
      <c r="K414" s="127"/>
      <c r="L414" s="127"/>
      <c r="M414" s="350"/>
      <c r="N414" s="185"/>
    </row>
    <row r="415" spans="1:14" ht="21.75" customHeight="1" thickBot="1" x14ac:dyDescent="0.3">
      <c r="A415" s="351"/>
      <c r="B415" s="140" t="s">
        <v>327</v>
      </c>
      <c r="C415" s="139"/>
      <c r="D415" s="127"/>
      <c r="E415" s="127"/>
      <c r="F415" s="127"/>
      <c r="G415" s="127"/>
      <c r="H415" s="127"/>
      <c r="I415" s="127"/>
      <c r="J415" s="127"/>
      <c r="K415" s="127"/>
      <c r="L415" s="127"/>
      <c r="M415" s="350"/>
      <c r="N415" s="185"/>
    </row>
    <row r="416" spans="1:14" ht="30.75" customHeight="1" thickBot="1" x14ac:dyDescent="0.3">
      <c r="A416" s="351"/>
      <c r="B416" s="477"/>
      <c r="C416" s="478"/>
      <c r="D416" s="478"/>
      <c r="E416" s="479"/>
      <c r="F416" s="127"/>
      <c r="G416" s="127"/>
      <c r="H416" s="127"/>
      <c r="I416" s="127"/>
      <c r="J416" s="127"/>
      <c r="K416" s="127"/>
      <c r="L416" s="127"/>
      <c r="M416" s="350"/>
      <c r="N416" s="185"/>
    </row>
    <row r="417" spans="1:14" ht="30.75" customHeight="1" x14ac:dyDescent="0.25">
      <c r="A417" s="351" t="s">
        <v>326</v>
      </c>
      <c r="B417" s="138" t="s">
        <v>325</v>
      </c>
      <c r="C417" s="127"/>
      <c r="D417" s="127"/>
      <c r="E417" s="127"/>
      <c r="F417" s="127"/>
      <c r="G417" s="127"/>
      <c r="H417" s="127"/>
      <c r="I417" s="127"/>
      <c r="J417" s="127"/>
      <c r="K417" s="127"/>
      <c r="L417" s="127"/>
      <c r="M417" s="350"/>
      <c r="N417" s="185"/>
    </row>
    <row r="418" spans="1:14" ht="24" customHeight="1" thickBot="1" x14ac:dyDescent="0.3">
      <c r="A418" s="351"/>
      <c r="B418" s="137" t="s">
        <v>324</v>
      </c>
      <c r="C418" s="136"/>
      <c r="D418" s="136"/>
      <c r="E418" s="136"/>
      <c r="F418" s="135"/>
      <c r="G418" s="135"/>
      <c r="H418" s="135"/>
      <c r="I418" s="135"/>
      <c r="J418" s="135"/>
      <c r="K418" s="127"/>
      <c r="L418" s="127"/>
      <c r="M418" s="350"/>
      <c r="N418" s="185"/>
    </row>
    <row r="419" spans="1:14" ht="38.25" customHeight="1" thickBot="1" x14ac:dyDescent="0.3">
      <c r="A419" s="351"/>
      <c r="B419" s="477" t="s">
        <v>1166</v>
      </c>
      <c r="C419" s="478"/>
      <c r="D419" s="478"/>
      <c r="E419" s="479"/>
      <c r="F419" s="135"/>
      <c r="G419" s="135"/>
      <c r="H419" s="135"/>
      <c r="I419" s="135"/>
      <c r="J419" s="135"/>
      <c r="K419" s="127"/>
      <c r="L419" s="127"/>
      <c r="M419" s="350"/>
      <c r="N419" s="185"/>
    </row>
    <row r="420" spans="1:14" ht="24" customHeight="1" x14ac:dyDescent="0.25">
      <c r="A420" s="352" t="s">
        <v>323</v>
      </c>
      <c r="B420" s="134" t="s">
        <v>322</v>
      </c>
      <c r="C420" s="133"/>
      <c r="D420" s="127"/>
      <c r="E420" s="127"/>
      <c r="F420" s="127"/>
      <c r="G420" s="127"/>
      <c r="H420" s="127"/>
      <c r="I420" s="127"/>
      <c r="J420" s="127"/>
      <c r="K420" s="127"/>
      <c r="L420" s="127"/>
      <c r="M420" s="350"/>
      <c r="N420" s="185"/>
    </row>
    <row r="421" spans="1:14" ht="39.75" customHeight="1" thickBot="1" x14ac:dyDescent="0.3">
      <c r="A421" s="352"/>
      <c r="B421" s="475" t="s">
        <v>321</v>
      </c>
      <c r="C421" s="476"/>
      <c r="D421" s="476"/>
      <c r="E421" s="476"/>
      <c r="F421" s="127"/>
      <c r="G421" s="127"/>
      <c r="H421" s="127"/>
      <c r="I421" s="127"/>
      <c r="J421" s="127"/>
      <c r="K421" s="127"/>
      <c r="L421" s="127"/>
      <c r="M421" s="350"/>
      <c r="N421" s="185"/>
    </row>
    <row r="422" spans="1:14" x14ac:dyDescent="0.25">
      <c r="A422" s="351"/>
      <c r="B422" s="132" t="s">
        <v>320</v>
      </c>
      <c r="C422" s="131" t="s">
        <v>1197</v>
      </c>
      <c r="D422" s="127"/>
      <c r="E422" s="127"/>
      <c r="F422" s="127"/>
      <c r="G422" s="127"/>
      <c r="H422" s="127"/>
      <c r="I422" s="127"/>
      <c r="J422" s="127"/>
      <c r="K422" s="127"/>
      <c r="L422" s="127"/>
      <c r="M422" s="350"/>
      <c r="N422" s="185"/>
    </row>
    <row r="423" spans="1:14" ht="30" x14ac:dyDescent="0.25">
      <c r="A423" s="351"/>
      <c r="B423" s="130" t="s">
        <v>319</v>
      </c>
      <c r="C423" s="471" t="s">
        <v>1198</v>
      </c>
      <c r="D423" s="127"/>
      <c r="E423" s="127"/>
      <c r="F423" s="127"/>
      <c r="G423" s="127"/>
      <c r="H423" s="127"/>
      <c r="I423" s="127"/>
      <c r="J423" s="127"/>
      <c r="K423" s="127"/>
      <c r="L423" s="127"/>
      <c r="M423" s="350"/>
      <c r="N423" s="185"/>
    </row>
    <row r="424" spans="1:14" ht="15.75" thickBot="1" x14ac:dyDescent="0.3">
      <c r="A424" s="352"/>
      <c r="B424" s="128" t="s">
        <v>318</v>
      </c>
      <c r="C424" s="470">
        <v>42328</v>
      </c>
      <c r="D424" s="127"/>
      <c r="E424" s="127"/>
      <c r="F424" s="127"/>
      <c r="G424" s="127"/>
      <c r="H424" s="127"/>
      <c r="I424" s="127"/>
      <c r="J424" s="127"/>
      <c r="K424" s="127"/>
      <c r="L424" s="127"/>
      <c r="M424" s="350"/>
      <c r="N424" s="185"/>
    </row>
    <row r="425" spans="1:14" ht="67.5" customHeight="1" thickBot="1" x14ac:dyDescent="0.3">
      <c r="A425" s="401"/>
      <c r="B425" s="402"/>
      <c r="C425" s="402"/>
      <c r="D425" s="402"/>
      <c r="E425" s="402"/>
      <c r="F425" s="402"/>
      <c r="G425" s="402"/>
      <c r="H425" s="402"/>
      <c r="I425" s="402"/>
      <c r="J425" s="402"/>
      <c r="K425" s="402"/>
      <c r="L425" s="402"/>
      <c r="M425" s="403"/>
      <c r="N425" s="185"/>
    </row>
    <row r="426" spans="1:14" x14ac:dyDescent="0.25">
      <c r="A426" s="159"/>
      <c r="B426" s="159"/>
      <c r="C426" s="159"/>
      <c r="D426" s="159"/>
      <c r="E426" s="159"/>
      <c r="F426" s="159"/>
      <c r="G426" s="159"/>
      <c r="H426" s="159"/>
      <c r="I426" s="159"/>
      <c r="J426" s="159"/>
      <c r="K426" s="159"/>
      <c r="L426" s="159"/>
      <c r="M426" s="159"/>
    </row>
  </sheetData>
  <sheetProtection password="8196" sheet="1" objects="1" scenarios="1"/>
  <dataConsolidate/>
  <mergeCells count="89">
    <mergeCell ref="A1:I1"/>
    <mergeCell ref="B39:E39"/>
    <mergeCell ref="B25:E25"/>
    <mergeCell ref="B28:E28"/>
    <mergeCell ref="B33:E33"/>
    <mergeCell ref="B12:E12"/>
    <mergeCell ref="B31:E31"/>
    <mergeCell ref="B32:E32"/>
    <mergeCell ref="B36:E36"/>
    <mergeCell ref="B37:E37"/>
    <mergeCell ref="B38:E38"/>
    <mergeCell ref="B63:E63"/>
    <mergeCell ref="B41:E41"/>
    <mergeCell ref="B40:E40"/>
    <mergeCell ref="C51:E51"/>
    <mergeCell ref="C49:E49"/>
    <mergeCell ref="C60:E60"/>
    <mergeCell ref="C52:E52"/>
    <mergeCell ref="C54:E54"/>
    <mergeCell ref="C53:E53"/>
    <mergeCell ref="B44:E44"/>
    <mergeCell ref="C48:E48"/>
    <mergeCell ref="C47:E47"/>
    <mergeCell ref="C46:E46"/>
    <mergeCell ref="C50:E50"/>
    <mergeCell ref="B62:E62"/>
    <mergeCell ref="B307:E307"/>
    <mergeCell ref="B306:E306"/>
    <mergeCell ref="B288:E288"/>
    <mergeCell ref="B290:E290"/>
    <mergeCell ref="B289:E289"/>
    <mergeCell ref="B297:E297"/>
    <mergeCell ref="B298:E298"/>
    <mergeCell ref="B296:E296"/>
    <mergeCell ref="B228:E228"/>
    <mergeCell ref="B100:E100"/>
    <mergeCell ref="B64:E64"/>
    <mergeCell ref="B93:E93"/>
    <mergeCell ref="B85:E85"/>
    <mergeCell ref="B89:E89"/>
    <mergeCell ref="B84:E84"/>
    <mergeCell ref="B385:E385"/>
    <mergeCell ref="B383:E383"/>
    <mergeCell ref="B61:E61"/>
    <mergeCell ref="B99:E99"/>
    <mergeCell ref="C59:E59"/>
    <mergeCell ref="B282:E282"/>
    <mergeCell ref="B283:E283"/>
    <mergeCell ref="B384:E384"/>
    <mergeCell ref="B299:E299"/>
    <mergeCell ref="B305:E305"/>
    <mergeCell ref="B304:E304"/>
    <mergeCell ref="B303:E303"/>
    <mergeCell ref="B380:E380"/>
    <mergeCell ref="B379:E379"/>
    <mergeCell ref="B377:E377"/>
    <mergeCell ref="B376:E376"/>
    <mergeCell ref="B263:E263"/>
    <mergeCell ref="B295:E295"/>
    <mergeCell ref="C55:E55"/>
    <mergeCell ref="B275:E275"/>
    <mergeCell ref="B101:E101"/>
    <mergeCell ref="B122:E122"/>
    <mergeCell ref="B227:E227"/>
    <mergeCell ref="B254:E254"/>
    <mergeCell ref="B255:E255"/>
    <mergeCell ref="B121:E121"/>
    <mergeCell ref="B94:E94"/>
    <mergeCell ref="C56:E56"/>
    <mergeCell ref="C58:E58"/>
    <mergeCell ref="C57:E57"/>
    <mergeCell ref="B239:E239"/>
    <mergeCell ref="B240:E240"/>
    <mergeCell ref="M242:M252"/>
    <mergeCell ref="B421:E421"/>
    <mergeCell ref="B413:E413"/>
    <mergeCell ref="B388:E388"/>
    <mergeCell ref="B389:E389"/>
    <mergeCell ref="B410:E410"/>
    <mergeCell ref="B416:E416"/>
    <mergeCell ref="B404:E404"/>
    <mergeCell ref="B405:E405"/>
    <mergeCell ref="B395:E395"/>
    <mergeCell ref="B396:E396"/>
    <mergeCell ref="B398:E398"/>
    <mergeCell ref="B419:E419"/>
    <mergeCell ref="B399:E400"/>
    <mergeCell ref="B390:E391"/>
    <mergeCell ref="B274:E274"/>
  </mergeCells>
  <dataValidations count="29">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69:E372">
      <formula1>ObjectiveS3</formula1>
    </dataValidation>
    <dataValidation type="list" allowBlank="1" showInputMessage="1" showErrorMessage="1" sqref="E334:E339">
      <formula1>ObjectiveN3</formula1>
    </dataValidation>
    <dataValidation type="list" allowBlank="1" showInputMessage="1" showErrorMessage="1" sqref="D257:D259 D277:D279">
      <formula1>direction</formula1>
    </dataValidation>
    <dataValidation type="decimal" allowBlank="1" showInputMessage="1" showErrorMessage="1" sqref="C210:C212 D124:D209">
      <formula1>0</formula1>
      <formula2>100000000000</formula2>
    </dataValidation>
    <dataValidation type="list" allowBlank="1" showInputMessage="1" showErrorMessage="1" sqref="D103:D118">
      <formula1>yeartype</formula1>
    </dataValidation>
    <dataValidation type="date" allowBlank="1" showInputMessage="1" showErrorMessage="1" sqref="C424">
      <formula1>1</formula1>
      <formula2>73051</formula2>
    </dataValidation>
    <dataValidation type="decimal" allowBlank="1" showInputMessage="1" showErrorMessage="1" sqref="D220:D224 E242:G252 I242:J252">
      <formula1>0.1</formula1>
      <formula2>100000000</formula2>
    </dataValidation>
    <dataValidation type="decimal" allowBlank="1" showInputMessage="1" showErrorMessage="1" sqref="E211:E212">
      <formula1>0.000000001</formula1>
      <formula2>1000000000</formula2>
    </dataValidation>
    <dataValidation type="list" allowBlank="1" showInputMessage="1" showErrorMessage="1" sqref="F211:F212">
      <formula1>unitCO2E</formula1>
    </dataValidation>
    <dataValidation type="whole" allowBlank="1" showInputMessage="1" showErrorMessage="1" sqref="H104:H118">
      <formula1>0</formula1>
      <formula2>100000000000</formula2>
    </dataValidation>
    <dataValidation type="list" allowBlank="1" showInputMessage="1" showErrorMessage="1" sqref="C103 G220:G224 J220:J224 D242:D252">
      <formula1>year</formula1>
    </dataValidation>
    <dataValidation type="whole" allowBlank="1" showInputMessage="1" showErrorMessage="1" sqref="B95 B378 B381 B406 B375 B373 B33 B253 B26">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352:E361">
      <formula1>ObjectiveB2</formula1>
    </dataValidation>
    <dataValidation type="list" allowBlank="1" showInputMessage="1" showErrorMessage="1" sqref="E362:E366">
      <formula1>ObjectiveB3</formula1>
    </dataValidation>
    <dataValidation type="list" allowBlank="1" showInputMessage="1" showErrorMessage="1" sqref="E316:E333">
      <formula1>ObjectiveN2</formula1>
    </dataValidation>
    <dataValidation type="list" allowBlank="1" showInputMessage="1" showErrorMessage="1" sqref="E340:E351">
      <formula1>ObjectiveB1</formula1>
    </dataValidation>
    <dataValidation type="list" allowBlank="1" showInputMessage="1" showErrorMessage="1" sqref="E309:E315">
      <formula1>ObjectiveN1</formula1>
    </dataValidation>
    <dataValidation type="list" allowBlank="1" showInputMessage="1" showErrorMessage="1" sqref="F220:F224">
      <formula1>targetboundary</formula1>
    </dataValidation>
    <dataValidation type="list" allowBlank="1" showInputMessage="1" showErrorMessage="1" sqref="C220:C224">
      <formula1>targettype</formula1>
    </dataValidation>
    <dataValidation type="list" allowBlank="1" showInputMessage="1" showErrorMessage="1" sqref="E220:E224">
      <formula1>unitCO2C</formula1>
    </dataValidation>
    <dataValidation type="decimal" allowBlank="1" showInputMessage="1" showErrorMessage="1" sqref="H220:H224">
      <formula1>0</formula1>
      <formula2>10000000000000</formula2>
    </dataValidation>
    <dataValidation type="list" allowBlank="1" showInputMessage="1" showErrorMessage="1" sqref="I220:I224">
      <formula1>unitCO2D</formula1>
    </dataValidation>
    <dataValidation type="list" allowBlank="1" showInputMessage="1" showErrorMessage="1" sqref="K242:K252">
      <formula1>Estimated</formula1>
    </dataValidation>
    <dataValidation type="list" allowBlank="1" showInputMessage="1" showErrorMessage="1" sqref="C124:C209">
      <formula1>Scope</formula1>
    </dataValidation>
    <dataValidation type="decimal" allowBlank="1" showInputMessage="1" showErrorMessage="1" sqref="H124:H208">
      <formula1>0.001</formula1>
      <formula2>1000000000</formula2>
    </dataValidation>
  </dataValidations>
  <hyperlinks>
    <hyperlink ref="B87" r:id="rId1" display="The C-CAT tool can be accessed at http://www.resourceefficientscotland.com/resource/resource-efficient-scotland-climate-change-assessment-tool-ccat "/>
    <hyperlink ref="G316" r:id="rId2"/>
    <hyperlink ref="G330" r:id="rId3"/>
    <hyperlink ref="G334" r:id="rId4"/>
    <hyperlink ref="G333" r:id="rId5"/>
    <hyperlink ref="G331" r:id="rId6"/>
    <hyperlink ref="G349" r:id="rId7"/>
    <hyperlink ref="G360" r:id="rId8"/>
    <hyperlink ref="G362" r:id="rId9"/>
    <hyperlink ref="G365" r:id="rId10"/>
    <hyperlink ref="G367" r:id="rId11"/>
  </hyperlinks>
  <pageMargins left="0.7" right="0.7" top="0.75" bottom="0.75" header="0.3" footer="0.3"/>
  <pageSetup paperSize="9" orientation="portrait" r:id="rId12"/>
  <drawing r:id="rId1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H242:H252</xm:sqref>
        </x14:dataValidation>
        <x14:dataValidation type="list" allowBlank="1" showInputMessage="1" showErrorMessage="1">
          <x14:formula1>
            <xm:f>ListsReq!$AC$3:$AC$69</xm:f>
          </x14:formula1>
          <xm:sqref>B124:B208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8"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88" t="s">
        <v>943</v>
      </c>
      <c r="AD2" s="288" t="s">
        <v>9</v>
      </c>
      <c r="AE2" s="288" t="s">
        <v>468</v>
      </c>
      <c r="AF2" s="288" t="s">
        <v>9</v>
      </c>
      <c r="AG2" s="24" t="s">
        <v>942</v>
      </c>
      <c r="AH2" s="24" t="s">
        <v>941</v>
      </c>
      <c r="AI2" s="24" t="s">
        <v>940</v>
      </c>
      <c r="AJ2" s="24" t="s">
        <v>939</v>
      </c>
      <c r="AK2" s="24"/>
      <c r="AL2" s="24" t="s">
        <v>938</v>
      </c>
      <c r="AM2" s="24"/>
      <c r="AN2" s="24" t="s">
        <v>937</v>
      </c>
      <c r="AO2" s="24" t="s">
        <v>913</v>
      </c>
      <c r="AP2" s="24" t="s">
        <v>936</v>
      </c>
      <c r="AQ2" s="24" t="s">
        <v>470</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79" t="s">
        <v>917</v>
      </c>
      <c r="AD3" s="279" t="s">
        <v>622</v>
      </c>
      <c r="AE3" s="280">
        <v>0.49425999999999998</v>
      </c>
      <c r="AF3" s="280" t="s">
        <v>569</v>
      </c>
      <c r="AG3" t="s">
        <v>916</v>
      </c>
      <c r="AH3" t="s">
        <v>622</v>
      </c>
      <c r="AI3" t="s">
        <v>640</v>
      </c>
      <c r="AJ3" t="s">
        <v>915</v>
      </c>
      <c r="AL3" t="s">
        <v>914</v>
      </c>
      <c r="AN3" t="s">
        <v>912</v>
      </c>
      <c r="AO3" t="s">
        <v>913</v>
      </c>
      <c r="AP3" t="s">
        <v>912</v>
      </c>
      <c r="AQ3" t="s">
        <v>494</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79" t="s">
        <v>893</v>
      </c>
      <c r="AD4" s="279" t="s">
        <v>622</v>
      </c>
      <c r="AE4" s="280">
        <v>4.3220000000000001E-2</v>
      </c>
      <c r="AF4" s="280" t="s">
        <v>569</v>
      </c>
      <c r="AG4" t="s">
        <v>422</v>
      </c>
      <c r="AH4" t="s">
        <v>892</v>
      </c>
      <c r="AI4" t="s">
        <v>891</v>
      </c>
      <c r="AJ4" t="s">
        <v>890</v>
      </c>
      <c r="AL4" t="s">
        <v>889</v>
      </c>
      <c r="AN4" t="s">
        <v>888</v>
      </c>
      <c r="AO4" t="s">
        <v>887</v>
      </c>
      <c r="AP4" t="s">
        <v>13</v>
      </c>
      <c r="AQ4" t="s">
        <v>493</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79" t="s">
        <v>868</v>
      </c>
      <c r="AD5" s="279" t="s">
        <v>622</v>
      </c>
      <c r="AE5" s="279">
        <v>0.18497</v>
      </c>
      <c r="AF5" s="279" t="s">
        <v>569</v>
      </c>
      <c r="AG5" t="s">
        <v>867</v>
      </c>
      <c r="AH5" t="s">
        <v>866</v>
      </c>
      <c r="AI5" t="s">
        <v>865</v>
      </c>
      <c r="AJ5" t="s">
        <v>864</v>
      </c>
      <c r="AL5" t="s">
        <v>863</v>
      </c>
      <c r="AN5" t="s">
        <v>862</v>
      </c>
      <c r="AP5" t="s">
        <v>861</v>
      </c>
      <c r="AQ5" t="s">
        <v>492</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79" t="s">
        <v>847</v>
      </c>
      <c r="AD6" s="279" t="s">
        <v>622</v>
      </c>
      <c r="AE6" s="279">
        <v>0.27211999999999997</v>
      </c>
      <c r="AF6" s="279"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79" t="s">
        <v>829</v>
      </c>
      <c r="AD7" s="279" t="s">
        <v>622</v>
      </c>
      <c r="AE7" s="287">
        <v>0.26950000000000002</v>
      </c>
      <c r="AF7" s="279"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3" t="s">
        <v>811</v>
      </c>
      <c r="AD8" s="283" t="s">
        <v>671</v>
      </c>
      <c r="AE8" s="340">
        <v>2.5379710000000002</v>
      </c>
      <c r="AF8" s="279"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13" t="s">
        <v>796</v>
      </c>
      <c r="AD9" s="213" t="s">
        <v>622</v>
      </c>
      <c r="AE9" s="238">
        <v>0.24667</v>
      </c>
      <c r="AF9" s="279"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79" t="s">
        <v>779</v>
      </c>
      <c r="AD10" s="279" t="s">
        <v>622</v>
      </c>
      <c r="AE10" s="286">
        <v>0.315905361</v>
      </c>
      <c r="AF10" s="279"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79" t="s">
        <v>763</v>
      </c>
      <c r="AD11" s="279" t="s">
        <v>746</v>
      </c>
      <c r="AE11" s="279">
        <v>0.34410000000000002</v>
      </c>
      <c r="AF11" s="279"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79" t="s">
        <v>747</v>
      </c>
      <c r="AD12" s="279" t="s">
        <v>746</v>
      </c>
      <c r="AE12" s="280">
        <v>0.70850000000000002</v>
      </c>
      <c r="AF12" s="280"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79" t="s">
        <v>730</v>
      </c>
      <c r="AD13" s="279" t="s">
        <v>671</v>
      </c>
      <c r="AE13" s="279">
        <v>2.6023999999999998</v>
      </c>
      <c r="AF13" s="279"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79" t="s">
        <v>717</v>
      </c>
      <c r="AD14" s="279" t="s">
        <v>671</v>
      </c>
      <c r="AE14" s="279">
        <v>2.1913999999999998</v>
      </c>
      <c r="AF14" s="279"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79" t="s">
        <v>705</v>
      </c>
      <c r="AD15" s="279" t="s">
        <v>622</v>
      </c>
      <c r="AE15" s="279">
        <v>1.1838E-2</v>
      </c>
      <c r="AF15" s="279"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79" t="s">
        <v>693</v>
      </c>
      <c r="AD16" s="279" t="s">
        <v>622</v>
      </c>
      <c r="AE16" s="279">
        <v>2.0799999999999999E-4</v>
      </c>
      <c r="AF16" s="279"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79" t="s">
        <v>681</v>
      </c>
      <c r="AD17" s="279" t="s">
        <v>622</v>
      </c>
      <c r="AE17" s="279">
        <v>0.214508</v>
      </c>
      <c r="AF17" s="279" t="s">
        <v>569</v>
      </c>
      <c r="AG17" t="s">
        <v>5</v>
      </c>
      <c r="AH17" t="s">
        <v>548</v>
      </c>
      <c r="AT17" t="s">
        <v>680</v>
      </c>
      <c r="AU17" t="s">
        <v>679</v>
      </c>
      <c r="AV17" t="s">
        <v>678</v>
      </c>
      <c r="AW17" t="s">
        <v>677</v>
      </c>
      <c r="AX17" t="s">
        <v>676</v>
      </c>
      <c r="AZ17" t="s">
        <v>675</v>
      </c>
      <c r="BA17" t="s">
        <v>674</v>
      </c>
      <c r="BD17" t="s">
        <v>673</v>
      </c>
    </row>
    <row r="18" spans="3:56" x14ac:dyDescent="0.25">
      <c r="C18">
        <v>2020</v>
      </c>
      <c r="AC18" s="279" t="s">
        <v>672</v>
      </c>
      <c r="AD18" s="279" t="s">
        <v>671</v>
      </c>
      <c r="AE18" s="280">
        <v>1.5022500000000001</v>
      </c>
      <c r="AF18" s="280"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13" t="s">
        <v>661</v>
      </c>
      <c r="AD19" s="279" t="s">
        <v>622</v>
      </c>
      <c r="AE19" s="280">
        <v>0.21676999999999999</v>
      </c>
      <c r="AF19" s="280"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79" t="s">
        <v>653</v>
      </c>
      <c r="AD20" s="279" t="s">
        <v>622</v>
      </c>
      <c r="AE20" s="282" t="s">
        <v>599</v>
      </c>
      <c r="AF20" s="280"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3" t="s">
        <v>647</v>
      </c>
      <c r="AD21" s="213" t="s">
        <v>622</v>
      </c>
      <c r="AE21" s="285">
        <v>0</v>
      </c>
      <c r="AF21" s="213"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3" t="s">
        <v>641</v>
      </c>
      <c r="AD22" s="213" t="s">
        <v>622</v>
      </c>
      <c r="AE22" s="285">
        <v>0</v>
      </c>
      <c r="AF22" s="213"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3" t="s">
        <v>635</v>
      </c>
      <c r="AD23" s="283" t="s">
        <v>622</v>
      </c>
      <c r="AE23" s="284">
        <v>0</v>
      </c>
      <c r="AF23" s="283"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3" t="s">
        <v>630</v>
      </c>
      <c r="AD24" s="283" t="s">
        <v>622</v>
      </c>
      <c r="AE24" s="284">
        <v>0</v>
      </c>
      <c r="AF24" s="283"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3" t="s">
        <v>626</v>
      </c>
      <c r="AD25" s="283" t="s">
        <v>622</v>
      </c>
      <c r="AE25" s="284">
        <v>0</v>
      </c>
      <c r="AF25" s="283"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3" t="s">
        <v>623</v>
      </c>
      <c r="AD26" s="283" t="s">
        <v>622</v>
      </c>
      <c r="AE26" s="284">
        <v>0</v>
      </c>
      <c r="AF26" s="283"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79" t="s">
        <v>620</v>
      </c>
      <c r="AD27" s="279" t="s">
        <v>596</v>
      </c>
      <c r="AE27" s="281">
        <v>289.83554099999998</v>
      </c>
      <c r="AF27" s="279" t="s">
        <v>598</v>
      </c>
    </row>
    <row r="28" spans="3:56" x14ac:dyDescent="0.25">
      <c r="C28" t="s">
        <v>619</v>
      </c>
      <c r="D28" t="str">
        <f>E27</f>
        <v>2015/16</v>
      </c>
      <c r="E28" t="str">
        <f>F27</f>
        <v>2016/17</v>
      </c>
      <c r="F28" t="str">
        <f>G27</f>
        <v>2017/18</v>
      </c>
      <c r="G28" t="str">
        <f>H27</f>
        <v>2018/19</v>
      </c>
      <c r="H28" t="str">
        <f>I27</f>
        <v>2019/20</v>
      </c>
      <c r="AC28" s="279" t="s">
        <v>618</v>
      </c>
      <c r="AD28" s="279" t="s">
        <v>596</v>
      </c>
      <c r="AE28" s="281">
        <v>199</v>
      </c>
      <c r="AF28" s="279" t="s">
        <v>598</v>
      </c>
    </row>
    <row r="29" spans="3:56" x14ac:dyDescent="0.25">
      <c r="C29" t="s">
        <v>617</v>
      </c>
      <c r="D29" t="str">
        <f>E28</f>
        <v>2016/17</v>
      </c>
      <c r="E29" t="str">
        <f>F28</f>
        <v>2017/18</v>
      </c>
      <c r="F29" t="str">
        <f>G28</f>
        <v>2018/19</v>
      </c>
      <c r="G29" t="str">
        <f>H28</f>
        <v>2019/20</v>
      </c>
      <c r="AC29" s="279" t="s">
        <v>616</v>
      </c>
      <c r="AD29" s="279" t="s">
        <v>596</v>
      </c>
      <c r="AE29" s="281">
        <v>6</v>
      </c>
      <c r="AF29" s="279" t="s">
        <v>598</v>
      </c>
    </row>
    <row r="30" spans="3:56" x14ac:dyDescent="0.25">
      <c r="C30" t="s">
        <v>615</v>
      </c>
      <c r="D30" t="str">
        <f>E29</f>
        <v>2017/18</v>
      </c>
      <c r="E30" t="str">
        <f>F29</f>
        <v>2018/19</v>
      </c>
      <c r="F30" t="str">
        <f>G29</f>
        <v>2019/20</v>
      </c>
      <c r="AC30" s="279" t="s">
        <v>614</v>
      </c>
      <c r="AD30" s="279" t="s">
        <v>596</v>
      </c>
      <c r="AE30" s="281">
        <v>21</v>
      </c>
      <c r="AF30" s="279" t="s">
        <v>598</v>
      </c>
    </row>
    <row r="31" spans="3:56" x14ac:dyDescent="0.25">
      <c r="C31" t="s">
        <v>613</v>
      </c>
      <c r="D31" t="str">
        <f>E30</f>
        <v>2018/19</v>
      </c>
      <c r="E31" t="str">
        <f>F30</f>
        <v>2019/20</v>
      </c>
      <c r="AC31" s="279" t="s">
        <v>612</v>
      </c>
      <c r="AD31" s="279" t="s">
        <v>596</v>
      </c>
      <c r="AE31" s="281">
        <v>6</v>
      </c>
      <c r="AF31" s="279" t="s">
        <v>598</v>
      </c>
    </row>
    <row r="32" spans="3:56" x14ac:dyDescent="0.25">
      <c r="C32" t="s">
        <v>611</v>
      </c>
      <c r="D32" t="str">
        <f>E31</f>
        <v>2019/20</v>
      </c>
      <c r="AC32" s="279" t="s">
        <v>610</v>
      </c>
      <c r="AD32" s="279" t="s">
        <v>596</v>
      </c>
      <c r="AE32" s="281">
        <v>21</v>
      </c>
      <c r="AF32" s="279" t="s">
        <v>598</v>
      </c>
    </row>
    <row r="33" spans="3:32" x14ac:dyDescent="0.25">
      <c r="C33" t="s">
        <v>609</v>
      </c>
      <c r="AC33" s="279" t="s">
        <v>608</v>
      </c>
      <c r="AD33" s="279" t="s">
        <v>596</v>
      </c>
      <c r="AE33" s="281">
        <v>21</v>
      </c>
      <c r="AF33" s="279" t="s">
        <v>598</v>
      </c>
    </row>
    <row r="34" spans="3:32" x14ac:dyDescent="0.25">
      <c r="AC34" s="279" t="s">
        <v>607</v>
      </c>
      <c r="AD34" s="279" t="s">
        <v>596</v>
      </c>
      <c r="AE34" s="281">
        <v>21</v>
      </c>
      <c r="AF34" s="279" t="s">
        <v>598</v>
      </c>
    </row>
    <row r="35" spans="3:32" x14ac:dyDescent="0.25">
      <c r="AC35" s="279" t="s">
        <v>606</v>
      </c>
      <c r="AD35" s="279" t="s">
        <v>596</v>
      </c>
      <c r="AE35" s="281">
        <v>21</v>
      </c>
      <c r="AF35" s="279" t="s">
        <v>598</v>
      </c>
    </row>
    <row r="36" spans="3:32" x14ac:dyDescent="0.25">
      <c r="AC36" s="279" t="s">
        <v>605</v>
      </c>
      <c r="AD36" s="279" t="s">
        <v>596</v>
      </c>
      <c r="AE36" s="281">
        <v>21</v>
      </c>
      <c r="AF36" s="279" t="s">
        <v>598</v>
      </c>
    </row>
    <row r="37" spans="3:32" x14ac:dyDescent="0.25">
      <c r="AC37" s="279" t="s">
        <v>604</v>
      </c>
      <c r="AD37" s="279" t="s">
        <v>596</v>
      </c>
      <c r="AE37" s="281">
        <v>21</v>
      </c>
      <c r="AF37" s="279" t="s">
        <v>598</v>
      </c>
    </row>
    <row r="38" spans="3:32" x14ac:dyDescent="0.25">
      <c r="AC38" s="279" t="s">
        <v>603</v>
      </c>
      <c r="AD38" s="279" t="s">
        <v>596</v>
      </c>
      <c r="AE38" s="281">
        <v>1.37</v>
      </c>
      <c r="AF38" s="279" t="s">
        <v>598</v>
      </c>
    </row>
    <row r="39" spans="3:32" x14ac:dyDescent="0.25">
      <c r="AC39" s="279" t="s">
        <v>602</v>
      </c>
      <c r="AD39" s="279" t="s">
        <v>596</v>
      </c>
      <c r="AE39" s="282" t="s">
        <v>599</v>
      </c>
      <c r="AF39" s="279" t="s">
        <v>598</v>
      </c>
    </row>
    <row r="40" spans="3:32" x14ac:dyDescent="0.25">
      <c r="AC40" s="279" t="s">
        <v>601</v>
      </c>
      <c r="AD40" s="279" t="s">
        <v>596</v>
      </c>
      <c r="AE40" s="282" t="s">
        <v>599</v>
      </c>
      <c r="AF40" s="279" t="s">
        <v>598</v>
      </c>
    </row>
    <row r="41" spans="3:32" x14ac:dyDescent="0.25">
      <c r="AC41" s="279" t="s">
        <v>600</v>
      </c>
      <c r="AD41" s="279" t="s">
        <v>596</v>
      </c>
      <c r="AE41" s="282" t="s">
        <v>599</v>
      </c>
      <c r="AF41" s="279" t="s">
        <v>598</v>
      </c>
    </row>
    <row r="42" spans="3:32" x14ac:dyDescent="0.25">
      <c r="AC42" s="279" t="s">
        <v>597</v>
      </c>
      <c r="AD42" s="279" t="s">
        <v>596</v>
      </c>
      <c r="AE42" s="281">
        <v>21</v>
      </c>
      <c r="AF42" s="213" t="s">
        <v>595</v>
      </c>
    </row>
    <row r="43" spans="3:32" x14ac:dyDescent="0.25">
      <c r="AC43" s="283" t="s">
        <v>594</v>
      </c>
      <c r="AD43" s="283" t="s">
        <v>573</v>
      </c>
      <c r="AE43" s="278" t="s">
        <v>564</v>
      </c>
      <c r="AF43" s="278"/>
    </row>
    <row r="44" spans="3:32" x14ac:dyDescent="0.25">
      <c r="AC44" s="283" t="s">
        <v>593</v>
      </c>
      <c r="AD44" s="283" t="s">
        <v>573</v>
      </c>
      <c r="AE44" s="283">
        <v>0.29315999999999998</v>
      </c>
      <c r="AF44" s="283" t="s">
        <v>572</v>
      </c>
    </row>
    <row r="45" spans="3:32" x14ac:dyDescent="0.25">
      <c r="AC45" s="283" t="s">
        <v>592</v>
      </c>
      <c r="AD45" s="283" t="s">
        <v>573</v>
      </c>
      <c r="AE45" s="283">
        <v>0.16625000000000001</v>
      </c>
      <c r="AF45" s="283" t="s">
        <v>572</v>
      </c>
    </row>
    <row r="46" spans="3:32" x14ac:dyDescent="0.25">
      <c r="AC46" s="283" t="s">
        <v>591</v>
      </c>
      <c r="AD46" s="283" t="s">
        <v>573</v>
      </c>
      <c r="AE46" s="283">
        <v>0.21021999999999999</v>
      </c>
      <c r="AF46" s="283" t="s">
        <v>572</v>
      </c>
    </row>
    <row r="47" spans="3:32" x14ac:dyDescent="0.25">
      <c r="AC47" s="279" t="s">
        <v>590</v>
      </c>
      <c r="AD47" s="279" t="s">
        <v>573</v>
      </c>
      <c r="AE47" s="279">
        <v>4.7379999999999999E-2</v>
      </c>
      <c r="AF47" s="279" t="s">
        <v>572</v>
      </c>
    </row>
    <row r="48" spans="3:32" x14ac:dyDescent="0.25">
      <c r="AC48" s="279" t="s">
        <v>589</v>
      </c>
      <c r="AD48" s="279" t="s">
        <v>573</v>
      </c>
      <c r="AE48" s="279">
        <v>0.18546000000000001</v>
      </c>
      <c r="AF48" s="279" t="s">
        <v>572</v>
      </c>
    </row>
    <row r="49" spans="29:32" x14ac:dyDescent="0.25">
      <c r="AC49" s="279" t="s">
        <v>588</v>
      </c>
      <c r="AD49" s="279" t="s">
        <v>573</v>
      </c>
      <c r="AE49" s="279">
        <v>0.19388</v>
      </c>
      <c r="AF49" s="279" t="s">
        <v>572</v>
      </c>
    </row>
    <row r="50" spans="29:32" x14ac:dyDescent="0.25">
      <c r="AC50" s="283" t="s">
        <v>587</v>
      </c>
      <c r="AD50" s="283" t="s">
        <v>585</v>
      </c>
      <c r="AE50" s="283">
        <v>0.21634400000000001</v>
      </c>
      <c r="AF50" s="283" t="s">
        <v>584</v>
      </c>
    </row>
    <row r="51" spans="29:32" x14ac:dyDescent="0.25">
      <c r="AC51" s="283" t="s">
        <v>586</v>
      </c>
      <c r="AD51" s="283" t="s">
        <v>585</v>
      </c>
      <c r="AE51" s="283">
        <v>0.33604699999999998</v>
      </c>
      <c r="AF51" s="283" t="s">
        <v>584</v>
      </c>
    </row>
    <row r="52" spans="29:32" x14ac:dyDescent="0.25">
      <c r="AC52" s="279" t="s">
        <v>583</v>
      </c>
      <c r="AD52" s="279" t="s">
        <v>579</v>
      </c>
      <c r="AE52" s="280">
        <v>0.25092300000000001</v>
      </c>
      <c r="AF52" s="280" t="s">
        <v>578</v>
      </c>
    </row>
    <row r="53" spans="29:32" x14ac:dyDescent="0.25">
      <c r="AC53" s="279" t="s">
        <v>582</v>
      </c>
      <c r="AD53" s="279" t="s">
        <v>579</v>
      </c>
      <c r="AE53" s="280">
        <v>0.82374999999999998</v>
      </c>
      <c r="AF53" s="280" t="s">
        <v>578</v>
      </c>
    </row>
    <row r="54" spans="29:32" x14ac:dyDescent="0.25">
      <c r="AC54" s="279" t="s">
        <v>581</v>
      </c>
      <c r="AD54" s="279" t="s">
        <v>579</v>
      </c>
      <c r="AE54" s="280">
        <v>0.94411</v>
      </c>
      <c r="AF54" s="280" t="s">
        <v>578</v>
      </c>
    </row>
    <row r="55" spans="29:32" x14ac:dyDescent="0.25">
      <c r="AC55" s="279" t="s">
        <v>580</v>
      </c>
      <c r="AD55" s="279" t="s">
        <v>579</v>
      </c>
      <c r="AE55" s="280">
        <v>0.88483999999999996</v>
      </c>
      <c r="AF55" s="280" t="s">
        <v>578</v>
      </c>
    </row>
    <row r="56" spans="29:32" x14ac:dyDescent="0.25">
      <c r="AC56" s="279" t="s">
        <v>577</v>
      </c>
      <c r="AD56" s="279" t="s">
        <v>573</v>
      </c>
      <c r="AE56" s="279">
        <v>0.10946</v>
      </c>
      <c r="AF56" s="279" t="s">
        <v>572</v>
      </c>
    </row>
    <row r="57" spans="29:32" x14ac:dyDescent="0.25">
      <c r="AC57" s="279" t="s">
        <v>576</v>
      </c>
      <c r="AD57" s="279" t="s">
        <v>573</v>
      </c>
      <c r="AE57" s="279">
        <v>0.21876999999999999</v>
      </c>
      <c r="AF57" s="279" t="s">
        <v>572</v>
      </c>
    </row>
    <row r="58" spans="29:32" x14ac:dyDescent="0.25">
      <c r="AC58" s="279" t="s">
        <v>575</v>
      </c>
      <c r="AD58" s="279" t="s">
        <v>573</v>
      </c>
      <c r="AE58" s="279">
        <v>0.17755000000000001</v>
      </c>
      <c r="AF58" s="279" t="s">
        <v>572</v>
      </c>
    </row>
    <row r="59" spans="29:32" x14ac:dyDescent="0.25">
      <c r="AC59" s="279" t="s">
        <v>574</v>
      </c>
      <c r="AD59" s="279" t="s">
        <v>573</v>
      </c>
      <c r="AE59" s="279">
        <v>0.116082</v>
      </c>
      <c r="AF59" s="279" t="s">
        <v>572</v>
      </c>
    </row>
    <row r="60" spans="29:32" x14ac:dyDescent="0.25">
      <c r="AC60" s="279" t="s">
        <v>571</v>
      </c>
      <c r="AD60" s="278" t="s">
        <v>565</v>
      </c>
      <c r="AE60" s="278" t="s">
        <v>564</v>
      </c>
      <c r="AF60" s="278"/>
    </row>
    <row r="61" spans="29:32" x14ac:dyDescent="0.25">
      <c r="AC61" s="279" t="s">
        <v>570</v>
      </c>
      <c r="AD61" s="278" t="s">
        <v>565</v>
      </c>
      <c r="AE61" s="278" t="s">
        <v>564</v>
      </c>
      <c r="AF61" s="278" t="s">
        <v>569</v>
      </c>
    </row>
    <row r="62" spans="29:32" x14ac:dyDescent="0.25">
      <c r="AC62" s="278" t="s">
        <v>568</v>
      </c>
      <c r="AD62" s="278" t="s">
        <v>565</v>
      </c>
      <c r="AE62" s="278" t="s">
        <v>564</v>
      </c>
      <c r="AF62" s="278"/>
    </row>
    <row r="63" spans="29:32" x14ac:dyDescent="0.25">
      <c r="AC63" s="278" t="s">
        <v>567</v>
      </c>
      <c r="AD63" s="278" t="s">
        <v>565</v>
      </c>
      <c r="AE63" s="278" t="s">
        <v>564</v>
      </c>
      <c r="AF63" s="278"/>
    </row>
    <row r="64" spans="29:32" x14ac:dyDescent="0.25">
      <c r="AC64" s="278" t="s">
        <v>566</v>
      </c>
      <c r="AD64" s="278" t="s">
        <v>565</v>
      </c>
      <c r="AE64" s="278" t="s">
        <v>564</v>
      </c>
      <c r="AF64" s="27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9"/>
  <sheetViews>
    <sheetView showGridLines="0" zoomScaleNormal="100" workbookViewId="0">
      <selection activeCell="D147" sqref="D147:H147"/>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1" width="19" style="21" customWidth="1"/>
    <col min="12" max="13" width="17.7109375" style="21" customWidth="1"/>
    <col min="14" max="14" width="23" style="21" customWidth="1"/>
    <col min="15" max="15" width="62.28515625"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316</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620" t="s">
        <v>161</v>
      </c>
      <c r="D17" s="35" t="s">
        <v>317</v>
      </c>
      <c r="E17" s="10">
        <f ca="1">IFERROR(INDEX(INDIRECT(SUBSTITUTE(RIGHT($D$15,LEN($D$15)-4)," ","_")),MATCH($D$14&amp;E$16,'LACO2 data'!$B$2:$B$577,0),MATCH($D17,'LACO2 data'!$A$1:$AB$1,0)),"")</f>
        <v>1762.897060408312</v>
      </c>
      <c r="F17" s="55">
        <f ca="1">IFERROR(INDEX(INDIRECT(SUBSTITUTE(RIGHT($D$15,LEN($D$15)-4)," ","_")),MATCH($D$14&amp;F$16,'LACO2 data'!$B$2:$B$577,0),MATCH($D17,'LACO2 data'!$A$1:$AB$1,0)),"")</f>
        <v>1712.7375923004997</v>
      </c>
      <c r="G17" s="55">
        <f ca="1">IFERROR(INDEX(INDIRECT(SUBSTITUTE(RIGHT($D$15,LEN($D$15)-4)," ","_")),MATCH($D$14&amp;G$16,'LACO2 data'!$B$2:$B$577,0),MATCH($D17,'LACO2 data'!$A$1:$AB$1,0)),"")</f>
        <v>1670.424627675631</v>
      </c>
      <c r="H17" s="55">
        <f ca="1">IFERROR(INDEX(INDIRECT(SUBSTITUTE(RIGHT($D$15,LEN($D$15)-4)," ","_")),MATCH($D$14&amp;H$16,'LACO2 data'!$B$2:$B$577,0),MATCH($D17,'LACO2 data'!$A$1:$AB$1,0)),"")</f>
        <v>1685.9511215009977</v>
      </c>
      <c r="I17" s="55">
        <f ca="1">IFERROR(INDEX(INDIRECT(SUBSTITUTE(RIGHT($D$15,LEN($D$15)-4)," ","_")),MATCH($D$14&amp;I$16,'LACO2 data'!$B$2:$B$577,0),MATCH($D17,'LACO2 data'!$A$1:$AB$1,0)),"")</f>
        <v>1516.2838025793365</v>
      </c>
      <c r="J17" s="55">
        <f ca="1">IFERROR(INDEX(INDIRECT(SUBSTITUTE(RIGHT($D$15,LEN($D$15)-4)," ","_")),MATCH($D$14&amp;J$16,'LACO2 data'!$B$2:$B$577,0),MATCH($D17,'LACO2 data'!$A$1:$AB$1,0)),"")</f>
        <v>1579.1954423019665</v>
      </c>
      <c r="K17" s="55">
        <f ca="1">IFERROR(INDEX(INDIRECT(SUBSTITUTE(RIGHT($D$15,LEN($D$15)-4)," ","_")),MATCH($D$14&amp;K$16,'LACO2 data'!$B$2:$B$577,0),MATCH($D17,'LACO2 data'!$A$1:$AB$1,0)),"")</f>
        <v>1479.2394557047519</v>
      </c>
      <c r="L17" s="55">
        <f ca="1">IFERROR(INDEX(INDIRECT(SUBSTITUTE(RIGHT($D$15,LEN($D$15)-4)," ","_")),MATCH($D$14&amp;L$16,'LACO2 data'!$B$2:$B$577,0),MATCH($D17,'LACO2 data'!$A$1:$AB$1,0)),"")</f>
        <v>1564.5164173300636</v>
      </c>
      <c r="M17" s="55">
        <f ca="1">IFERROR(INDEX(INDIRECT(SUBSTITUTE(RIGHT($D$15,LEN($D$15)-4)," ","_")),MATCH($D$14&amp;M$16,'LACO2 data'!$B$2:$B$577,0),MATCH($D17,'LACO2 data'!$A$1:$AB$1,0)),"")</f>
        <v>1488.2139408715079</v>
      </c>
      <c r="N17" s="56" t="s">
        <v>306</v>
      </c>
      <c r="O17" s="63"/>
      <c r="P17" s="18"/>
      <c r="Q17" s="18"/>
      <c r="R17" s="18"/>
      <c r="S17" s="18"/>
      <c r="T17" s="18"/>
      <c r="U17" s="18"/>
      <c r="V17" s="18"/>
      <c r="W17" s="18"/>
      <c r="X17" s="94"/>
      <c r="Y17" s="23"/>
    </row>
    <row r="18" spans="1:25" s="3" customFormat="1" ht="31.5" customHeight="1" x14ac:dyDescent="0.25">
      <c r="A18" s="13"/>
      <c r="B18" s="14"/>
      <c r="C18" s="621"/>
      <c r="D18" s="35" t="s">
        <v>15</v>
      </c>
      <c r="E18" s="10">
        <v>826.5</v>
      </c>
      <c r="F18" s="10">
        <v>765.5</v>
      </c>
      <c r="G18" s="10">
        <f ca="1">IFERROR(INDEX(INDIRECT(SUBSTITUTE(RIGHT($D$15,LEN($D$15)-4)," ","_")),MATCH($D$14&amp;G$16,'LACO2 data'!$B$2:$B$577,0),MATCH($D18,'LACO2 data'!$A$1:$AB$1,0)),"")</f>
        <v>743.13921610140574</v>
      </c>
      <c r="H18" s="10">
        <f ca="1">IFERROR(INDEX(INDIRECT(SUBSTITUTE(RIGHT($D$15,LEN($D$15)-4)," ","_")),MATCH($D$14&amp;H$16,'LACO2 data'!$B$2:$B$577,0),MATCH($D18,'LACO2 data'!$A$1:$AB$1,0)),"")</f>
        <v>764.74229016276649</v>
      </c>
      <c r="I18" s="10">
        <f ca="1">IFERROR(INDEX(INDIRECT(SUBSTITUTE(RIGHT($D$15,LEN($D$15)-4)," ","_")),MATCH($D$14&amp;I$16,'LACO2 data'!$B$2:$B$577,0),MATCH($D18,'LACO2 data'!$A$1:$AB$1,0)),"")</f>
        <v>674.60566754675529</v>
      </c>
      <c r="J18" s="10">
        <f ca="1">IFERROR(INDEX(INDIRECT(SUBSTITUTE(RIGHT($D$15,LEN($D$15)-4)," ","_")),MATCH($D$14&amp;J$16,'LACO2 data'!$B$2:$B$577,0),MATCH($D18,'LACO2 data'!$A$1:$AB$1,0)),"")</f>
        <v>708.73679288540018</v>
      </c>
      <c r="K18" s="10">
        <f ca="1">IFERROR(INDEX(INDIRECT(SUBSTITUTE(RIGHT($D$15,LEN($D$15)-4)," ","_")),MATCH($D$14&amp;K$16,'LACO2 data'!$B$2:$B$577,0),MATCH($D18,'LACO2 data'!$A$1:$AB$1,0)),"")</f>
        <v>679.40718510039619</v>
      </c>
      <c r="L18" s="10">
        <f ca="1">IFERROR(INDEX(INDIRECT(SUBSTITUTE(RIGHT($D$15,LEN($D$15)-4)," ","_")),MATCH($D$14&amp;L$16,'LACO2 data'!$B$2:$B$577,0),MATCH($D18,'LACO2 data'!$A$1:$AB$1,0)),"")</f>
        <v>726.48736183933192</v>
      </c>
      <c r="M18" s="10">
        <f ca="1">IFERROR(INDEX(INDIRECT(SUBSTITUTE(RIGHT($D$15,LEN($D$15)-4)," ","_")),MATCH($D$14&amp;M$16,'LACO2 data'!$B$2:$B$577,0),MATCH($D18,'LACO2 data'!$A$1:$AB$1,0)),"")</f>
        <v>672.06762225805562</v>
      </c>
      <c r="N18" s="9" t="s">
        <v>306</v>
      </c>
      <c r="O18" s="64"/>
      <c r="P18" s="18"/>
      <c r="Q18" s="18"/>
      <c r="R18" s="18"/>
      <c r="S18" s="18"/>
      <c r="T18" s="18"/>
      <c r="U18" s="18"/>
      <c r="V18" s="18"/>
      <c r="W18" s="18"/>
      <c r="X18" s="94"/>
      <c r="Y18" s="23"/>
    </row>
    <row r="19" spans="1:25" s="3" customFormat="1" ht="30" customHeight="1" x14ac:dyDescent="0.25">
      <c r="A19" s="13"/>
      <c r="B19" s="14"/>
      <c r="C19" s="621"/>
      <c r="D19" s="35" t="s">
        <v>16</v>
      </c>
      <c r="E19" s="10">
        <v>590.1</v>
      </c>
      <c r="F19" s="10">
        <v>590.20000000000005</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621"/>
      <c r="D20" s="35" t="s">
        <v>17</v>
      </c>
      <c r="E20" s="10">
        <f ca="1">IFERROR(INDEX(INDIRECT(SUBSTITUTE(RIGHT($D$15,LEN($D$15)-4)," ","_")),MATCH($D$14&amp;E$16,'LACO2 data'!$B$2:$B$577,0),MATCH($D20,'LACO2 data'!$A$1:$AB$1,0)),"")</f>
        <v>346.31988331723068</v>
      </c>
      <c r="F20" s="10">
        <f ca="1">IFERROR(INDEX(INDIRECT(SUBSTITUTE(RIGHT($D$15,LEN($D$15)-4)," ","_")),MATCH($D$14&amp;F$16,'LACO2 data'!$B$2:$B$577,0),MATCH($D20,'LACO2 data'!$A$1:$AB$1,0)),"")</f>
        <v>357.09740930179868</v>
      </c>
      <c r="G20" s="10">
        <f ca="1">IFERROR(INDEX(INDIRECT(SUBSTITUTE(RIGHT($D$15,LEN($D$15)-4)," ","_")),MATCH($D$14&amp;G$16,'LACO2 data'!$B$2:$B$577,0),MATCH($D20,'LACO2 data'!$A$1:$AB$1,0)),"")</f>
        <v>351.48019290839613</v>
      </c>
      <c r="H20" s="10">
        <f ca="1">IFERROR(INDEX(INDIRECT(SUBSTITUTE(RIGHT($D$15,LEN($D$15)-4)," ","_")),MATCH($D$14&amp;H$16,'LACO2 data'!$B$2:$B$577,0),MATCH($D20,'LACO2 data'!$A$1:$AB$1,0)),"")</f>
        <v>339.90168694695313</v>
      </c>
      <c r="I20" s="10">
        <f ca="1">IFERROR(INDEX(INDIRECT(SUBSTITUTE(RIGHT($D$15,LEN($D$15)-4)," ","_")),MATCH($D$14&amp;I$16,'LACO2 data'!$B$2:$B$577,0),MATCH($D20,'LACO2 data'!$A$1:$AB$1,0)),"")</f>
        <v>320.91286534159372</v>
      </c>
      <c r="J20" s="10">
        <f ca="1">IFERROR(INDEX(INDIRECT(SUBSTITUTE(RIGHT($D$15,LEN($D$15)-4)," ","_")),MATCH($D$14&amp;J$16,'LACO2 data'!$B$2:$B$577,0),MATCH($D20,'LACO2 data'!$A$1:$AB$1,0)),"")</f>
        <v>317.25834979346166</v>
      </c>
      <c r="K20" s="10">
        <f ca="1">IFERROR(INDEX(INDIRECT(SUBSTITUTE(RIGHT($D$15,LEN($D$15)-4)," ","_")),MATCH($D$14&amp;K$16,'LACO2 data'!$B$2:$B$577,0),MATCH($D20,'LACO2 data'!$A$1:$AB$1,0)),"")</f>
        <v>310.41798993227377</v>
      </c>
      <c r="L20" s="10">
        <f ca="1">IFERROR(INDEX(INDIRECT(SUBSTITUTE(RIGHT($D$15,LEN($D$15)-4)," ","_")),MATCH($D$14&amp;L$16,'LACO2 data'!$B$2:$B$577,0),MATCH($D20,'LACO2 data'!$A$1:$AB$1,0)),"")</f>
        <v>309.48401984042982</v>
      </c>
      <c r="M20" s="10">
        <f ca="1">IFERROR(INDEX(INDIRECT(SUBSTITUTE(RIGHT($D$15,LEN($D$15)-4)," ","_")),MATCH($D$14&amp;M$16,'LACO2 data'!$B$2:$B$577,0),MATCH($D20,'LACO2 data'!$A$1:$AB$1,0)),"")</f>
        <v>306.98913513291853</v>
      </c>
      <c r="N20" s="9" t="s">
        <v>306</v>
      </c>
      <c r="O20" s="64"/>
      <c r="P20" s="18"/>
      <c r="Q20" s="18"/>
      <c r="R20" s="18"/>
      <c r="S20" s="18"/>
      <c r="T20" s="18"/>
      <c r="U20" s="18"/>
      <c r="V20" s="18"/>
      <c r="W20" s="18"/>
      <c r="X20" s="94"/>
      <c r="Y20" s="23"/>
    </row>
    <row r="21" spans="1:25" s="3" customFormat="1" ht="36.75" customHeight="1" thickBot="1" x14ac:dyDescent="0.3">
      <c r="A21" s="13"/>
      <c r="B21" s="14"/>
      <c r="C21" s="622"/>
      <c r="D21" s="65" t="s">
        <v>18</v>
      </c>
      <c r="E21" s="60">
        <v>8.4</v>
      </c>
      <c r="F21" s="60">
        <f ca="1">IFERROR(INDEX(INDIRECT(SUBSTITUTE(RIGHT($D$15,LEN($D$15)-4)," ","_")),MATCH($D$14&amp;F$16,'LACO2 data'!$B$2:$B$577,0),MATCH($D21,'LACO2 data'!$A$1:$AB$1,0)),"")</f>
        <v>8.1706783336537558</v>
      </c>
      <c r="G21" s="60">
        <f ca="1">IFERROR(INDEX(INDIRECT(SUBSTITUTE(RIGHT($D$15,LEN($D$15)-4)," ","_")),MATCH($D$14&amp;G$16,'LACO2 data'!$B$2:$B$577,0),MATCH($D21,'LACO2 data'!$A$1:$AB$1,0)),"")</f>
        <v>7.8623017399775534</v>
      </c>
      <c r="H21" s="60">
        <f ca="1">IFERROR(INDEX(INDIRECT(SUBSTITUTE(RIGHT($D$15,LEN($D$15)-4)," ","_")),MATCH($D$14&amp;H$16,'LACO2 data'!$B$2:$B$577,0),MATCH($D21,'LACO2 data'!$A$1:$AB$1,0)),"")</f>
        <v>7.8775400499999835</v>
      </c>
      <c r="I21" s="60">
        <f ca="1">IFERROR(INDEX(INDIRECT(SUBSTITUTE(RIGHT($D$15,LEN($D$15)-4)," ","_")),MATCH($D$14&amp;I$16,'LACO2 data'!$B$2:$B$577,0),MATCH($D21,'LACO2 data'!$A$1:$AB$1,0)),"")</f>
        <v>6.9868390128989741</v>
      </c>
      <c r="J21" s="60">
        <f ca="1">IFERROR(INDEX(INDIRECT(SUBSTITUTE(RIGHT($D$15,LEN($D$15)-4)," ","_")),MATCH($D$14&amp;J$16,'LACO2 data'!$B$2:$B$577,0),MATCH($D21,'LACO2 data'!$A$1:$AB$1,0)),"")</f>
        <v>7.1869814877439016</v>
      </c>
      <c r="K21" s="60">
        <f ca="1">IFERROR(INDEX(INDIRECT(SUBSTITUTE(RIGHT($D$15,LEN($D$15)-4)," ","_")),MATCH($D$14&amp;K$16,'LACO2 data'!$B$2:$B$577,0),MATCH($D21,'LACO2 data'!$A$1:$AB$1,0)),"")</f>
        <v>6.6494626256619247</v>
      </c>
      <c r="L21" s="60">
        <f ca="1">IFERROR(INDEX(INDIRECT(SUBSTITUTE(RIGHT($D$15,LEN($D$15)-4)," ","_")),MATCH($D$14&amp;L$16,'LACO2 data'!$B$2:$B$577,0),MATCH($D21,'LACO2 data'!$A$1:$AB$1,0)),"")</f>
        <v>6.9543335437172216</v>
      </c>
      <c r="M21" s="60">
        <f ca="1">IFERROR(INDEX(INDIRECT(SUBSTITUTE(RIGHT($D$15,LEN($D$15)-4)," ","_")),MATCH($D$14&amp;M$16,'LACO2 data'!$B$2:$B$577,0),MATCH($D21,'LACO2 data'!$A$1:$AB$1,0)),"")</f>
        <v>6.5522561567010404</v>
      </c>
      <c r="N21" s="61" t="s">
        <v>309</v>
      </c>
      <c r="O21" s="66"/>
      <c r="P21" s="18"/>
      <c r="Q21" s="18"/>
      <c r="R21" s="18"/>
      <c r="S21" s="18"/>
      <c r="T21" s="18"/>
      <c r="U21" s="18"/>
      <c r="V21" s="18"/>
      <c r="W21" s="18"/>
      <c r="X21" s="94"/>
      <c r="Y21" s="23"/>
    </row>
    <row r="22" spans="1:25" s="3" customFormat="1" ht="52.5" customHeight="1" x14ac:dyDescent="0.25">
      <c r="A22" s="13"/>
      <c r="B22" s="14"/>
      <c r="C22" s="623"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v>62522</v>
      </c>
      <c r="L22" s="55">
        <v>60988</v>
      </c>
      <c r="M22" s="55">
        <v>59051</v>
      </c>
      <c r="N22" s="56"/>
      <c r="O22" s="57" t="s">
        <v>1128</v>
      </c>
      <c r="P22" s="18"/>
      <c r="Q22" s="18"/>
      <c r="R22" s="18"/>
      <c r="S22" s="18"/>
      <c r="T22" s="18"/>
      <c r="U22" s="18"/>
      <c r="V22" s="18"/>
      <c r="W22" s="18"/>
      <c r="X22" s="94"/>
      <c r="Y22" s="23"/>
    </row>
    <row r="23" spans="1:25" s="3" customFormat="1" ht="32.25" customHeight="1" x14ac:dyDescent="0.25">
      <c r="A23" s="13"/>
      <c r="B23" s="14"/>
      <c r="C23" s="624"/>
      <c r="D23" s="428" t="s">
        <v>3</v>
      </c>
      <c r="E23" s="429"/>
      <c r="F23" s="429"/>
      <c r="G23" s="429"/>
      <c r="H23" s="429"/>
      <c r="I23" s="429"/>
      <c r="J23" s="429"/>
      <c r="K23" s="429">
        <v>14829</v>
      </c>
      <c r="L23" s="429">
        <v>14591</v>
      </c>
      <c r="M23" s="429">
        <v>14469</v>
      </c>
      <c r="N23" s="430"/>
      <c r="O23" s="431" t="s">
        <v>990</v>
      </c>
      <c r="P23" s="18"/>
      <c r="Q23" s="18"/>
      <c r="R23" s="18"/>
      <c r="S23" s="18"/>
      <c r="T23" s="18"/>
      <c r="U23" s="18"/>
      <c r="V23" s="18"/>
      <c r="W23" s="18"/>
      <c r="X23" s="94"/>
      <c r="Y23" s="23"/>
    </row>
    <row r="24" spans="1:25" s="3" customFormat="1" ht="34.5" customHeight="1" x14ac:dyDescent="0.25">
      <c r="A24" s="13"/>
      <c r="B24" s="14"/>
      <c r="C24" s="624"/>
      <c r="D24" s="428" t="s">
        <v>3</v>
      </c>
      <c r="E24" s="429"/>
      <c r="F24" s="429"/>
      <c r="G24" s="429"/>
      <c r="H24" s="429"/>
      <c r="I24" s="429"/>
      <c r="J24" s="429"/>
      <c r="K24" s="429">
        <v>19833</v>
      </c>
      <c r="L24" s="429">
        <v>21651</v>
      </c>
      <c r="M24" s="429">
        <v>20487</v>
      </c>
      <c r="N24" s="430"/>
      <c r="O24" s="431" t="s">
        <v>991</v>
      </c>
      <c r="P24" s="18"/>
      <c r="Q24" s="18"/>
      <c r="R24" s="18"/>
      <c r="S24" s="18"/>
      <c r="T24" s="18"/>
      <c r="U24" s="18"/>
      <c r="V24" s="18"/>
      <c r="W24" s="18"/>
      <c r="X24" s="94"/>
      <c r="Y24" s="23"/>
    </row>
    <row r="25" spans="1:25" s="3" customFormat="1" ht="28.5" customHeight="1" x14ac:dyDescent="0.25">
      <c r="A25" s="13"/>
      <c r="B25" s="14"/>
      <c r="C25" s="624"/>
      <c r="D25" s="428" t="s">
        <v>3</v>
      </c>
      <c r="E25" s="429"/>
      <c r="F25" s="429"/>
      <c r="G25" s="429"/>
      <c r="H25" s="429"/>
      <c r="I25" s="429"/>
      <c r="J25" s="429"/>
      <c r="K25" s="429"/>
      <c r="L25" s="429">
        <v>12</v>
      </c>
      <c r="M25" s="429">
        <v>24</v>
      </c>
      <c r="N25" s="430"/>
      <c r="O25" s="431" t="s">
        <v>992</v>
      </c>
      <c r="P25" s="18"/>
      <c r="Q25" s="18"/>
      <c r="R25" s="18"/>
      <c r="S25" s="18"/>
      <c r="T25" s="18"/>
      <c r="U25" s="18"/>
      <c r="V25" s="18"/>
      <c r="W25" s="18"/>
      <c r="X25" s="94"/>
      <c r="Y25" s="23"/>
    </row>
    <row r="26" spans="1:25" s="3" customFormat="1" ht="31.5" customHeight="1" x14ac:dyDescent="0.25">
      <c r="A26" s="13"/>
      <c r="B26" s="14"/>
      <c r="C26" s="624"/>
      <c r="D26" s="428" t="s">
        <v>3</v>
      </c>
      <c r="E26" s="429"/>
      <c r="F26" s="429"/>
      <c r="G26" s="429"/>
      <c r="H26" s="429"/>
      <c r="I26" s="429"/>
      <c r="J26" s="429"/>
      <c r="K26" s="429"/>
      <c r="L26" s="429"/>
      <c r="M26" s="429">
        <v>85</v>
      </c>
      <c r="N26" s="430"/>
      <c r="O26" s="431" t="s">
        <v>993</v>
      </c>
      <c r="P26" s="18"/>
      <c r="Q26" s="18"/>
      <c r="R26" s="18"/>
      <c r="S26" s="18"/>
      <c r="T26" s="18"/>
      <c r="U26" s="18"/>
      <c r="V26" s="18"/>
      <c r="W26" s="18"/>
      <c r="X26" s="94"/>
      <c r="Y26" s="23"/>
    </row>
    <row r="27" spans="1:25" s="3" customFormat="1" ht="25.5" customHeight="1" x14ac:dyDescent="0.25">
      <c r="A27" s="13"/>
      <c r="B27" s="14"/>
      <c r="C27" s="625"/>
      <c r="D27" s="36" t="s">
        <v>249</v>
      </c>
      <c r="E27" s="10">
        <f ca="1">IFERROR(INDEX(INDIRECT(SUBSTITUTE(RIGHT($D$15,LEN($D$15)-4)," ","_")),MATCH($D$14&amp;E$16,'LACO2 data'!$B$2:$B$577,0),MATCH($D27,'LACO2 data'!$A$1:$AB$1,0)),"")</f>
        <v>0</v>
      </c>
      <c r="F27" s="10">
        <f ca="1">IFERROR(INDEX(INDIRECT(SUBSTITUTE(RIGHT($D$15,LEN($D$15)-4)," ","_")),MATCH($D$14&amp;F$16,'LACO2 data'!$B$2:$B$577,0),MATCH($D27,'LACO2 data'!$A$1:$AB$1,0)),"")</f>
        <v>0</v>
      </c>
      <c r="G27" s="10">
        <f ca="1">IFERROR(INDEX(INDIRECT(SUBSTITUTE(RIGHT($D$15,LEN($D$15)-4)," ","_")),MATCH($D$14&amp;G$16,'LACO2 data'!$B$2:$B$577,0),MATCH($D27,'LACO2 data'!$A$1:$AB$1,0)),"")</f>
        <v>0</v>
      </c>
      <c r="H27" s="10">
        <f ca="1">IFERROR(INDEX(INDIRECT(SUBSTITUTE(RIGHT($D$15,LEN($D$15)-4)," ","_")),MATCH($D$14&amp;H$16,'LACO2 data'!$B$2:$B$577,0),MATCH($D27,'LACO2 data'!$A$1:$AB$1,0)),"")</f>
        <v>0</v>
      </c>
      <c r="I27" s="10">
        <f ca="1">IFERROR(INDEX(INDIRECT(SUBSTITUTE(RIGHT($D$15,LEN($D$15)-4)," ","_")),MATCH($D$14&amp;I$16,'LACO2 data'!$B$2:$B$577,0),MATCH($D27,'LACO2 data'!$A$1:$AB$1,0)),"")</f>
        <v>0</v>
      </c>
      <c r="J27" s="10">
        <f ca="1">IFERROR(INDEX(INDIRECT(SUBSTITUTE(RIGHT($D$15,LEN($D$15)-4)," ","_")),MATCH($D$14&amp;J$16,'LACO2 data'!$B$2:$B$577,0),MATCH($D27,'LACO2 data'!$A$1:$AB$1,0)),"")</f>
        <v>0</v>
      </c>
      <c r="K27" s="10">
        <f ca="1">IFERROR(INDEX(INDIRECT(SUBSTITUTE(RIGHT($D$15,LEN($D$15)-4)," ","_")),MATCH($D$14&amp;K$16,'LACO2 data'!$B$2:$B$577,0),MATCH($D27,'LACO2 data'!$A$1:$AB$1,0)),"")</f>
        <v>0</v>
      </c>
      <c r="L27" s="10">
        <f ca="1">IFERROR(INDEX(INDIRECT(SUBSTITUTE(RIGHT($D$15,LEN($D$15)-4)," ","_")),MATCH($D$14&amp;L$16,'LACO2 data'!$B$2:$B$577,0),MATCH($D27,'LACO2 data'!$A$1:$AB$1,0)),"")</f>
        <v>0</v>
      </c>
      <c r="M27" s="10">
        <f ca="1">IFERROR(INDEX(INDIRECT(SUBSTITUTE(RIGHT($D$15,LEN($D$15)-4)," ","_")),MATCH($D$14&amp;M$16,'LACO2 data'!$B$2:$B$577,0),MATCH($D27,'LACO2 data'!$A$1:$AB$1,0)),"")</f>
        <v>0</v>
      </c>
      <c r="N27" s="9" t="s">
        <v>306</v>
      </c>
      <c r="O27" s="58"/>
      <c r="P27" s="18"/>
      <c r="Q27" s="18"/>
      <c r="R27" s="18"/>
      <c r="S27" s="18"/>
      <c r="T27" s="18"/>
      <c r="U27" s="18"/>
      <c r="V27" s="18"/>
      <c r="W27" s="18"/>
      <c r="X27" s="94"/>
      <c r="Y27" s="23"/>
    </row>
    <row r="28" spans="1:25" s="3" customFormat="1" ht="26.25" customHeight="1" thickBot="1" x14ac:dyDescent="0.3">
      <c r="A28" s="13"/>
      <c r="B28" s="14"/>
      <c r="C28" s="626"/>
      <c r="D28" s="59" t="s">
        <v>125</v>
      </c>
      <c r="E28" s="60"/>
      <c r="F28" s="60"/>
      <c r="G28" s="60"/>
      <c r="H28" s="60"/>
      <c r="I28" s="60"/>
      <c r="J28" s="60"/>
      <c r="K28" s="60"/>
      <c r="L28" s="60"/>
      <c r="M28" s="60"/>
      <c r="N28" s="61" t="s">
        <v>1</v>
      </c>
      <c r="O28" s="62" t="s">
        <v>305</v>
      </c>
      <c r="P28" s="18"/>
      <c r="Q28" s="18"/>
      <c r="R28" s="18"/>
      <c r="S28" s="18"/>
      <c r="T28" s="18"/>
      <c r="U28" s="18"/>
      <c r="V28" s="18"/>
      <c r="W28" s="18"/>
      <c r="X28" s="94"/>
      <c r="Y28" s="23"/>
    </row>
    <row r="29" spans="1:25" s="3" customFormat="1" ht="18" customHeight="1" x14ac:dyDescent="0.25">
      <c r="A29" s="13"/>
      <c r="B29" s="14"/>
      <c r="C29" s="11"/>
      <c r="D29" s="12"/>
      <c r="E29" s="12"/>
      <c r="F29" s="12"/>
      <c r="G29" s="12"/>
      <c r="H29" s="12"/>
      <c r="I29" s="5"/>
      <c r="J29" s="5"/>
      <c r="K29" s="11"/>
      <c r="L29" s="12"/>
      <c r="M29" s="12"/>
      <c r="N29" s="12"/>
      <c r="O29" s="12"/>
      <c r="P29" s="18"/>
      <c r="Q29" s="18"/>
      <c r="R29" s="18"/>
      <c r="S29" s="18"/>
      <c r="T29" s="18"/>
      <c r="U29" s="18"/>
      <c r="V29" s="18"/>
      <c r="W29" s="18"/>
      <c r="X29" s="94"/>
      <c r="Y29" s="23"/>
    </row>
    <row r="30" spans="1:25" s="3" customFormat="1" ht="18" customHeight="1" x14ac:dyDescent="0.25">
      <c r="A30" s="13"/>
      <c r="B30" s="14" t="s">
        <v>6</v>
      </c>
      <c r="C30" s="19" t="s">
        <v>12</v>
      </c>
      <c r="D30" s="12"/>
      <c r="E30" s="12"/>
      <c r="F30" s="12"/>
      <c r="G30" s="12"/>
      <c r="H30" s="12"/>
      <c r="I30" s="5"/>
      <c r="J30" s="5"/>
      <c r="K30" s="11"/>
      <c r="L30" s="12"/>
      <c r="M30" s="12"/>
      <c r="N30" s="12"/>
      <c r="O30" s="12"/>
      <c r="P30" s="18"/>
      <c r="Q30" s="18"/>
      <c r="R30" s="18"/>
      <c r="S30" s="18"/>
      <c r="T30" s="18"/>
      <c r="U30" s="18"/>
      <c r="V30" s="18"/>
      <c r="W30" s="18"/>
      <c r="X30" s="94"/>
      <c r="Y30" s="23"/>
    </row>
    <row r="31" spans="1:25" s="3" customFormat="1" ht="18" customHeight="1" x14ac:dyDescent="0.25">
      <c r="A31" s="13"/>
      <c r="B31" s="14"/>
      <c r="C31" s="122" t="s">
        <v>150</v>
      </c>
      <c r="D31" s="12"/>
      <c r="E31" s="12"/>
      <c r="F31" s="12"/>
      <c r="G31" s="12"/>
      <c r="H31" s="12"/>
      <c r="I31" s="5"/>
      <c r="J31" s="5"/>
      <c r="K31" s="11"/>
      <c r="L31" s="12"/>
      <c r="M31" s="12"/>
      <c r="N31" s="12"/>
      <c r="O31" s="12"/>
      <c r="P31" s="18"/>
      <c r="Q31" s="18"/>
      <c r="R31" s="18"/>
      <c r="S31" s="18"/>
      <c r="T31" s="18"/>
      <c r="U31" s="18"/>
      <c r="V31" s="18"/>
      <c r="W31" s="18"/>
      <c r="X31" s="94"/>
      <c r="Y31" s="23"/>
    </row>
    <row r="32" spans="1:25" s="3" customFormat="1" ht="33.75" customHeight="1" thickBot="1" x14ac:dyDescent="0.3">
      <c r="A32" s="13"/>
      <c r="B32" s="14"/>
      <c r="C32" s="125" t="s">
        <v>311</v>
      </c>
      <c r="D32" s="12"/>
      <c r="E32" s="12"/>
      <c r="F32" s="12"/>
      <c r="G32" s="12"/>
      <c r="H32" s="12"/>
      <c r="I32" s="5"/>
      <c r="J32" s="5"/>
      <c r="K32" s="11"/>
      <c r="L32" s="12"/>
      <c r="M32" s="12"/>
      <c r="N32" s="12"/>
      <c r="O32" s="12"/>
      <c r="P32" s="12"/>
      <c r="Q32" s="18"/>
      <c r="R32" s="18"/>
      <c r="S32" s="18"/>
      <c r="T32" s="18"/>
      <c r="U32" s="18"/>
      <c r="V32" s="18"/>
      <c r="W32" s="18"/>
      <c r="X32" s="94"/>
      <c r="Y32" s="23"/>
    </row>
    <row r="33" spans="1:25" s="3" customFormat="1" ht="50.25" customHeight="1" thickBot="1" x14ac:dyDescent="0.3">
      <c r="A33" s="13"/>
      <c r="B33" s="14"/>
      <c r="C33" s="71" t="s">
        <v>66</v>
      </c>
      <c r="D33" s="120" t="s">
        <v>74</v>
      </c>
      <c r="E33" s="631" t="s">
        <v>131</v>
      </c>
      <c r="F33" s="632"/>
      <c r="G33" s="628"/>
      <c r="H33" s="121" t="s">
        <v>140</v>
      </c>
      <c r="I33" s="72" t="s">
        <v>139</v>
      </c>
      <c r="J33" s="72" t="s">
        <v>10</v>
      </c>
      <c r="K33" s="72" t="s">
        <v>135</v>
      </c>
      <c r="L33" s="72" t="s">
        <v>138</v>
      </c>
      <c r="M33" s="72" t="s">
        <v>156</v>
      </c>
      <c r="N33" s="72" t="s">
        <v>154</v>
      </c>
      <c r="O33" s="627" t="s">
        <v>8</v>
      </c>
      <c r="P33" s="628"/>
      <c r="Q33" s="18"/>
      <c r="R33" s="18"/>
      <c r="S33" s="18"/>
      <c r="T33" s="18"/>
      <c r="U33" s="18"/>
      <c r="V33" s="18"/>
      <c r="W33" s="18"/>
      <c r="X33" s="94"/>
      <c r="Y33" s="23"/>
    </row>
    <row r="34" spans="1:25" s="3" customFormat="1" ht="46.5" customHeight="1" x14ac:dyDescent="0.25">
      <c r="A34" s="13"/>
      <c r="B34" s="14"/>
      <c r="C34" s="294" t="s">
        <v>52</v>
      </c>
      <c r="D34" s="312" t="s">
        <v>5</v>
      </c>
      <c r="E34" s="633" t="s">
        <v>1084</v>
      </c>
      <c r="F34" s="633"/>
      <c r="G34" s="633"/>
      <c r="H34" s="313" t="s">
        <v>137</v>
      </c>
      <c r="I34" s="314"/>
      <c r="J34" s="315"/>
      <c r="K34" s="316"/>
      <c r="L34" s="315"/>
      <c r="M34" s="316"/>
      <c r="N34" s="315"/>
      <c r="O34" s="629"/>
      <c r="P34" s="630"/>
      <c r="Q34" s="18"/>
      <c r="R34" s="18"/>
      <c r="S34" s="18"/>
      <c r="T34" s="18"/>
      <c r="U34" s="18"/>
      <c r="V34" s="18"/>
      <c r="W34" s="18"/>
      <c r="X34" s="94"/>
      <c r="Y34" s="23"/>
    </row>
    <row r="35" spans="1:25" s="3" customFormat="1" ht="46.5" customHeight="1" x14ac:dyDescent="0.25">
      <c r="A35" s="13"/>
      <c r="B35" s="14"/>
      <c r="C35" s="317" t="s">
        <v>144</v>
      </c>
      <c r="D35" s="318" t="s">
        <v>142</v>
      </c>
      <c r="E35" s="612" t="s">
        <v>1104</v>
      </c>
      <c r="F35" s="612"/>
      <c r="G35" s="612"/>
      <c r="H35" s="319"/>
      <c r="I35" s="320"/>
      <c r="J35" s="321"/>
      <c r="K35" s="322"/>
      <c r="L35" s="321"/>
      <c r="M35" s="322"/>
      <c r="N35" s="321"/>
      <c r="O35" s="612"/>
      <c r="P35" s="613"/>
      <c r="Q35" s="18"/>
      <c r="R35" s="18"/>
      <c r="S35" s="18"/>
      <c r="T35" s="18"/>
      <c r="U35" s="18"/>
      <c r="V35" s="18"/>
      <c r="W35" s="18"/>
      <c r="X35" s="94"/>
      <c r="Y35" s="23"/>
    </row>
    <row r="36" spans="1:25" s="3" customFormat="1" ht="90.75" customHeight="1" x14ac:dyDescent="0.25">
      <c r="A36" s="13"/>
      <c r="B36" s="14"/>
      <c r="C36" s="317" t="s">
        <v>168</v>
      </c>
      <c r="D36" s="318" t="s">
        <v>5</v>
      </c>
      <c r="E36" s="612" t="s">
        <v>1085</v>
      </c>
      <c r="F36" s="612"/>
      <c r="G36" s="612"/>
      <c r="H36" s="319" t="s">
        <v>125</v>
      </c>
      <c r="I36" s="320"/>
      <c r="J36" s="321"/>
      <c r="K36" s="322"/>
      <c r="L36" s="321">
        <v>2025</v>
      </c>
      <c r="M36" s="322"/>
      <c r="N36" s="321"/>
      <c r="O36" s="612"/>
      <c r="P36" s="613"/>
      <c r="Q36" s="18"/>
      <c r="R36" s="18"/>
      <c r="S36" s="18"/>
      <c r="T36" s="18"/>
      <c r="U36" s="18"/>
      <c r="V36" s="18"/>
      <c r="W36" s="18"/>
      <c r="X36" s="94"/>
      <c r="Y36" s="23"/>
    </row>
    <row r="37" spans="1:25" s="3" customFormat="1" ht="46.5" hidden="1" customHeight="1" x14ac:dyDescent="0.25">
      <c r="A37" s="13"/>
      <c r="B37" s="14"/>
      <c r="C37" s="317"/>
      <c r="D37" s="318"/>
      <c r="E37" s="612"/>
      <c r="F37" s="612"/>
      <c r="G37" s="612"/>
      <c r="H37" s="319"/>
      <c r="I37" s="320"/>
      <c r="J37" s="321"/>
      <c r="K37" s="321"/>
      <c r="L37" s="321"/>
      <c r="M37" s="322"/>
      <c r="N37" s="321"/>
      <c r="O37" s="612"/>
      <c r="P37" s="613"/>
      <c r="Q37" s="18"/>
      <c r="R37" s="18"/>
      <c r="S37" s="18"/>
      <c r="T37" s="18"/>
      <c r="U37" s="18"/>
      <c r="V37" s="18"/>
      <c r="W37" s="18"/>
      <c r="X37" s="94"/>
      <c r="Y37" s="23"/>
    </row>
    <row r="38" spans="1:25" s="3" customFormat="1" ht="46.5" hidden="1" customHeight="1" x14ac:dyDescent="0.25">
      <c r="A38" s="13"/>
      <c r="B38" s="14"/>
      <c r="C38" s="317"/>
      <c r="D38" s="318"/>
      <c r="E38" s="612"/>
      <c r="F38" s="612"/>
      <c r="G38" s="612"/>
      <c r="H38" s="319"/>
      <c r="I38" s="320"/>
      <c r="J38" s="321"/>
      <c r="K38" s="321"/>
      <c r="L38" s="321"/>
      <c r="M38" s="322"/>
      <c r="N38" s="321"/>
      <c r="O38" s="612"/>
      <c r="P38" s="613"/>
      <c r="Q38" s="18"/>
      <c r="R38" s="18"/>
      <c r="S38" s="18"/>
      <c r="T38" s="18"/>
      <c r="U38" s="18"/>
      <c r="V38" s="18"/>
      <c r="W38" s="18"/>
      <c r="X38" s="94"/>
      <c r="Y38" s="23"/>
    </row>
    <row r="39" spans="1:25" s="3" customFormat="1" ht="46.5" hidden="1" customHeight="1" x14ac:dyDescent="0.25">
      <c r="A39" s="13"/>
      <c r="B39" s="14"/>
      <c r="C39" s="317"/>
      <c r="D39" s="318"/>
      <c r="E39" s="612"/>
      <c r="F39" s="612"/>
      <c r="G39" s="612"/>
      <c r="H39" s="319"/>
      <c r="I39" s="320"/>
      <c r="J39" s="321"/>
      <c r="K39" s="321"/>
      <c r="L39" s="321"/>
      <c r="M39" s="322"/>
      <c r="N39" s="321"/>
      <c r="O39" s="612"/>
      <c r="P39" s="613"/>
      <c r="Q39" s="18"/>
      <c r="R39" s="18"/>
      <c r="S39" s="18"/>
      <c r="T39" s="18"/>
      <c r="U39" s="18"/>
      <c r="V39" s="18"/>
      <c r="W39" s="18"/>
      <c r="X39" s="94"/>
      <c r="Y39" s="23"/>
    </row>
    <row r="40" spans="1:25" s="3" customFormat="1" ht="46.5" hidden="1" customHeight="1" x14ac:dyDescent="0.25">
      <c r="A40" s="13"/>
      <c r="B40" s="14"/>
      <c r="C40" s="317"/>
      <c r="D40" s="318"/>
      <c r="E40" s="612"/>
      <c r="F40" s="612"/>
      <c r="G40" s="612"/>
      <c r="H40" s="319"/>
      <c r="I40" s="320"/>
      <c r="J40" s="321"/>
      <c r="K40" s="321"/>
      <c r="L40" s="321"/>
      <c r="M40" s="322"/>
      <c r="N40" s="321"/>
      <c r="O40" s="612"/>
      <c r="P40" s="613"/>
      <c r="Q40" s="18"/>
      <c r="R40" s="18"/>
      <c r="S40" s="18"/>
      <c r="T40" s="18"/>
      <c r="U40" s="18"/>
      <c r="V40" s="18"/>
      <c r="W40" s="18"/>
      <c r="X40" s="94"/>
      <c r="Y40" s="23"/>
    </row>
    <row r="41" spans="1:25" s="3" customFormat="1" ht="46.5" hidden="1" customHeight="1" x14ac:dyDescent="0.25">
      <c r="A41" s="13"/>
      <c r="B41" s="14"/>
      <c r="C41" s="317"/>
      <c r="D41" s="318"/>
      <c r="E41" s="612"/>
      <c r="F41" s="612"/>
      <c r="G41" s="612"/>
      <c r="H41" s="319"/>
      <c r="I41" s="320"/>
      <c r="J41" s="321"/>
      <c r="K41" s="321"/>
      <c r="L41" s="321"/>
      <c r="M41" s="322"/>
      <c r="N41" s="321"/>
      <c r="O41" s="612"/>
      <c r="P41" s="613"/>
      <c r="Q41" s="18"/>
      <c r="R41" s="18"/>
      <c r="S41" s="18"/>
      <c r="T41" s="18"/>
      <c r="U41" s="18"/>
      <c r="V41" s="18"/>
      <c r="W41" s="18"/>
      <c r="X41" s="94"/>
      <c r="Y41" s="23"/>
    </row>
    <row r="42" spans="1:25" s="3" customFormat="1" ht="46.5" hidden="1" customHeight="1" x14ac:dyDescent="0.25">
      <c r="A42" s="13"/>
      <c r="B42" s="14"/>
      <c r="C42" s="317"/>
      <c r="D42" s="318"/>
      <c r="E42" s="612"/>
      <c r="F42" s="612"/>
      <c r="G42" s="612"/>
      <c r="H42" s="319"/>
      <c r="I42" s="320"/>
      <c r="J42" s="321"/>
      <c r="K42" s="321"/>
      <c r="L42" s="321"/>
      <c r="M42" s="322"/>
      <c r="N42" s="321"/>
      <c r="O42" s="612"/>
      <c r="P42" s="613"/>
      <c r="Q42" s="18"/>
      <c r="R42" s="18"/>
      <c r="S42" s="18"/>
      <c r="T42" s="18"/>
      <c r="U42" s="18"/>
      <c r="V42" s="18"/>
      <c r="W42" s="18"/>
      <c r="X42" s="94"/>
      <c r="Y42" s="23"/>
    </row>
    <row r="43" spans="1:25" s="3" customFormat="1" ht="46.5" hidden="1" customHeight="1" x14ac:dyDescent="0.25">
      <c r="A43" s="13"/>
      <c r="B43" s="14"/>
      <c r="C43" s="317"/>
      <c r="D43" s="318"/>
      <c r="E43" s="612"/>
      <c r="F43" s="612"/>
      <c r="G43" s="612"/>
      <c r="H43" s="319"/>
      <c r="I43" s="320"/>
      <c r="J43" s="321"/>
      <c r="K43" s="321"/>
      <c r="L43" s="321"/>
      <c r="M43" s="322"/>
      <c r="N43" s="321"/>
      <c r="O43" s="612"/>
      <c r="P43" s="613"/>
      <c r="Q43" s="18"/>
      <c r="R43" s="18"/>
      <c r="S43" s="18"/>
      <c r="T43" s="18"/>
      <c r="U43" s="18"/>
      <c r="V43" s="18"/>
      <c r="W43" s="18"/>
      <c r="X43" s="94"/>
      <c r="Y43" s="23"/>
    </row>
    <row r="44" spans="1:25" s="3" customFormat="1" ht="46.5" hidden="1" customHeight="1" x14ac:dyDescent="0.25">
      <c r="A44" s="13"/>
      <c r="B44" s="14"/>
      <c r="C44" s="317"/>
      <c r="D44" s="318"/>
      <c r="E44" s="612"/>
      <c r="F44" s="612"/>
      <c r="G44" s="612"/>
      <c r="H44" s="319"/>
      <c r="I44" s="320"/>
      <c r="J44" s="321"/>
      <c r="K44" s="321"/>
      <c r="L44" s="321"/>
      <c r="M44" s="322"/>
      <c r="N44" s="321"/>
      <c r="O44" s="612"/>
      <c r="P44" s="613"/>
      <c r="Q44" s="18"/>
      <c r="R44" s="18"/>
      <c r="S44" s="18"/>
      <c r="T44" s="18"/>
      <c r="U44" s="18"/>
      <c r="V44" s="18"/>
      <c r="W44" s="18"/>
      <c r="X44" s="94"/>
      <c r="Y44" s="23"/>
    </row>
    <row r="45" spans="1:25" s="3" customFormat="1" ht="46.5" hidden="1" customHeight="1" x14ac:dyDescent="0.25">
      <c r="A45" s="13"/>
      <c r="B45" s="14"/>
      <c r="C45" s="317"/>
      <c r="D45" s="318"/>
      <c r="E45" s="612"/>
      <c r="F45" s="612"/>
      <c r="G45" s="612"/>
      <c r="H45" s="319"/>
      <c r="I45" s="320"/>
      <c r="J45" s="321"/>
      <c r="K45" s="321"/>
      <c r="L45" s="321"/>
      <c r="M45" s="322"/>
      <c r="N45" s="321"/>
      <c r="O45" s="612"/>
      <c r="P45" s="613"/>
      <c r="Q45" s="18"/>
      <c r="R45" s="18"/>
      <c r="S45" s="18"/>
      <c r="T45" s="18"/>
      <c r="U45" s="18"/>
      <c r="V45" s="18"/>
      <c r="W45" s="18"/>
      <c r="X45" s="94"/>
      <c r="Y45" s="23"/>
    </row>
    <row r="46" spans="1:25" s="3" customFormat="1" ht="46.5" hidden="1" customHeight="1" x14ac:dyDescent="0.25">
      <c r="A46" s="13"/>
      <c r="B46" s="14"/>
      <c r="C46" s="317"/>
      <c r="D46" s="318"/>
      <c r="E46" s="612"/>
      <c r="F46" s="612"/>
      <c r="G46" s="612"/>
      <c r="H46" s="319"/>
      <c r="I46" s="320"/>
      <c r="J46" s="321"/>
      <c r="K46" s="321"/>
      <c r="L46" s="321"/>
      <c r="M46" s="322"/>
      <c r="N46" s="321"/>
      <c r="O46" s="612"/>
      <c r="P46" s="613"/>
      <c r="Q46" s="18"/>
      <c r="R46" s="18"/>
      <c r="S46" s="18"/>
      <c r="T46" s="18"/>
      <c r="U46" s="18"/>
      <c r="V46" s="18"/>
      <c r="W46" s="18"/>
      <c r="X46" s="94"/>
      <c r="Y46" s="23"/>
    </row>
    <row r="47" spans="1:25" s="3" customFormat="1" ht="46.5" hidden="1" customHeight="1" x14ac:dyDescent="0.25">
      <c r="A47" s="13"/>
      <c r="B47" s="14"/>
      <c r="C47" s="317"/>
      <c r="D47" s="318"/>
      <c r="E47" s="612"/>
      <c r="F47" s="612"/>
      <c r="G47" s="612"/>
      <c r="H47" s="319"/>
      <c r="I47" s="320"/>
      <c r="J47" s="321"/>
      <c r="K47" s="321"/>
      <c r="L47" s="321"/>
      <c r="M47" s="322"/>
      <c r="N47" s="321"/>
      <c r="O47" s="612"/>
      <c r="P47" s="613"/>
      <c r="Q47" s="18"/>
      <c r="R47" s="18"/>
      <c r="S47" s="18"/>
      <c r="T47" s="18"/>
      <c r="U47" s="18"/>
      <c r="V47" s="18"/>
      <c r="W47" s="18"/>
      <c r="X47" s="94"/>
      <c r="Y47" s="23"/>
    </row>
    <row r="48" spans="1:25" s="3" customFormat="1" ht="46.5" hidden="1" customHeight="1" x14ac:dyDescent="0.25">
      <c r="A48" s="13"/>
      <c r="B48" s="14"/>
      <c r="C48" s="317"/>
      <c r="D48" s="318"/>
      <c r="E48" s="612"/>
      <c r="F48" s="612"/>
      <c r="G48" s="612"/>
      <c r="H48" s="319"/>
      <c r="I48" s="320"/>
      <c r="J48" s="321"/>
      <c r="K48" s="321"/>
      <c r="L48" s="321"/>
      <c r="M48" s="322"/>
      <c r="N48" s="321"/>
      <c r="O48" s="612"/>
      <c r="P48" s="613"/>
      <c r="Q48" s="18"/>
      <c r="R48" s="18"/>
      <c r="S48" s="18"/>
      <c r="T48" s="18"/>
      <c r="U48" s="18"/>
      <c r="V48" s="18"/>
      <c r="W48" s="18"/>
      <c r="X48" s="94"/>
      <c r="Y48" s="23"/>
    </row>
    <row r="49" spans="1:25" s="3" customFormat="1" ht="46.5" hidden="1" customHeight="1" x14ac:dyDescent="0.25">
      <c r="A49" s="13"/>
      <c r="B49" s="14"/>
      <c r="C49" s="317"/>
      <c r="D49" s="318"/>
      <c r="E49" s="612"/>
      <c r="F49" s="612"/>
      <c r="G49" s="612"/>
      <c r="H49" s="319"/>
      <c r="I49" s="320"/>
      <c r="J49" s="321"/>
      <c r="K49" s="321"/>
      <c r="L49" s="321"/>
      <c r="M49" s="322"/>
      <c r="N49" s="321"/>
      <c r="O49" s="612"/>
      <c r="P49" s="613"/>
      <c r="Q49" s="18"/>
      <c r="R49" s="18"/>
      <c r="S49" s="18"/>
      <c r="T49" s="18"/>
      <c r="U49" s="18"/>
      <c r="V49" s="18"/>
      <c r="W49" s="18"/>
      <c r="X49" s="94"/>
      <c r="Y49" s="23"/>
    </row>
    <row r="50" spans="1:25" s="3" customFormat="1" ht="46.5" hidden="1" customHeight="1" x14ac:dyDescent="0.25">
      <c r="A50" s="13"/>
      <c r="B50" s="14"/>
      <c r="C50" s="317"/>
      <c r="D50" s="318"/>
      <c r="E50" s="612"/>
      <c r="F50" s="612"/>
      <c r="G50" s="612"/>
      <c r="H50" s="319"/>
      <c r="I50" s="320"/>
      <c r="J50" s="321"/>
      <c r="K50" s="321"/>
      <c r="L50" s="321"/>
      <c r="M50" s="322"/>
      <c r="N50" s="321"/>
      <c r="O50" s="612"/>
      <c r="P50" s="613"/>
      <c r="Q50" s="18"/>
      <c r="R50" s="18"/>
      <c r="S50" s="18"/>
      <c r="T50" s="18"/>
      <c r="U50" s="18"/>
      <c r="V50" s="18"/>
      <c r="W50" s="18"/>
      <c r="X50" s="94"/>
      <c r="Y50" s="23"/>
    </row>
    <row r="51" spans="1:25" s="3" customFormat="1" ht="46.5" hidden="1" customHeight="1" x14ac:dyDescent="0.25">
      <c r="A51" s="13"/>
      <c r="B51" s="14"/>
      <c r="C51" s="317"/>
      <c r="D51" s="318"/>
      <c r="E51" s="612"/>
      <c r="F51" s="612"/>
      <c r="G51" s="612"/>
      <c r="H51" s="319"/>
      <c r="I51" s="320"/>
      <c r="J51" s="321"/>
      <c r="K51" s="321"/>
      <c r="L51" s="321"/>
      <c r="M51" s="322"/>
      <c r="N51" s="321"/>
      <c r="O51" s="612"/>
      <c r="P51" s="613"/>
      <c r="Q51" s="18"/>
      <c r="R51" s="18"/>
      <c r="S51" s="18"/>
      <c r="T51" s="18"/>
      <c r="U51" s="18"/>
      <c r="V51" s="18"/>
      <c r="W51" s="18"/>
      <c r="X51" s="94"/>
      <c r="Y51" s="23"/>
    </row>
    <row r="52" spans="1:25" s="3" customFormat="1" ht="46.5" hidden="1" customHeight="1" x14ac:dyDescent="0.25">
      <c r="A52" s="13"/>
      <c r="B52" s="14"/>
      <c r="C52" s="317"/>
      <c r="D52" s="318"/>
      <c r="E52" s="612"/>
      <c r="F52" s="612"/>
      <c r="G52" s="612"/>
      <c r="H52" s="319"/>
      <c r="I52" s="320"/>
      <c r="J52" s="321"/>
      <c r="K52" s="321"/>
      <c r="L52" s="321"/>
      <c r="M52" s="322"/>
      <c r="N52" s="321"/>
      <c r="O52" s="612"/>
      <c r="P52" s="613"/>
      <c r="Q52" s="18"/>
      <c r="R52" s="18"/>
      <c r="S52" s="18"/>
      <c r="T52" s="18"/>
      <c r="U52" s="18"/>
      <c r="V52" s="18"/>
      <c r="W52" s="18"/>
      <c r="X52" s="94"/>
      <c r="Y52" s="23"/>
    </row>
    <row r="53" spans="1:25" s="38" customFormat="1" ht="46.5" customHeight="1" thickBot="1" x14ac:dyDescent="0.3">
      <c r="A53" s="37"/>
      <c r="B53" s="14"/>
      <c r="C53" s="323"/>
      <c r="D53" s="324"/>
      <c r="E53" s="614"/>
      <c r="F53" s="614"/>
      <c r="G53" s="614"/>
      <c r="H53" s="325"/>
      <c r="I53" s="326"/>
      <c r="J53" s="327"/>
      <c r="K53" s="327"/>
      <c r="L53" s="327"/>
      <c r="M53" s="328"/>
      <c r="N53" s="327"/>
      <c r="O53" s="614"/>
      <c r="P53" s="615"/>
      <c r="Q53" s="18"/>
      <c r="R53" s="18"/>
      <c r="S53" s="18"/>
      <c r="T53" s="18"/>
      <c r="U53" s="18"/>
      <c r="V53" s="18"/>
      <c r="W53" s="18"/>
      <c r="X53" s="94"/>
      <c r="Y53" s="77"/>
    </row>
    <row r="54" spans="1:25" s="16" customFormat="1" ht="18" customHeight="1" x14ac:dyDescent="0.25">
      <c r="B54" s="14"/>
      <c r="C54" s="5"/>
      <c r="D54" s="5"/>
      <c r="E54" s="5"/>
      <c r="F54" s="5"/>
      <c r="G54" s="5"/>
      <c r="H54" s="5"/>
      <c r="I54" s="5"/>
      <c r="J54" s="5"/>
      <c r="K54" s="5"/>
      <c r="L54" s="5"/>
      <c r="M54" s="5"/>
      <c r="N54" s="5"/>
      <c r="O54" s="5"/>
      <c r="P54" s="5"/>
      <c r="Q54" s="18"/>
      <c r="R54" s="18"/>
      <c r="S54" s="18"/>
      <c r="T54" s="18"/>
      <c r="U54" s="18"/>
      <c r="V54" s="18"/>
      <c r="W54" s="18"/>
      <c r="X54" s="94"/>
    </row>
    <row r="55" spans="1:25" s="25" customFormat="1" ht="18" customHeight="1" x14ac:dyDescent="0.25">
      <c r="A55" s="15"/>
      <c r="B55" s="14" t="s">
        <v>11</v>
      </c>
      <c r="C55" s="122" t="s">
        <v>1130</v>
      </c>
      <c r="D55" s="12"/>
      <c r="E55" s="12"/>
      <c r="F55" s="12"/>
      <c r="G55" s="12"/>
      <c r="H55" s="12"/>
      <c r="I55" s="12"/>
      <c r="J55" s="5"/>
      <c r="K55" s="11"/>
      <c r="L55" s="12"/>
      <c r="M55" s="5"/>
      <c r="N55" s="5"/>
      <c r="O55" s="5"/>
      <c r="P55" s="5"/>
      <c r="Q55" s="18"/>
      <c r="R55" s="18"/>
      <c r="S55" s="18"/>
      <c r="T55" s="18"/>
      <c r="U55" s="18"/>
      <c r="V55" s="18"/>
      <c r="W55" s="18"/>
      <c r="X55" s="94"/>
      <c r="Y55" s="39"/>
    </row>
    <row r="56" spans="1:25" s="25" customFormat="1" ht="18" customHeight="1" x14ac:dyDescent="0.25">
      <c r="A56" s="15"/>
      <c r="B56" s="14"/>
      <c r="C56" s="11"/>
      <c r="D56" s="11"/>
      <c r="E56" s="11"/>
      <c r="F56" s="11"/>
      <c r="G56" s="11"/>
      <c r="H56" s="11"/>
      <c r="I56" s="11"/>
      <c r="J56" s="11"/>
      <c r="K56" s="11"/>
      <c r="L56" s="11"/>
      <c r="M56" s="5"/>
      <c r="N56" s="5"/>
      <c r="O56" s="5"/>
      <c r="P56" s="5"/>
      <c r="Q56" s="18"/>
      <c r="R56" s="18"/>
      <c r="S56" s="18"/>
      <c r="T56" s="18"/>
      <c r="U56" s="18"/>
      <c r="V56" s="18"/>
      <c r="W56" s="18"/>
      <c r="X56" s="94"/>
      <c r="Y56" s="39"/>
    </row>
    <row r="57" spans="1:25" s="3" customFormat="1" ht="18" customHeight="1" x14ac:dyDescent="0.25">
      <c r="A57" s="13"/>
      <c r="B57" s="14"/>
      <c r="C57" s="589" t="s">
        <v>1183</v>
      </c>
      <c r="D57" s="590"/>
      <c r="E57" s="590"/>
      <c r="F57" s="590"/>
      <c r="G57" s="590"/>
      <c r="H57" s="590"/>
      <c r="I57" s="59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592"/>
      <c r="D58" s="593"/>
      <c r="E58" s="593"/>
      <c r="F58" s="593"/>
      <c r="G58" s="593"/>
      <c r="H58" s="593"/>
      <c r="I58" s="594"/>
      <c r="J58" s="5"/>
      <c r="K58" s="11"/>
      <c r="L58" s="12"/>
      <c r="M58" s="12"/>
      <c r="N58" s="12"/>
      <c r="O58" s="12"/>
      <c r="P58" s="12"/>
      <c r="Q58" s="18"/>
      <c r="R58" s="18"/>
      <c r="S58" s="18"/>
      <c r="T58" s="18"/>
      <c r="U58" s="18"/>
      <c r="V58" s="18"/>
      <c r="W58" s="18"/>
      <c r="X58" s="94"/>
      <c r="Y58" s="23"/>
    </row>
    <row r="59" spans="1:25" s="3" customFormat="1" ht="18" customHeight="1" x14ac:dyDescent="0.25">
      <c r="A59" s="13"/>
      <c r="B59" s="14"/>
      <c r="C59" s="592"/>
      <c r="D59" s="593"/>
      <c r="E59" s="593"/>
      <c r="F59" s="593"/>
      <c r="G59" s="593"/>
      <c r="H59" s="593"/>
      <c r="I59" s="594"/>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592"/>
      <c r="D60" s="593"/>
      <c r="E60" s="593"/>
      <c r="F60" s="593"/>
      <c r="G60" s="593"/>
      <c r="H60" s="593"/>
      <c r="I60" s="594"/>
      <c r="J60" s="5"/>
      <c r="K60" s="11"/>
      <c r="L60" s="12"/>
      <c r="M60" s="12"/>
      <c r="N60" s="12"/>
      <c r="O60" s="12"/>
      <c r="P60" s="12"/>
      <c r="Q60" s="18"/>
      <c r="R60" s="18"/>
      <c r="S60" s="18"/>
      <c r="T60" s="18"/>
      <c r="U60" s="18"/>
      <c r="V60" s="18"/>
      <c r="W60" s="18"/>
      <c r="X60" s="94"/>
      <c r="Y60" s="23"/>
    </row>
    <row r="61" spans="1:25" s="3" customFormat="1" ht="22.5" customHeight="1" x14ac:dyDescent="0.25">
      <c r="A61" s="13"/>
      <c r="B61" s="14"/>
      <c r="C61" s="595"/>
      <c r="D61" s="596"/>
      <c r="E61" s="596"/>
      <c r="F61" s="596"/>
      <c r="G61" s="596"/>
      <c r="H61" s="596"/>
      <c r="I61" s="597"/>
      <c r="J61" s="5"/>
      <c r="K61" s="11"/>
      <c r="L61" s="12"/>
      <c r="M61" s="12"/>
      <c r="N61" s="12"/>
      <c r="O61" s="12"/>
      <c r="P61" s="12"/>
      <c r="Q61" s="18"/>
      <c r="R61" s="18"/>
      <c r="S61" s="18"/>
      <c r="T61" s="18"/>
      <c r="U61" s="18"/>
      <c r="V61" s="18"/>
      <c r="W61" s="18"/>
      <c r="X61" s="94"/>
      <c r="Y61" s="23"/>
    </row>
    <row r="62" spans="1:25" s="3" customFormat="1" ht="18" customHeight="1" x14ac:dyDescent="0.25">
      <c r="A62" s="13"/>
      <c r="B62" s="14"/>
      <c r="C62" s="19"/>
      <c r="D62" s="12"/>
      <c r="E62" s="12"/>
      <c r="F62" s="12"/>
      <c r="G62" s="12"/>
      <c r="H62" s="12"/>
      <c r="I62" s="5"/>
      <c r="J62" s="5"/>
      <c r="K62" s="11"/>
      <c r="L62" s="12"/>
      <c r="M62" s="12"/>
      <c r="N62" s="12"/>
      <c r="O62" s="12"/>
      <c r="P62" s="12"/>
      <c r="Q62" s="18"/>
      <c r="R62" s="18"/>
      <c r="S62" s="18"/>
      <c r="T62" s="18"/>
      <c r="U62" s="18"/>
      <c r="V62" s="18"/>
      <c r="W62" s="18"/>
      <c r="X62" s="94"/>
      <c r="Y62" s="23"/>
    </row>
    <row r="63" spans="1:25" s="3" customFormat="1" ht="18" customHeight="1" x14ac:dyDescent="0.25">
      <c r="A63" s="13"/>
      <c r="B63" s="14">
        <v>3</v>
      </c>
      <c r="C63" s="20" t="s">
        <v>164</v>
      </c>
      <c r="D63" s="12"/>
      <c r="E63" s="12"/>
      <c r="F63" s="12"/>
      <c r="G63" s="12"/>
      <c r="H63" s="12"/>
      <c r="I63" s="5"/>
      <c r="J63" s="5"/>
      <c r="K63" s="11"/>
      <c r="L63" s="12"/>
      <c r="M63" s="12"/>
      <c r="N63" s="12"/>
      <c r="O63" s="12"/>
      <c r="P63" s="12"/>
      <c r="Q63" s="18"/>
      <c r="R63" s="18"/>
      <c r="S63" s="18"/>
      <c r="T63" s="18"/>
      <c r="U63" s="18"/>
      <c r="V63" s="18"/>
      <c r="W63" s="18"/>
      <c r="X63" s="94"/>
      <c r="Y63" s="23"/>
    </row>
    <row r="64" spans="1:25" s="3" customFormat="1" ht="18" customHeight="1" x14ac:dyDescent="0.25">
      <c r="A64" s="13"/>
      <c r="B64" s="14"/>
      <c r="C64" s="20" t="s">
        <v>145</v>
      </c>
      <c r="D64" s="12"/>
      <c r="E64" s="12"/>
      <c r="F64" s="12"/>
      <c r="G64" s="12"/>
      <c r="H64" s="12"/>
      <c r="I64" s="5"/>
      <c r="J64" s="5"/>
      <c r="K64" s="11"/>
      <c r="L64" s="12"/>
      <c r="M64" s="12"/>
      <c r="N64" s="12"/>
      <c r="O64" s="12"/>
      <c r="P64" s="12"/>
      <c r="Q64" s="18"/>
      <c r="R64" s="18"/>
      <c r="S64" s="18"/>
      <c r="T64" s="18"/>
      <c r="U64" s="18"/>
      <c r="V64" s="18"/>
      <c r="W64" s="18"/>
      <c r="X64" s="94"/>
      <c r="Y64" s="23"/>
    </row>
    <row r="65" spans="1:25" s="3" customFormat="1" ht="33" customHeight="1" thickBot="1" x14ac:dyDescent="0.3">
      <c r="A65" s="13"/>
      <c r="B65" s="14"/>
      <c r="C65" s="123" t="s">
        <v>310</v>
      </c>
      <c r="D65" s="12"/>
      <c r="E65" s="12"/>
      <c r="F65" s="12"/>
      <c r="G65" s="12"/>
      <c r="H65" s="12"/>
      <c r="I65" s="5"/>
      <c r="J65" s="5"/>
      <c r="K65" s="11"/>
      <c r="L65" s="12"/>
      <c r="M65" s="12"/>
      <c r="N65" s="12"/>
      <c r="O65" s="12"/>
      <c r="P65" s="12"/>
      <c r="Q65" s="18"/>
      <c r="R65" s="18"/>
      <c r="S65" s="18"/>
      <c r="T65" s="18"/>
      <c r="U65" s="18"/>
      <c r="V65" s="18"/>
      <c r="W65" s="18"/>
      <c r="X65" s="94"/>
      <c r="Y65" s="23"/>
    </row>
    <row r="66" spans="1:25" s="3" customFormat="1" ht="91.5" customHeight="1" thickBot="1" x14ac:dyDescent="0.3">
      <c r="A66" s="13"/>
      <c r="B66" s="14"/>
      <c r="C66" s="337" t="s">
        <v>66</v>
      </c>
      <c r="D66" s="292" t="s">
        <v>74</v>
      </c>
      <c r="E66" s="587" t="s">
        <v>131</v>
      </c>
      <c r="F66" s="587"/>
      <c r="G66" s="292" t="s">
        <v>149</v>
      </c>
      <c r="H66" s="292" t="s">
        <v>148</v>
      </c>
      <c r="I66" s="292" t="s">
        <v>147</v>
      </c>
      <c r="J66" s="292" t="s">
        <v>159</v>
      </c>
      <c r="K66" s="292" t="s">
        <v>157</v>
      </c>
      <c r="L66" s="616" t="s">
        <v>146</v>
      </c>
      <c r="M66" s="617"/>
      <c r="N66" s="616" t="s">
        <v>165</v>
      </c>
      <c r="O66" s="617"/>
      <c r="P66" s="292" t="s">
        <v>84</v>
      </c>
      <c r="Q66" s="292" t="s">
        <v>89</v>
      </c>
      <c r="R66" s="292" t="s">
        <v>86</v>
      </c>
      <c r="S66" s="292" t="s">
        <v>62</v>
      </c>
      <c r="T66" s="292" t="s">
        <v>158</v>
      </c>
      <c r="U66" s="292" t="s">
        <v>183</v>
      </c>
      <c r="V66" s="292" t="s">
        <v>151</v>
      </c>
      <c r="W66" s="80" t="s">
        <v>8</v>
      </c>
      <c r="X66" s="29"/>
      <c r="Y66" s="23"/>
    </row>
    <row r="67" spans="1:25" s="3" customFormat="1" ht="93.75" customHeight="1" x14ac:dyDescent="0.25">
      <c r="A67" s="13"/>
      <c r="B67" s="14"/>
      <c r="C67" s="294" t="s">
        <v>52</v>
      </c>
      <c r="D67" s="293" t="s">
        <v>184</v>
      </c>
      <c r="E67" s="588" t="s">
        <v>1187</v>
      </c>
      <c r="F67" s="588"/>
      <c r="G67" s="295">
        <v>2002</v>
      </c>
      <c r="H67" s="295"/>
      <c r="I67" s="296"/>
      <c r="J67" s="295">
        <v>2013</v>
      </c>
      <c r="K67" s="296"/>
      <c r="L67" s="588" t="s">
        <v>61</v>
      </c>
      <c r="M67" s="588"/>
      <c r="N67" s="618" t="s">
        <v>1083</v>
      </c>
      <c r="O67" s="619"/>
      <c r="P67" s="295" t="s">
        <v>172</v>
      </c>
      <c r="Q67" s="295" t="s">
        <v>13</v>
      </c>
      <c r="R67" s="295"/>
      <c r="S67" s="297"/>
      <c r="T67" s="297"/>
      <c r="U67" s="295"/>
      <c r="V67" s="295"/>
      <c r="W67" s="469" t="s">
        <v>1188</v>
      </c>
      <c r="X67" s="29"/>
      <c r="Y67" s="23"/>
    </row>
    <row r="68" spans="1:25" s="3" customFormat="1" ht="47.25" customHeight="1" x14ac:dyDescent="0.25">
      <c r="A68" s="13"/>
      <c r="B68" s="14"/>
      <c r="C68" s="298" t="s">
        <v>67</v>
      </c>
      <c r="D68" s="299" t="s">
        <v>196</v>
      </c>
      <c r="E68" s="571" t="s">
        <v>1078</v>
      </c>
      <c r="F68" s="571"/>
      <c r="G68" s="300"/>
      <c r="H68" s="300"/>
      <c r="I68" s="301"/>
      <c r="J68" s="300"/>
      <c r="K68" s="301"/>
      <c r="L68" s="571" t="s">
        <v>61</v>
      </c>
      <c r="M68" s="571"/>
      <c r="N68" s="568" t="s">
        <v>1080</v>
      </c>
      <c r="O68" s="568"/>
      <c r="P68" s="300" t="s">
        <v>171</v>
      </c>
      <c r="Q68" s="300" t="s">
        <v>13</v>
      </c>
      <c r="R68" s="300"/>
      <c r="S68" s="302"/>
      <c r="T68" s="302"/>
      <c r="U68" s="300" t="s">
        <v>229</v>
      </c>
      <c r="V68" s="303"/>
      <c r="W68" s="468" t="s">
        <v>1184</v>
      </c>
      <c r="X68" s="29"/>
      <c r="Y68" s="23"/>
    </row>
    <row r="69" spans="1:25" s="3" customFormat="1" ht="47.25" customHeight="1" x14ac:dyDescent="0.25">
      <c r="A69" s="13"/>
      <c r="B69" s="14"/>
      <c r="C69" s="298" t="s">
        <v>67</v>
      </c>
      <c r="D69" s="299" t="s">
        <v>194</v>
      </c>
      <c r="E69" s="571" t="s">
        <v>1077</v>
      </c>
      <c r="F69" s="571"/>
      <c r="G69" s="300">
        <v>2012</v>
      </c>
      <c r="H69" s="300"/>
      <c r="I69" s="301"/>
      <c r="J69" s="300"/>
      <c r="K69" s="301"/>
      <c r="L69" s="571" t="s">
        <v>61</v>
      </c>
      <c r="M69" s="571"/>
      <c r="N69" s="568" t="s">
        <v>1081</v>
      </c>
      <c r="O69" s="568"/>
      <c r="P69" s="300" t="s">
        <v>172</v>
      </c>
      <c r="Q69" s="300" t="s">
        <v>13</v>
      </c>
      <c r="R69" s="300"/>
      <c r="S69" s="302"/>
      <c r="T69" s="302"/>
      <c r="U69" s="300"/>
      <c r="V69" s="303"/>
      <c r="W69" s="468" t="s">
        <v>1185</v>
      </c>
      <c r="X69" s="29"/>
      <c r="Y69" s="23"/>
    </row>
    <row r="70" spans="1:25" s="3" customFormat="1" ht="47.25" customHeight="1" x14ac:dyDescent="0.25">
      <c r="A70" s="13"/>
      <c r="B70" s="14"/>
      <c r="C70" s="298" t="s">
        <v>67</v>
      </c>
      <c r="D70" s="299" t="s">
        <v>193</v>
      </c>
      <c r="E70" s="571" t="s">
        <v>1079</v>
      </c>
      <c r="F70" s="571"/>
      <c r="G70" s="300">
        <v>2013</v>
      </c>
      <c r="H70" s="300">
        <v>2015</v>
      </c>
      <c r="I70" s="301"/>
      <c r="J70" s="300"/>
      <c r="K70" s="301"/>
      <c r="L70" s="571" t="s">
        <v>61</v>
      </c>
      <c r="M70" s="571"/>
      <c r="N70" s="568" t="s">
        <v>1082</v>
      </c>
      <c r="O70" s="568"/>
      <c r="P70" s="300" t="s">
        <v>171</v>
      </c>
      <c r="Q70" s="300" t="s">
        <v>13</v>
      </c>
      <c r="R70" s="300"/>
      <c r="S70" s="302">
        <v>19000000</v>
      </c>
      <c r="T70" s="302"/>
      <c r="U70" s="300" t="s">
        <v>225</v>
      </c>
      <c r="V70" s="303"/>
      <c r="W70" s="468" t="s">
        <v>1186</v>
      </c>
      <c r="X70" s="29"/>
      <c r="Y70" s="23"/>
    </row>
    <row r="71" spans="1:25" s="3" customFormat="1" ht="60" customHeight="1" x14ac:dyDescent="0.25">
      <c r="A71" s="13"/>
      <c r="B71" s="14"/>
      <c r="C71" s="298" t="s">
        <v>67</v>
      </c>
      <c r="D71" s="299" t="s">
        <v>153</v>
      </c>
      <c r="E71" s="571" t="s">
        <v>1086</v>
      </c>
      <c r="F71" s="571"/>
      <c r="G71" s="300"/>
      <c r="H71" s="300"/>
      <c r="I71" s="301"/>
      <c r="J71" s="300"/>
      <c r="K71" s="301"/>
      <c r="L71" s="571"/>
      <c r="M71" s="571"/>
      <c r="N71" s="568"/>
      <c r="O71" s="568"/>
      <c r="P71" s="300"/>
      <c r="Q71" s="300"/>
      <c r="R71" s="300"/>
      <c r="S71" s="302"/>
      <c r="T71" s="302"/>
      <c r="U71" s="300"/>
      <c r="V71" s="303"/>
      <c r="W71" s="304"/>
      <c r="X71" s="29"/>
      <c r="Y71" s="23"/>
    </row>
    <row r="72" spans="1:25" s="3" customFormat="1" ht="81" customHeight="1" x14ac:dyDescent="0.25">
      <c r="A72" s="13"/>
      <c r="B72" s="14"/>
      <c r="C72" s="298" t="s">
        <v>52</v>
      </c>
      <c r="D72" s="299" t="s">
        <v>5</v>
      </c>
      <c r="E72" s="571" t="s">
        <v>1087</v>
      </c>
      <c r="F72" s="571"/>
      <c r="G72" s="300"/>
      <c r="H72" s="300"/>
      <c r="I72" s="301"/>
      <c r="J72" s="300"/>
      <c r="K72" s="301"/>
      <c r="L72" s="571"/>
      <c r="M72" s="571"/>
      <c r="N72" s="568"/>
      <c r="O72" s="568"/>
      <c r="P72" s="300"/>
      <c r="Q72" s="300"/>
      <c r="R72" s="300"/>
      <c r="S72" s="302"/>
      <c r="T72" s="302"/>
      <c r="U72" s="300"/>
      <c r="V72" s="303"/>
      <c r="W72" s="468" t="s">
        <v>1189</v>
      </c>
      <c r="X72" s="29"/>
      <c r="Y72" s="23"/>
    </row>
    <row r="73" spans="1:25" s="3" customFormat="1" ht="99" customHeight="1" x14ac:dyDescent="0.25">
      <c r="A73" s="13"/>
      <c r="B73" s="14"/>
      <c r="C73" s="298" t="s">
        <v>52</v>
      </c>
      <c r="D73" s="299" t="s">
        <v>5</v>
      </c>
      <c r="E73" s="571" t="s">
        <v>1088</v>
      </c>
      <c r="F73" s="571"/>
      <c r="G73" s="300"/>
      <c r="H73" s="300"/>
      <c r="I73" s="301"/>
      <c r="J73" s="300"/>
      <c r="K73" s="301"/>
      <c r="L73" s="571"/>
      <c r="M73" s="571"/>
      <c r="N73" s="568"/>
      <c r="O73" s="568"/>
      <c r="P73" s="300"/>
      <c r="Q73" s="300"/>
      <c r="R73" s="300"/>
      <c r="S73" s="302"/>
      <c r="T73" s="302"/>
      <c r="U73" s="300"/>
      <c r="V73" s="303"/>
      <c r="W73" s="468" t="s">
        <v>1190</v>
      </c>
      <c r="X73" s="29"/>
      <c r="Y73" s="23"/>
    </row>
    <row r="74" spans="1:25" s="3" customFormat="1" ht="47.25" hidden="1" customHeight="1" x14ac:dyDescent="0.25">
      <c r="A74" s="13"/>
      <c r="B74" s="14"/>
      <c r="C74" s="298"/>
      <c r="D74" s="299"/>
      <c r="E74" s="571"/>
      <c r="F74" s="571"/>
      <c r="G74" s="300"/>
      <c r="H74" s="300"/>
      <c r="I74" s="301"/>
      <c r="J74" s="300"/>
      <c r="K74" s="301"/>
      <c r="L74" s="571"/>
      <c r="M74" s="571"/>
      <c r="N74" s="568"/>
      <c r="O74" s="568"/>
      <c r="P74" s="300"/>
      <c r="Q74" s="300"/>
      <c r="R74" s="300"/>
      <c r="S74" s="302"/>
      <c r="T74" s="302"/>
      <c r="U74" s="300"/>
      <c r="V74" s="303"/>
      <c r="W74" s="304"/>
      <c r="X74" s="29"/>
      <c r="Y74" s="23"/>
    </row>
    <row r="75" spans="1:25" s="3" customFormat="1" ht="47.25" hidden="1" customHeight="1" x14ac:dyDescent="0.25">
      <c r="A75" s="13"/>
      <c r="B75" s="14"/>
      <c r="C75" s="298"/>
      <c r="D75" s="299"/>
      <c r="E75" s="571"/>
      <c r="F75" s="571"/>
      <c r="G75" s="300"/>
      <c r="H75" s="300"/>
      <c r="I75" s="301"/>
      <c r="J75" s="300"/>
      <c r="K75" s="301"/>
      <c r="L75" s="571"/>
      <c r="M75" s="571"/>
      <c r="N75" s="568"/>
      <c r="O75" s="568"/>
      <c r="P75" s="300"/>
      <c r="Q75" s="300"/>
      <c r="R75" s="300"/>
      <c r="S75" s="302"/>
      <c r="T75" s="302"/>
      <c r="U75" s="300"/>
      <c r="V75" s="303"/>
      <c r="W75" s="304"/>
      <c r="X75" s="29"/>
      <c r="Y75" s="23"/>
    </row>
    <row r="76" spans="1:25" s="3" customFormat="1" ht="47.25" hidden="1" customHeight="1" x14ac:dyDescent="0.25">
      <c r="A76" s="13"/>
      <c r="B76" s="14"/>
      <c r="C76" s="298"/>
      <c r="D76" s="299"/>
      <c r="E76" s="571"/>
      <c r="F76" s="571"/>
      <c r="G76" s="300"/>
      <c r="H76" s="300"/>
      <c r="I76" s="301"/>
      <c r="J76" s="300"/>
      <c r="K76" s="301"/>
      <c r="L76" s="571"/>
      <c r="M76" s="571"/>
      <c r="N76" s="568"/>
      <c r="O76" s="568"/>
      <c r="P76" s="300"/>
      <c r="Q76" s="300"/>
      <c r="R76" s="300"/>
      <c r="S76" s="302"/>
      <c r="T76" s="302"/>
      <c r="U76" s="300"/>
      <c r="V76" s="303"/>
      <c r="W76" s="304"/>
      <c r="X76" s="29"/>
      <c r="Y76" s="23"/>
    </row>
    <row r="77" spans="1:25" s="3" customFormat="1" ht="47.25" hidden="1" customHeight="1" x14ac:dyDescent="0.25">
      <c r="A77" s="13"/>
      <c r="B77" s="14"/>
      <c r="C77" s="298"/>
      <c r="D77" s="299"/>
      <c r="E77" s="571"/>
      <c r="F77" s="571"/>
      <c r="G77" s="300"/>
      <c r="H77" s="300"/>
      <c r="I77" s="301"/>
      <c r="J77" s="300"/>
      <c r="K77" s="301"/>
      <c r="L77" s="571"/>
      <c r="M77" s="571"/>
      <c r="N77" s="568"/>
      <c r="O77" s="568"/>
      <c r="P77" s="300"/>
      <c r="Q77" s="300"/>
      <c r="R77" s="300"/>
      <c r="S77" s="302"/>
      <c r="T77" s="302"/>
      <c r="U77" s="300"/>
      <c r="V77" s="303"/>
      <c r="W77" s="304"/>
      <c r="X77" s="29"/>
      <c r="Y77" s="23"/>
    </row>
    <row r="78" spans="1:25" s="3" customFormat="1" ht="45.75" hidden="1" customHeight="1" x14ac:dyDescent="0.25">
      <c r="A78" s="13"/>
      <c r="B78" s="14"/>
      <c r="C78" s="298"/>
      <c r="D78" s="299"/>
      <c r="E78" s="571"/>
      <c r="F78" s="571"/>
      <c r="G78" s="300"/>
      <c r="H78" s="300"/>
      <c r="I78" s="301"/>
      <c r="J78" s="300"/>
      <c r="K78" s="301"/>
      <c r="L78" s="571"/>
      <c r="M78" s="571"/>
      <c r="N78" s="568"/>
      <c r="O78" s="568"/>
      <c r="P78" s="300"/>
      <c r="Q78" s="300"/>
      <c r="R78" s="300"/>
      <c r="S78" s="302"/>
      <c r="T78" s="302"/>
      <c r="U78" s="300"/>
      <c r="V78" s="303"/>
      <c r="W78" s="304"/>
      <c r="X78" s="29"/>
      <c r="Y78" s="23"/>
    </row>
    <row r="79" spans="1:25" s="3" customFormat="1" ht="51.75" hidden="1" customHeight="1" x14ac:dyDescent="0.25">
      <c r="A79" s="13"/>
      <c r="B79" s="14"/>
      <c r="C79" s="298"/>
      <c r="D79" s="299"/>
      <c r="E79" s="571"/>
      <c r="F79" s="571"/>
      <c r="G79" s="300"/>
      <c r="H79" s="300"/>
      <c r="I79" s="301"/>
      <c r="J79" s="300"/>
      <c r="K79" s="301"/>
      <c r="L79" s="571"/>
      <c r="M79" s="571"/>
      <c r="N79" s="568"/>
      <c r="O79" s="568"/>
      <c r="P79" s="300"/>
      <c r="Q79" s="300"/>
      <c r="R79" s="300"/>
      <c r="S79" s="302"/>
      <c r="T79" s="302"/>
      <c r="U79" s="300"/>
      <c r="V79" s="303"/>
      <c r="W79" s="304"/>
      <c r="X79" s="29"/>
      <c r="Y79" s="23"/>
    </row>
    <row r="80" spans="1:25" s="3" customFormat="1" ht="51.75" hidden="1" customHeight="1" x14ac:dyDescent="0.25">
      <c r="A80" s="13"/>
      <c r="B80" s="14"/>
      <c r="C80" s="298"/>
      <c r="D80" s="299"/>
      <c r="E80" s="571"/>
      <c r="F80" s="571"/>
      <c r="G80" s="300"/>
      <c r="H80" s="300"/>
      <c r="I80" s="301"/>
      <c r="J80" s="300"/>
      <c r="K80" s="301"/>
      <c r="L80" s="571"/>
      <c r="M80" s="571"/>
      <c r="N80" s="568"/>
      <c r="O80" s="568"/>
      <c r="P80" s="300"/>
      <c r="Q80" s="300"/>
      <c r="R80" s="300"/>
      <c r="S80" s="302"/>
      <c r="T80" s="302"/>
      <c r="U80" s="300"/>
      <c r="V80" s="303"/>
      <c r="W80" s="304"/>
      <c r="X80" s="29"/>
      <c r="Y80" s="23"/>
    </row>
    <row r="81" spans="1:25" s="3" customFormat="1" ht="51.75" hidden="1" customHeight="1" x14ac:dyDescent="0.25">
      <c r="A81" s="13"/>
      <c r="B81" s="14"/>
      <c r="C81" s="298"/>
      <c r="D81" s="299"/>
      <c r="E81" s="571"/>
      <c r="F81" s="571"/>
      <c r="G81" s="300"/>
      <c r="H81" s="300"/>
      <c r="I81" s="301"/>
      <c r="J81" s="300"/>
      <c r="K81" s="301"/>
      <c r="L81" s="571"/>
      <c r="M81" s="571"/>
      <c r="N81" s="568"/>
      <c r="O81" s="568"/>
      <c r="P81" s="300"/>
      <c r="Q81" s="300"/>
      <c r="R81" s="300"/>
      <c r="S81" s="302"/>
      <c r="T81" s="302"/>
      <c r="U81" s="300"/>
      <c r="V81" s="303"/>
      <c r="W81" s="304"/>
      <c r="X81" s="29"/>
      <c r="Y81" s="23"/>
    </row>
    <row r="82" spans="1:25" s="3" customFormat="1" ht="51.75" hidden="1" customHeight="1" x14ac:dyDescent="0.25">
      <c r="A82" s="13"/>
      <c r="B82" s="14"/>
      <c r="C82" s="298"/>
      <c r="D82" s="299"/>
      <c r="E82" s="571"/>
      <c r="F82" s="571"/>
      <c r="G82" s="300"/>
      <c r="H82" s="300"/>
      <c r="I82" s="301"/>
      <c r="J82" s="300"/>
      <c r="K82" s="301"/>
      <c r="L82" s="571"/>
      <c r="M82" s="571"/>
      <c r="N82" s="568"/>
      <c r="O82" s="568"/>
      <c r="P82" s="300"/>
      <c r="Q82" s="300"/>
      <c r="R82" s="300"/>
      <c r="S82" s="302"/>
      <c r="T82" s="302"/>
      <c r="U82" s="300"/>
      <c r="V82" s="303"/>
      <c r="W82" s="304"/>
      <c r="X82" s="29"/>
      <c r="Y82" s="23"/>
    </row>
    <row r="83" spans="1:25" s="3" customFormat="1" ht="51.75" hidden="1" customHeight="1" x14ac:dyDescent="0.25">
      <c r="A83" s="13"/>
      <c r="B83" s="14"/>
      <c r="C83" s="298"/>
      <c r="D83" s="299"/>
      <c r="E83" s="571"/>
      <c r="F83" s="571"/>
      <c r="G83" s="300"/>
      <c r="H83" s="300"/>
      <c r="I83" s="301"/>
      <c r="J83" s="300"/>
      <c r="K83" s="301"/>
      <c r="L83" s="571"/>
      <c r="M83" s="571"/>
      <c r="N83" s="568"/>
      <c r="O83" s="568"/>
      <c r="P83" s="300"/>
      <c r="Q83" s="300"/>
      <c r="R83" s="300"/>
      <c r="S83" s="302"/>
      <c r="T83" s="302"/>
      <c r="U83" s="300"/>
      <c r="V83" s="303"/>
      <c r="W83" s="304"/>
      <c r="X83" s="29"/>
      <c r="Y83" s="23"/>
    </row>
    <row r="84" spans="1:25" s="3" customFormat="1" ht="47.25" hidden="1" customHeight="1" x14ac:dyDescent="0.25">
      <c r="A84" s="13"/>
      <c r="B84" s="14"/>
      <c r="C84" s="298"/>
      <c r="D84" s="299"/>
      <c r="E84" s="571"/>
      <c r="F84" s="571"/>
      <c r="G84" s="300"/>
      <c r="H84" s="300"/>
      <c r="I84" s="301"/>
      <c r="J84" s="300"/>
      <c r="K84" s="301"/>
      <c r="L84" s="571"/>
      <c r="M84" s="571"/>
      <c r="N84" s="568"/>
      <c r="O84" s="568"/>
      <c r="P84" s="300"/>
      <c r="Q84" s="300"/>
      <c r="R84" s="300"/>
      <c r="S84" s="302"/>
      <c r="T84" s="302"/>
      <c r="U84" s="300"/>
      <c r="V84" s="303"/>
      <c r="W84" s="304"/>
      <c r="X84" s="29"/>
      <c r="Y84" s="23"/>
    </row>
    <row r="85" spans="1:25" s="3" customFormat="1" ht="47.25" hidden="1" customHeight="1" x14ac:dyDescent="0.25">
      <c r="A85" s="13"/>
      <c r="B85" s="14"/>
      <c r="C85" s="298"/>
      <c r="D85" s="299"/>
      <c r="E85" s="571"/>
      <c r="F85" s="571"/>
      <c r="G85" s="300"/>
      <c r="H85" s="300"/>
      <c r="I85" s="301"/>
      <c r="J85" s="300"/>
      <c r="K85" s="301"/>
      <c r="L85" s="571"/>
      <c r="M85" s="571"/>
      <c r="N85" s="568"/>
      <c r="O85" s="568"/>
      <c r="P85" s="300"/>
      <c r="Q85" s="300"/>
      <c r="R85" s="300"/>
      <c r="S85" s="302"/>
      <c r="T85" s="302"/>
      <c r="U85" s="300"/>
      <c r="V85" s="303"/>
      <c r="W85" s="304"/>
      <c r="X85" s="29"/>
      <c r="Y85" s="23"/>
    </row>
    <row r="86" spans="1:25" s="3" customFormat="1" ht="47.25" hidden="1" customHeight="1" x14ac:dyDescent="0.25">
      <c r="A86" s="13"/>
      <c r="B86" s="14"/>
      <c r="C86" s="298"/>
      <c r="D86" s="299"/>
      <c r="E86" s="571"/>
      <c r="F86" s="571"/>
      <c r="G86" s="300"/>
      <c r="H86" s="300"/>
      <c r="I86" s="301"/>
      <c r="J86" s="300"/>
      <c r="K86" s="301"/>
      <c r="L86" s="571"/>
      <c r="M86" s="571"/>
      <c r="N86" s="568"/>
      <c r="O86" s="568"/>
      <c r="P86" s="300"/>
      <c r="Q86" s="300"/>
      <c r="R86" s="300"/>
      <c r="S86" s="302"/>
      <c r="T86" s="302"/>
      <c r="U86" s="300"/>
      <c r="V86" s="303"/>
      <c r="W86" s="304"/>
      <c r="X86" s="29"/>
      <c r="Y86" s="23"/>
    </row>
    <row r="87" spans="1:25" s="3" customFormat="1" ht="47.25" hidden="1" customHeight="1" x14ac:dyDescent="0.25">
      <c r="A87" s="13"/>
      <c r="B87" s="14"/>
      <c r="C87" s="298"/>
      <c r="D87" s="299"/>
      <c r="E87" s="571"/>
      <c r="F87" s="571"/>
      <c r="G87" s="300"/>
      <c r="H87" s="300"/>
      <c r="I87" s="301"/>
      <c r="J87" s="300"/>
      <c r="K87" s="301"/>
      <c r="L87" s="571"/>
      <c r="M87" s="571"/>
      <c r="N87" s="568"/>
      <c r="O87" s="568"/>
      <c r="P87" s="300"/>
      <c r="Q87" s="300"/>
      <c r="R87" s="300"/>
      <c r="S87" s="302"/>
      <c r="T87" s="302"/>
      <c r="U87" s="300"/>
      <c r="V87" s="303"/>
      <c r="W87" s="304"/>
      <c r="X87" s="29"/>
      <c r="Y87" s="23"/>
    </row>
    <row r="88" spans="1:25" s="3" customFormat="1" ht="47.25" hidden="1" customHeight="1" x14ac:dyDescent="0.25">
      <c r="A88" s="13"/>
      <c r="B88" s="14"/>
      <c r="C88" s="298"/>
      <c r="D88" s="299"/>
      <c r="E88" s="571"/>
      <c r="F88" s="571"/>
      <c r="G88" s="300"/>
      <c r="H88" s="300"/>
      <c r="I88" s="301"/>
      <c r="J88" s="300"/>
      <c r="K88" s="301"/>
      <c r="L88" s="571"/>
      <c r="M88" s="571"/>
      <c r="N88" s="568"/>
      <c r="O88" s="568"/>
      <c r="P88" s="300"/>
      <c r="Q88" s="300"/>
      <c r="R88" s="300"/>
      <c r="S88" s="302"/>
      <c r="T88" s="302"/>
      <c r="U88" s="300"/>
      <c r="V88" s="303"/>
      <c r="W88" s="304"/>
      <c r="X88" s="29"/>
      <c r="Y88" s="23"/>
    </row>
    <row r="89" spans="1:25" s="3" customFormat="1" ht="47.25" hidden="1" customHeight="1" x14ac:dyDescent="0.25">
      <c r="A89" s="13"/>
      <c r="B89" s="14"/>
      <c r="C89" s="298"/>
      <c r="D89" s="299"/>
      <c r="E89" s="571"/>
      <c r="F89" s="571"/>
      <c r="G89" s="300"/>
      <c r="H89" s="300"/>
      <c r="I89" s="301"/>
      <c r="J89" s="300"/>
      <c r="K89" s="301"/>
      <c r="L89" s="571"/>
      <c r="M89" s="571"/>
      <c r="N89" s="568"/>
      <c r="O89" s="568"/>
      <c r="P89" s="300"/>
      <c r="Q89" s="300"/>
      <c r="R89" s="300"/>
      <c r="S89" s="302"/>
      <c r="T89" s="302"/>
      <c r="U89" s="300"/>
      <c r="V89" s="303"/>
      <c r="W89" s="304"/>
      <c r="X89" s="29"/>
      <c r="Y89" s="23"/>
    </row>
    <row r="90" spans="1:25" s="3" customFormat="1" ht="47.25" hidden="1" customHeight="1" x14ac:dyDescent="0.25">
      <c r="A90" s="13"/>
      <c r="B90" s="14"/>
      <c r="C90" s="298"/>
      <c r="D90" s="299"/>
      <c r="E90" s="571"/>
      <c r="F90" s="571"/>
      <c r="G90" s="300"/>
      <c r="H90" s="300"/>
      <c r="I90" s="301"/>
      <c r="J90" s="300"/>
      <c r="K90" s="301"/>
      <c r="L90" s="571"/>
      <c r="M90" s="571"/>
      <c r="N90" s="568"/>
      <c r="O90" s="568"/>
      <c r="P90" s="300"/>
      <c r="Q90" s="300"/>
      <c r="R90" s="300"/>
      <c r="S90" s="302"/>
      <c r="T90" s="302"/>
      <c r="U90" s="300"/>
      <c r="V90" s="303"/>
      <c r="W90" s="304"/>
      <c r="X90" s="29"/>
      <c r="Y90" s="23"/>
    </row>
    <row r="91" spans="1:25" s="3" customFormat="1" ht="51.75" hidden="1" customHeight="1" x14ac:dyDescent="0.25">
      <c r="A91" s="13"/>
      <c r="B91" s="14"/>
      <c r="C91" s="298"/>
      <c r="D91" s="299"/>
      <c r="E91" s="571"/>
      <c r="F91" s="571"/>
      <c r="G91" s="300"/>
      <c r="H91" s="300"/>
      <c r="I91" s="301"/>
      <c r="J91" s="300"/>
      <c r="K91" s="301"/>
      <c r="L91" s="571"/>
      <c r="M91" s="571"/>
      <c r="N91" s="568"/>
      <c r="O91" s="568"/>
      <c r="P91" s="300"/>
      <c r="Q91" s="300"/>
      <c r="R91" s="300"/>
      <c r="S91" s="302"/>
      <c r="T91" s="302"/>
      <c r="U91" s="300"/>
      <c r="V91" s="303"/>
      <c r="W91" s="304"/>
      <c r="X91" s="29"/>
      <c r="Y91" s="23"/>
    </row>
    <row r="92" spans="1:25" s="3" customFormat="1" ht="51.75" hidden="1" customHeight="1" x14ac:dyDescent="0.25">
      <c r="A92" s="13"/>
      <c r="B92" s="14"/>
      <c r="C92" s="298"/>
      <c r="D92" s="299"/>
      <c r="E92" s="571"/>
      <c r="F92" s="571"/>
      <c r="G92" s="300"/>
      <c r="H92" s="300"/>
      <c r="I92" s="301"/>
      <c r="J92" s="300"/>
      <c r="K92" s="301"/>
      <c r="L92" s="571"/>
      <c r="M92" s="571"/>
      <c r="N92" s="568"/>
      <c r="O92" s="568"/>
      <c r="P92" s="300"/>
      <c r="Q92" s="300"/>
      <c r="R92" s="300"/>
      <c r="S92" s="302"/>
      <c r="T92" s="302"/>
      <c r="U92" s="300"/>
      <c r="V92" s="303"/>
      <c r="W92" s="304"/>
      <c r="X92" s="29"/>
      <c r="Y92" s="23"/>
    </row>
    <row r="93" spans="1:25" s="3" customFormat="1" ht="47.25" hidden="1" customHeight="1" x14ac:dyDescent="0.25">
      <c r="A93" s="13"/>
      <c r="B93" s="14"/>
      <c r="C93" s="298"/>
      <c r="D93" s="299"/>
      <c r="E93" s="571"/>
      <c r="F93" s="571"/>
      <c r="G93" s="300"/>
      <c r="H93" s="300"/>
      <c r="I93" s="301"/>
      <c r="J93" s="300"/>
      <c r="K93" s="301"/>
      <c r="L93" s="571"/>
      <c r="M93" s="571"/>
      <c r="N93" s="568"/>
      <c r="O93" s="568"/>
      <c r="P93" s="300"/>
      <c r="Q93" s="300"/>
      <c r="R93" s="300"/>
      <c r="S93" s="302"/>
      <c r="T93" s="302"/>
      <c r="U93" s="300"/>
      <c r="V93" s="303"/>
      <c r="W93" s="304"/>
      <c r="X93" s="29"/>
      <c r="Y93" s="23"/>
    </row>
    <row r="94" spans="1:25" s="3" customFormat="1" ht="51.75" hidden="1" customHeight="1" x14ac:dyDescent="0.25">
      <c r="A94" s="13"/>
      <c r="B94" s="14"/>
      <c r="C94" s="298"/>
      <c r="D94" s="299"/>
      <c r="E94" s="571"/>
      <c r="F94" s="571"/>
      <c r="G94" s="300"/>
      <c r="H94" s="300"/>
      <c r="I94" s="301"/>
      <c r="J94" s="300"/>
      <c r="K94" s="301"/>
      <c r="L94" s="571"/>
      <c r="M94" s="571"/>
      <c r="N94" s="568"/>
      <c r="O94" s="568"/>
      <c r="P94" s="300"/>
      <c r="Q94" s="300"/>
      <c r="R94" s="300"/>
      <c r="S94" s="302"/>
      <c r="T94" s="302"/>
      <c r="U94" s="300"/>
      <c r="V94" s="303"/>
      <c r="W94" s="304"/>
      <c r="X94" s="29"/>
      <c r="Y94" s="23"/>
    </row>
    <row r="95" spans="1:25" s="3" customFormat="1" ht="47.25" hidden="1" customHeight="1" x14ac:dyDescent="0.25">
      <c r="A95" s="13"/>
      <c r="B95" s="14"/>
      <c r="C95" s="298"/>
      <c r="D95" s="299"/>
      <c r="E95" s="571"/>
      <c r="F95" s="571"/>
      <c r="G95" s="300"/>
      <c r="H95" s="300"/>
      <c r="I95" s="301"/>
      <c r="J95" s="300"/>
      <c r="K95" s="301"/>
      <c r="L95" s="571"/>
      <c r="M95" s="571"/>
      <c r="N95" s="568"/>
      <c r="O95" s="568"/>
      <c r="P95" s="300"/>
      <c r="Q95" s="300"/>
      <c r="R95" s="300"/>
      <c r="S95" s="302"/>
      <c r="T95" s="302"/>
      <c r="U95" s="300"/>
      <c r="V95" s="303"/>
      <c r="W95" s="304"/>
      <c r="X95" s="29"/>
      <c r="Y95" s="23"/>
    </row>
    <row r="96" spans="1:25" s="3" customFormat="1" ht="47.25" hidden="1" customHeight="1" x14ac:dyDescent="0.25">
      <c r="A96" s="13"/>
      <c r="B96" s="14"/>
      <c r="C96" s="298"/>
      <c r="D96" s="299"/>
      <c r="E96" s="571"/>
      <c r="F96" s="571"/>
      <c r="G96" s="300"/>
      <c r="H96" s="300"/>
      <c r="I96" s="301"/>
      <c r="J96" s="300"/>
      <c r="K96" s="301"/>
      <c r="L96" s="571"/>
      <c r="M96" s="571"/>
      <c r="N96" s="568"/>
      <c r="O96" s="568"/>
      <c r="P96" s="300"/>
      <c r="Q96" s="300"/>
      <c r="R96" s="300"/>
      <c r="S96" s="302"/>
      <c r="T96" s="302"/>
      <c r="U96" s="300"/>
      <c r="V96" s="303"/>
      <c r="W96" s="304"/>
      <c r="X96" s="29"/>
      <c r="Y96" s="23"/>
    </row>
    <row r="97" spans="1:25" s="3" customFormat="1" ht="51.75" hidden="1" customHeight="1" x14ac:dyDescent="0.25">
      <c r="A97" s="13"/>
      <c r="B97" s="14"/>
      <c r="C97" s="298"/>
      <c r="D97" s="299"/>
      <c r="E97" s="571"/>
      <c r="F97" s="571"/>
      <c r="G97" s="300"/>
      <c r="H97" s="300"/>
      <c r="I97" s="301"/>
      <c r="J97" s="300"/>
      <c r="K97" s="301"/>
      <c r="L97" s="571"/>
      <c r="M97" s="571"/>
      <c r="N97" s="568"/>
      <c r="O97" s="568"/>
      <c r="P97" s="300"/>
      <c r="Q97" s="300"/>
      <c r="R97" s="300"/>
      <c r="S97" s="302"/>
      <c r="T97" s="302"/>
      <c r="U97" s="300"/>
      <c r="V97" s="303"/>
      <c r="W97" s="304"/>
      <c r="X97" s="29"/>
      <c r="Y97" s="23"/>
    </row>
    <row r="98" spans="1:25" s="3" customFormat="1" ht="47.25" hidden="1" customHeight="1" x14ac:dyDescent="0.25">
      <c r="A98" s="13"/>
      <c r="B98" s="14"/>
      <c r="C98" s="298"/>
      <c r="D98" s="299"/>
      <c r="E98" s="571"/>
      <c r="F98" s="571"/>
      <c r="G98" s="300"/>
      <c r="H98" s="300"/>
      <c r="I98" s="301"/>
      <c r="J98" s="300"/>
      <c r="K98" s="301"/>
      <c r="L98" s="571"/>
      <c r="M98" s="571"/>
      <c r="N98" s="568"/>
      <c r="O98" s="568"/>
      <c r="P98" s="300"/>
      <c r="Q98" s="300"/>
      <c r="R98" s="300"/>
      <c r="S98" s="302"/>
      <c r="T98" s="302"/>
      <c r="U98" s="300"/>
      <c r="V98" s="303"/>
      <c r="W98" s="304"/>
      <c r="X98" s="29"/>
      <c r="Y98" s="23"/>
    </row>
    <row r="99" spans="1:25" s="3" customFormat="1" ht="47.25" hidden="1" customHeight="1" x14ac:dyDescent="0.25">
      <c r="A99" s="13"/>
      <c r="B99" s="14"/>
      <c r="C99" s="298"/>
      <c r="D99" s="299"/>
      <c r="E99" s="571"/>
      <c r="F99" s="571"/>
      <c r="G99" s="300"/>
      <c r="H99" s="300"/>
      <c r="I99" s="301"/>
      <c r="J99" s="300"/>
      <c r="K99" s="301"/>
      <c r="L99" s="571"/>
      <c r="M99" s="571"/>
      <c r="N99" s="568"/>
      <c r="O99" s="568"/>
      <c r="P99" s="300"/>
      <c r="Q99" s="300"/>
      <c r="R99" s="300"/>
      <c r="S99" s="302"/>
      <c r="T99" s="302"/>
      <c r="U99" s="300"/>
      <c r="V99" s="303"/>
      <c r="W99" s="304"/>
      <c r="X99" s="29"/>
      <c r="Y99" s="23"/>
    </row>
    <row r="100" spans="1:25" s="3" customFormat="1" ht="47.25" hidden="1" customHeight="1" x14ac:dyDescent="0.25">
      <c r="A100" s="13"/>
      <c r="B100" s="14"/>
      <c r="C100" s="298"/>
      <c r="D100" s="299"/>
      <c r="E100" s="571"/>
      <c r="F100" s="571"/>
      <c r="G100" s="300"/>
      <c r="H100" s="300"/>
      <c r="I100" s="301"/>
      <c r="J100" s="300"/>
      <c r="K100" s="301"/>
      <c r="L100" s="571"/>
      <c r="M100" s="571"/>
      <c r="N100" s="568"/>
      <c r="O100" s="568"/>
      <c r="P100" s="300"/>
      <c r="Q100" s="300"/>
      <c r="R100" s="300"/>
      <c r="S100" s="302"/>
      <c r="T100" s="302"/>
      <c r="U100" s="300"/>
      <c r="V100" s="303"/>
      <c r="W100" s="304"/>
      <c r="X100" s="29"/>
      <c r="Y100" s="23"/>
    </row>
    <row r="101" spans="1:25" s="3" customFormat="1" ht="47.25" hidden="1" customHeight="1" x14ac:dyDescent="0.25">
      <c r="A101" s="13"/>
      <c r="B101" s="14"/>
      <c r="C101" s="298"/>
      <c r="D101" s="299"/>
      <c r="E101" s="571"/>
      <c r="F101" s="571"/>
      <c r="G101" s="300"/>
      <c r="H101" s="300"/>
      <c r="I101" s="301"/>
      <c r="J101" s="300"/>
      <c r="K101" s="301"/>
      <c r="L101" s="571"/>
      <c r="M101" s="571"/>
      <c r="N101" s="568"/>
      <c r="O101" s="568"/>
      <c r="P101" s="300"/>
      <c r="Q101" s="300"/>
      <c r="R101" s="300"/>
      <c r="S101" s="302"/>
      <c r="T101" s="302"/>
      <c r="U101" s="300"/>
      <c r="V101" s="303"/>
      <c r="W101" s="304"/>
      <c r="X101" s="29"/>
      <c r="Y101" s="23"/>
    </row>
    <row r="102" spans="1:25" s="3" customFormat="1" ht="47.25" hidden="1" customHeight="1" x14ac:dyDescent="0.25">
      <c r="A102" s="13"/>
      <c r="B102" s="14"/>
      <c r="C102" s="298"/>
      <c r="D102" s="299"/>
      <c r="E102" s="571"/>
      <c r="F102" s="571"/>
      <c r="G102" s="300"/>
      <c r="H102" s="300"/>
      <c r="I102" s="301"/>
      <c r="J102" s="300"/>
      <c r="K102" s="301"/>
      <c r="L102" s="571"/>
      <c r="M102" s="571"/>
      <c r="N102" s="568"/>
      <c r="O102" s="568"/>
      <c r="P102" s="300"/>
      <c r="Q102" s="300"/>
      <c r="R102" s="300"/>
      <c r="S102" s="302"/>
      <c r="T102" s="302"/>
      <c r="U102" s="300"/>
      <c r="V102" s="303"/>
      <c r="W102" s="304"/>
      <c r="X102" s="29"/>
      <c r="Y102" s="23"/>
    </row>
    <row r="103" spans="1:25" s="3" customFormat="1" ht="47.25" hidden="1" customHeight="1" x14ac:dyDescent="0.25">
      <c r="A103" s="13"/>
      <c r="B103" s="14"/>
      <c r="C103" s="298"/>
      <c r="D103" s="299"/>
      <c r="E103" s="571"/>
      <c r="F103" s="571"/>
      <c r="G103" s="300"/>
      <c r="H103" s="300"/>
      <c r="I103" s="301"/>
      <c r="J103" s="300"/>
      <c r="K103" s="301"/>
      <c r="L103" s="571"/>
      <c r="M103" s="571"/>
      <c r="N103" s="568"/>
      <c r="O103" s="568"/>
      <c r="P103" s="300"/>
      <c r="Q103" s="300"/>
      <c r="R103" s="300"/>
      <c r="S103" s="302"/>
      <c r="T103" s="302"/>
      <c r="U103" s="300"/>
      <c r="V103" s="303"/>
      <c r="W103" s="304"/>
      <c r="X103" s="29"/>
      <c r="Y103" s="23"/>
    </row>
    <row r="104" spans="1:25" s="3" customFormat="1" ht="47.25" hidden="1" customHeight="1" x14ac:dyDescent="0.25">
      <c r="A104" s="13"/>
      <c r="B104" s="14"/>
      <c r="C104" s="298"/>
      <c r="D104" s="299"/>
      <c r="E104" s="571"/>
      <c r="F104" s="571"/>
      <c r="G104" s="300"/>
      <c r="H104" s="300"/>
      <c r="I104" s="301"/>
      <c r="J104" s="300"/>
      <c r="K104" s="301"/>
      <c r="L104" s="571"/>
      <c r="M104" s="571"/>
      <c r="N104" s="568"/>
      <c r="O104" s="568"/>
      <c r="P104" s="300"/>
      <c r="Q104" s="300"/>
      <c r="R104" s="300"/>
      <c r="S104" s="302"/>
      <c r="T104" s="302"/>
      <c r="U104" s="300"/>
      <c r="V104" s="303"/>
      <c r="W104" s="304"/>
      <c r="X104" s="29"/>
      <c r="Y104" s="23"/>
    </row>
    <row r="105" spans="1:25" s="3" customFormat="1" ht="47.25" hidden="1" customHeight="1" x14ac:dyDescent="0.25">
      <c r="A105" s="13"/>
      <c r="B105" s="14"/>
      <c r="C105" s="298"/>
      <c r="D105" s="299"/>
      <c r="E105" s="571"/>
      <c r="F105" s="571"/>
      <c r="G105" s="300"/>
      <c r="H105" s="300"/>
      <c r="I105" s="301"/>
      <c r="J105" s="300"/>
      <c r="K105" s="301"/>
      <c r="L105" s="571"/>
      <c r="M105" s="571"/>
      <c r="N105" s="568"/>
      <c r="O105" s="568"/>
      <c r="P105" s="300"/>
      <c r="Q105" s="300"/>
      <c r="R105" s="300"/>
      <c r="S105" s="302"/>
      <c r="T105" s="302"/>
      <c r="U105" s="300"/>
      <c r="V105" s="303"/>
      <c r="W105" s="304"/>
      <c r="X105" s="29"/>
      <c r="Y105" s="23"/>
    </row>
    <row r="106" spans="1:25" s="3" customFormat="1" ht="47.25" hidden="1" customHeight="1" thickBot="1" x14ac:dyDescent="0.3">
      <c r="A106" s="13"/>
      <c r="B106" s="14"/>
      <c r="C106" s="305"/>
      <c r="D106" s="306"/>
      <c r="E106" s="569"/>
      <c r="F106" s="569"/>
      <c r="G106" s="307"/>
      <c r="H106" s="307"/>
      <c r="I106" s="308"/>
      <c r="J106" s="307"/>
      <c r="K106" s="308"/>
      <c r="L106" s="569"/>
      <c r="M106" s="569"/>
      <c r="N106" s="570"/>
      <c r="O106" s="570"/>
      <c r="P106" s="307"/>
      <c r="Q106" s="307"/>
      <c r="R106" s="307"/>
      <c r="S106" s="309"/>
      <c r="T106" s="309"/>
      <c r="U106" s="307"/>
      <c r="V106" s="310"/>
      <c r="W106" s="311"/>
      <c r="X106" s="29"/>
      <c r="Y106" s="23"/>
    </row>
    <row r="107" spans="1:25" s="3" customFormat="1" ht="18" customHeight="1" x14ac:dyDescent="0.25">
      <c r="A107" s="13"/>
      <c r="B107" s="14"/>
      <c r="C107" s="11"/>
      <c r="D107" s="18"/>
      <c r="E107" s="18"/>
      <c r="F107" s="18"/>
      <c r="G107" s="18"/>
      <c r="H107" s="18"/>
      <c r="I107" s="18"/>
      <c r="J107" s="18"/>
      <c r="K107" s="18"/>
      <c r="L107" s="18"/>
      <c r="M107" s="18"/>
      <c r="N107" s="18"/>
      <c r="O107" s="18"/>
      <c r="P107" s="18"/>
      <c r="Q107" s="18"/>
      <c r="R107" s="18"/>
      <c r="S107" s="18"/>
      <c r="T107" s="18"/>
      <c r="U107" s="18"/>
      <c r="V107" s="18"/>
      <c r="W107" s="18"/>
      <c r="X107" s="29"/>
      <c r="Y107" s="23"/>
    </row>
    <row r="108" spans="1:25" s="16" customFormat="1" ht="18" customHeight="1" x14ac:dyDescent="0.25">
      <c r="B108" s="14"/>
      <c r="C108" s="122" t="s">
        <v>176</v>
      </c>
      <c r="D108" s="18"/>
      <c r="E108" s="18"/>
      <c r="F108" s="18"/>
      <c r="G108" s="18"/>
      <c r="H108" s="18"/>
      <c r="I108" s="1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11"/>
      <c r="D109" s="18"/>
      <c r="E109" s="18"/>
      <c r="F109" s="18"/>
      <c r="G109" s="18"/>
      <c r="H109" s="18"/>
      <c r="I109" s="18"/>
      <c r="J109" s="18"/>
      <c r="K109" s="18"/>
      <c r="L109" s="18"/>
      <c r="M109" s="18"/>
      <c r="N109" s="18"/>
      <c r="O109" s="18"/>
      <c r="P109" s="18"/>
      <c r="Q109" s="18"/>
      <c r="R109" s="18"/>
      <c r="S109" s="18"/>
      <c r="T109" s="18"/>
      <c r="U109" s="18"/>
      <c r="V109" s="18"/>
      <c r="W109" s="18"/>
      <c r="X109" s="29"/>
    </row>
    <row r="110" spans="1:25" s="16" customFormat="1" ht="18" customHeight="1" x14ac:dyDescent="0.25">
      <c r="B110" s="14"/>
      <c r="C110" s="598" t="s">
        <v>1191</v>
      </c>
      <c r="D110" s="599"/>
      <c r="E110" s="599"/>
      <c r="F110" s="599"/>
      <c r="G110" s="599"/>
      <c r="H110" s="599"/>
      <c r="I110" s="600"/>
      <c r="J110" s="18"/>
      <c r="K110" s="18"/>
      <c r="L110" s="18"/>
      <c r="M110" s="18"/>
      <c r="N110" s="18"/>
      <c r="O110" s="18"/>
      <c r="P110" s="18"/>
      <c r="Q110" s="18"/>
      <c r="R110" s="18"/>
      <c r="S110" s="18"/>
      <c r="T110" s="18"/>
      <c r="U110" s="18"/>
      <c r="V110" s="18"/>
      <c r="W110" s="18"/>
      <c r="X110" s="29"/>
    </row>
    <row r="111" spans="1:25" s="16" customFormat="1" ht="9.75" customHeight="1" x14ac:dyDescent="0.25">
      <c r="B111" s="14"/>
      <c r="C111" s="601"/>
      <c r="D111" s="602"/>
      <c r="E111" s="602"/>
      <c r="F111" s="602"/>
      <c r="G111" s="602"/>
      <c r="H111" s="602"/>
      <c r="I111" s="603"/>
      <c r="J111" s="18"/>
      <c r="K111" s="18"/>
      <c r="L111" s="18"/>
      <c r="M111" s="18"/>
      <c r="N111" s="18"/>
      <c r="O111" s="18"/>
      <c r="P111" s="18"/>
      <c r="Q111" s="18"/>
      <c r="R111" s="18"/>
      <c r="S111" s="18"/>
      <c r="T111" s="18"/>
      <c r="U111" s="18"/>
      <c r="V111" s="18"/>
      <c r="W111" s="18"/>
      <c r="X111" s="29"/>
    </row>
    <row r="112" spans="1:25" s="16" customFormat="1" ht="18" hidden="1" customHeight="1" x14ac:dyDescent="0.25">
      <c r="B112" s="14"/>
      <c r="C112" s="601"/>
      <c r="D112" s="602"/>
      <c r="E112" s="602"/>
      <c r="F112" s="602"/>
      <c r="G112" s="602"/>
      <c r="H112" s="602"/>
      <c r="I112" s="603"/>
      <c r="J112" s="18"/>
      <c r="K112" s="18"/>
      <c r="L112" s="18"/>
      <c r="M112" s="18"/>
      <c r="N112" s="18"/>
      <c r="O112" s="18"/>
      <c r="P112" s="18"/>
      <c r="Q112" s="18"/>
      <c r="R112" s="18"/>
      <c r="S112" s="18"/>
      <c r="T112" s="18"/>
      <c r="U112" s="18"/>
      <c r="V112" s="18"/>
      <c r="W112" s="18"/>
      <c r="X112" s="29"/>
    </row>
    <row r="113" spans="1:24" s="16" customFormat="1" ht="18" hidden="1" customHeight="1" x14ac:dyDescent="0.25">
      <c r="B113" s="14"/>
      <c r="C113" s="601"/>
      <c r="D113" s="602"/>
      <c r="E113" s="602"/>
      <c r="F113" s="602"/>
      <c r="G113" s="602"/>
      <c r="H113" s="602"/>
      <c r="I113" s="603"/>
      <c r="J113" s="18"/>
      <c r="K113" s="18"/>
      <c r="L113" s="18"/>
      <c r="M113" s="18"/>
      <c r="N113" s="18"/>
      <c r="O113" s="18"/>
      <c r="P113" s="18"/>
      <c r="Q113" s="18"/>
      <c r="R113" s="18"/>
      <c r="S113" s="18"/>
      <c r="T113" s="18"/>
      <c r="U113" s="18"/>
      <c r="V113" s="18"/>
      <c r="W113" s="18"/>
      <c r="X113" s="29"/>
    </row>
    <row r="114" spans="1:24" ht="18.75" hidden="1" x14ac:dyDescent="0.25">
      <c r="A114" s="1"/>
      <c r="B114" s="30"/>
      <c r="C114" s="604"/>
      <c r="D114" s="605"/>
      <c r="E114" s="605"/>
      <c r="F114" s="605"/>
      <c r="G114" s="605"/>
      <c r="H114" s="605"/>
      <c r="I114" s="606"/>
      <c r="J114" s="18"/>
      <c r="K114" s="18"/>
      <c r="L114" s="18"/>
      <c r="M114" s="18"/>
      <c r="N114" s="18"/>
      <c r="O114" s="18"/>
      <c r="P114" s="18"/>
      <c r="Q114" s="18"/>
      <c r="R114" s="18"/>
      <c r="S114" s="18"/>
      <c r="T114" s="18"/>
      <c r="U114" s="18"/>
      <c r="V114" s="18"/>
      <c r="W114" s="18"/>
      <c r="X114" s="29"/>
    </row>
    <row r="115" spans="1:24" ht="18.75" x14ac:dyDescent="0.25">
      <c r="A115" s="1"/>
      <c r="B115" s="30"/>
      <c r="C115" s="92"/>
      <c r="D115" s="18"/>
      <c r="E115" s="18"/>
      <c r="F115" s="18"/>
      <c r="G115" s="18"/>
      <c r="H115" s="18"/>
      <c r="I115" s="18"/>
      <c r="J115" s="18"/>
      <c r="K115" s="18"/>
      <c r="L115" s="18"/>
      <c r="M115" s="18"/>
      <c r="N115" s="18"/>
      <c r="O115" s="18"/>
      <c r="P115" s="18"/>
      <c r="Q115" s="18"/>
      <c r="R115" s="18"/>
      <c r="S115" s="18"/>
      <c r="T115" s="18"/>
      <c r="U115" s="18"/>
      <c r="V115" s="18"/>
      <c r="W115" s="18"/>
      <c r="X115" s="29"/>
    </row>
    <row r="116" spans="1:24" ht="18.75" x14ac:dyDescent="0.25">
      <c r="A116" s="1"/>
      <c r="B116" s="31">
        <v>4</v>
      </c>
      <c r="C116" s="20" t="s">
        <v>19</v>
      </c>
      <c r="D116" s="18"/>
      <c r="E116" s="18"/>
      <c r="F116" s="18"/>
      <c r="G116" s="18"/>
      <c r="H116" s="18"/>
      <c r="I116" s="18"/>
      <c r="J116" s="18"/>
      <c r="K116" s="18"/>
      <c r="L116" s="18"/>
      <c r="M116" s="18"/>
      <c r="N116" s="18"/>
      <c r="O116" s="18"/>
      <c r="P116" s="18"/>
      <c r="Q116" s="18"/>
      <c r="R116" s="18"/>
      <c r="S116" s="18"/>
      <c r="T116" s="18"/>
      <c r="U116" s="18"/>
      <c r="V116" s="18"/>
      <c r="W116" s="18"/>
      <c r="X116" s="29"/>
    </row>
    <row r="117" spans="1:24" ht="18.75" x14ac:dyDescent="0.25">
      <c r="A117" s="1"/>
      <c r="B117" s="31"/>
      <c r="C117" s="20" t="s">
        <v>315</v>
      </c>
      <c r="D117" s="18"/>
      <c r="E117" s="18"/>
      <c r="F117" s="18"/>
      <c r="G117" s="18"/>
      <c r="H117" s="18"/>
      <c r="I117" s="18"/>
      <c r="J117" s="18"/>
      <c r="K117" s="18"/>
      <c r="L117" s="18"/>
      <c r="M117" s="18"/>
      <c r="N117" s="18"/>
      <c r="O117" s="18"/>
      <c r="P117" s="18"/>
      <c r="Q117" s="18"/>
      <c r="R117" s="18"/>
      <c r="S117" s="18"/>
      <c r="T117" s="18"/>
      <c r="U117" s="18"/>
      <c r="V117" s="18"/>
      <c r="W117" s="18"/>
      <c r="X117" s="29"/>
    </row>
    <row r="118" spans="1:24" ht="19.5" thickBot="1" x14ac:dyDescent="0.3">
      <c r="A118" s="1"/>
      <c r="B118" s="31"/>
      <c r="C118" s="20" t="s">
        <v>313</v>
      </c>
      <c r="D118" s="18"/>
      <c r="E118" s="18"/>
      <c r="F118" s="18"/>
      <c r="G118" s="18"/>
      <c r="H118" s="18"/>
      <c r="I118" s="18"/>
      <c r="J118" s="18"/>
      <c r="K118" s="18"/>
      <c r="L118" s="18"/>
      <c r="M118" s="18"/>
      <c r="N118" s="18"/>
      <c r="O118" s="18"/>
      <c r="P118" s="18"/>
      <c r="Q118" s="18"/>
      <c r="R118" s="18"/>
      <c r="S118" s="18"/>
      <c r="T118" s="18"/>
      <c r="U118" s="18"/>
      <c r="V118" s="18"/>
      <c r="W118" s="18"/>
      <c r="X118" s="29"/>
    </row>
    <row r="119" spans="1:24" ht="45.75" thickBot="1" x14ac:dyDescent="0.3">
      <c r="A119" s="1"/>
      <c r="B119" s="30"/>
      <c r="C119" s="337" t="s">
        <v>87</v>
      </c>
      <c r="D119" s="587" t="s">
        <v>74</v>
      </c>
      <c r="E119" s="587"/>
      <c r="F119" s="587"/>
      <c r="G119" s="587"/>
      <c r="H119" s="587"/>
      <c r="I119" s="292" t="s">
        <v>88</v>
      </c>
      <c r="J119" s="292" t="s">
        <v>177</v>
      </c>
      <c r="K119" s="292" t="s">
        <v>178</v>
      </c>
      <c r="L119" s="292" t="s">
        <v>179</v>
      </c>
      <c r="M119" s="292" t="s">
        <v>180</v>
      </c>
      <c r="N119" s="292" t="s">
        <v>85</v>
      </c>
      <c r="O119" s="291" t="s">
        <v>181</v>
      </c>
      <c r="P119" s="80" t="s">
        <v>182</v>
      </c>
      <c r="Q119" s="18"/>
      <c r="R119" s="18"/>
      <c r="S119" s="18"/>
      <c r="T119" s="18"/>
      <c r="U119" s="18"/>
      <c r="V119" s="18"/>
      <c r="W119" s="18"/>
      <c r="X119" s="29"/>
    </row>
    <row r="120" spans="1:24" ht="91.5" customHeight="1" x14ac:dyDescent="0.25">
      <c r="A120" s="1"/>
      <c r="B120" s="30"/>
      <c r="C120" s="329" t="s">
        <v>70</v>
      </c>
      <c r="D120" s="610" t="s">
        <v>81</v>
      </c>
      <c r="E120" s="610"/>
      <c r="F120" s="610"/>
      <c r="G120" s="610"/>
      <c r="H120" s="610"/>
      <c r="I120" s="330" t="s">
        <v>71</v>
      </c>
      <c r="J120" s="331"/>
      <c r="K120" s="607" t="s">
        <v>994</v>
      </c>
      <c r="L120" s="609" t="s">
        <v>998</v>
      </c>
      <c r="M120" s="609" t="s">
        <v>999</v>
      </c>
      <c r="N120" s="432" t="s">
        <v>997</v>
      </c>
      <c r="O120" s="657" t="s">
        <v>1001</v>
      </c>
      <c r="P120" s="434" t="s">
        <v>1002</v>
      </c>
      <c r="Q120" s="18"/>
      <c r="R120" s="18"/>
      <c r="S120" s="18"/>
      <c r="T120" s="18"/>
      <c r="U120" s="18"/>
      <c r="V120" s="18"/>
      <c r="W120" s="18"/>
      <c r="X120" s="29"/>
    </row>
    <row r="121" spans="1:24" ht="47.25" customHeight="1" x14ac:dyDescent="0.25">
      <c r="A121" s="1"/>
      <c r="B121" s="30"/>
      <c r="C121" s="332" t="s">
        <v>70</v>
      </c>
      <c r="D121" s="575" t="s">
        <v>81</v>
      </c>
      <c r="E121" s="575"/>
      <c r="F121" s="575"/>
      <c r="G121" s="575"/>
      <c r="H121" s="575"/>
      <c r="I121" s="303" t="s">
        <v>73</v>
      </c>
      <c r="J121" s="303" t="s">
        <v>995</v>
      </c>
      <c r="K121" s="608"/>
      <c r="L121" s="608"/>
      <c r="M121" s="608"/>
      <c r="N121" s="433" t="s">
        <v>996</v>
      </c>
      <c r="O121" s="658"/>
      <c r="P121" s="433" t="s">
        <v>1000</v>
      </c>
      <c r="Q121" s="18"/>
      <c r="R121" s="18"/>
      <c r="S121" s="18"/>
      <c r="T121" s="18"/>
      <c r="U121" s="18"/>
      <c r="V121" s="18"/>
      <c r="W121" s="18"/>
      <c r="X121" s="29"/>
    </row>
    <row r="122" spans="1:24" ht="60.75" customHeight="1" x14ac:dyDescent="0.25">
      <c r="A122" s="1"/>
      <c r="B122" s="30"/>
      <c r="C122" s="332" t="s">
        <v>70</v>
      </c>
      <c r="D122" s="575" t="s">
        <v>81</v>
      </c>
      <c r="E122" s="575"/>
      <c r="F122" s="575"/>
      <c r="G122" s="575"/>
      <c r="H122" s="575"/>
      <c r="I122" s="303" t="s">
        <v>71</v>
      </c>
      <c r="J122" s="303"/>
      <c r="K122" s="579" t="s">
        <v>1006</v>
      </c>
      <c r="L122" s="580"/>
      <c r="M122" s="581"/>
      <c r="N122" s="433" t="s">
        <v>1003</v>
      </c>
      <c r="O122" s="433" t="s">
        <v>1005</v>
      </c>
      <c r="P122" s="435" t="s">
        <v>1004</v>
      </c>
      <c r="Q122" s="18"/>
      <c r="R122" s="18"/>
      <c r="S122" s="18"/>
      <c r="T122" s="18"/>
      <c r="U122" s="18"/>
      <c r="V122" s="18"/>
      <c r="W122" s="18"/>
      <c r="X122" s="29"/>
    </row>
    <row r="123" spans="1:24" ht="47.25" customHeight="1" x14ac:dyDescent="0.25">
      <c r="A123" s="1"/>
      <c r="B123" s="30"/>
      <c r="C123" s="332" t="s">
        <v>83</v>
      </c>
      <c r="D123" s="575" t="s">
        <v>80</v>
      </c>
      <c r="E123" s="575"/>
      <c r="F123" s="575"/>
      <c r="G123" s="575"/>
      <c r="H123" s="575"/>
      <c r="I123" s="303" t="s">
        <v>71</v>
      </c>
      <c r="J123" s="303"/>
      <c r="K123" s="611" t="s">
        <v>1017</v>
      </c>
      <c r="L123" s="495"/>
      <c r="M123" s="583"/>
      <c r="N123" s="433" t="s">
        <v>1007</v>
      </c>
      <c r="O123" s="433" t="s">
        <v>1008</v>
      </c>
      <c r="P123" s="435" t="s">
        <v>1009</v>
      </c>
      <c r="Q123" s="18"/>
      <c r="R123" s="18"/>
      <c r="S123" s="18"/>
      <c r="T123" s="18"/>
      <c r="U123" s="18"/>
      <c r="V123" s="18"/>
      <c r="W123" s="18"/>
      <c r="X123" s="29"/>
    </row>
    <row r="124" spans="1:24" ht="66" customHeight="1" x14ac:dyDescent="0.25">
      <c r="A124" s="1"/>
      <c r="B124" s="30"/>
      <c r="C124" s="332" t="s">
        <v>83</v>
      </c>
      <c r="D124" s="575" t="s">
        <v>80</v>
      </c>
      <c r="E124" s="575"/>
      <c r="F124" s="575"/>
      <c r="G124" s="575"/>
      <c r="H124" s="575"/>
      <c r="I124" s="303" t="s">
        <v>71</v>
      </c>
      <c r="J124" s="303"/>
      <c r="K124" s="436"/>
      <c r="L124" s="436" t="s">
        <v>1015</v>
      </c>
      <c r="M124" s="436"/>
      <c r="N124" s="433" t="s">
        <v>1010</v>
      </c>
      <c r="O124" s="433" t="s">
        <v>1016</v>
      </c>
      <c r="P124" s="435" t="s">
        <v>1011</v>
      </c>
      <c r="Q124" s="18"/>
      <c r="R124" s="18"/>
      <c r="S124" s="18"/>
      <c r="T124" s="18"/>
      <c r="U124" s="18"/>
      <c r="V124" s="18"/>
      <c r="W124" s="18"/>
      <c r="X124" s="29"/>
    </row>
    <row r="125" spans="1:24" ht="85.5" customHeight="1" x14ac:dyDescent="0.25">
      <c r="A125" s="1"/>
      <c r="B125" s="30"/>
      <c r="C125" s="332" t="s">
        <v>83</v>
      </c>
      <c r="D125" s="575" t="s">
        <v>79</v>
      </c>
      <c r="E125" s="575"/>
      <c r="F125" s="575"/>
      <c r="G125" s="575"/>
      <c r="H125" s="575"/>
      <c r="I125" s="303" t="s">
        <v>71</v>
      </c>
      <c r="J125" s="303"/>
      <c r="K125" s="433" t="s">
        <v>155</v>
      </c>
      <c r="L125" s="433" t="s">
        <v>155</v>
      </c>
      <c r="M125" s="433" t="s">
        <v>155</v>
      </c>
      <c r="N125" s="433" t="s">
        <v>1013</v>
      </c>
      <c r="O125" s="433" t="s">
        <v>1012</v>
      </c>
      <c r="P125" s="435" t="s">
        <v>1014</v>
      </c>
      <c r="Q125" s="18"/>
      <c r="R125" s="18"/>
      <c r="S125" s="18"/>
      <c r="T125" s="18"/>
      <c r="U125" s="18"/>
      <c r="V125" s="18"/>
      <c r="W125" s="18"/>
      <c r="X125" s="29"/>
    </row>
    <row r="126" spans="1:24" ht="120" customHeight="1" x14ac:dyDescent="0.25">
      <c r="A126" s="1"/>
      <c r="B126" s="30"/>
      <c r="C126" s="332" t="s">
        <v>70</v>
      </c>
      <c r="D126" s="575" t="s">
        <v>81</v>
      </c>
      <c r="E126" s="575"/>
      <c r="F126" s="575"/>
      <c r="G126" s="575"/>
      <c r="H126" s="575"/>
      <c r="I126" s="303" t="s">
        <v>1022</v>
      </c>
      <c r="J126" s="303" t="s">
        <v>995</v>
      </c>
      <c r="K126" s="433"/>
      <c r="L126" s="433" t="s">
        <v>1024</v>
      </c>
      <c r="M126" s="433"/>
      <c r="N126" s="433" t="s">
        <v>1023</v>
      </c>
      <c r="O126" s="433" t="s">
        <v>1025</v>
      </c>
      <c r="P126" s="435"/>
      <c r="Q126" s="18"/>
      <c r="R126" s="18"/>
      <c r="S126" s="18"/>
      <c r="T126" s="18"/>
      <c r="U126" s="18"/>
      <c r="V126" s="18"/>
      <c r="W126" s="18"/>
      <c r="X126" s="29"/>
    </row>
    <row r="127" spans="1:24" ht="47.25" customHeight="1" x14ac:dyDescent="0.25">
      <c r="A127" s="1"/>
      <c r="B127" s="30"/>
      <c r="C127" s="332" t="s">
        <v>70</v>
      </c>
      <c r="D127" s="575" t="s">
        <v>81</v>
      </c>
      <c r="E127" s="575"/>
      <c r="F127" s="575"/>
      <c r="G127" s="575"/>
      <c r="H127" s="575"/>
      <c r="I127" s="303" t="s">
        <v>73</v>
      </c>
      <c r="J127" s="169" t="s">
        <v>1027</v>
      </c>
      <c r="K127" s="579" t="s">
        <v>1136</v>
      </c>
      <c r="L127" s="580"/>
      <c r="M127" s="581"/>
      <c r="N127" s="433" t="s">
        <v>1162</v>
      </c>
      <c r="O127" s="433" t="s">
        <v>1137</v>
      </c>
      <c r="P127" s="467"/>
      <c r="Q127" s="18"/>
      <c r="R127" s="18"/>
      <c r="S127" s="18"/>
      <c r="T127" s="18"/>
      <c r="U127" s="18"/>
      <c r="V127" s="18"/>
      <c r="W127" s="18"/>
      <c r="X127" s="29"/>
    </row>
    <row r="128" spans="1:24" ht="76.5" customHeight="1" x14ac:dyDescent="0.25">
      <c r="B128" s="30"/>
      <c r="C128" s="332" t="s">
        <v>83</v>
      </c>
      <c r="D128" s="575" t="s">
        <v>80</v>
      </c>
      <c r="E128" s="575"/>
      <c r="F128" s="575"/>
      <c r="G128" s="575"/>
      <c r="H128" s="575"/>
      <c r="I128" s="303" t="s">
        <v>71</v>
      </c>
      <c r="J128" s="303" t="s">
        <v>1028</v>
      </c>
      <c r="K128" s="579" t="s">
        <v>1035</v>
      </c>
      <c r="L128" s="580"/>
      <c r="M128" s="581"/>
      <c r="N128" s="433" t="s">
        <v>1029</v>
      </c>
      <c r="O128" s="433" t="s">
        <v>1030</v>
      </c>
      <c r="P128" s="435" t="s">
        <v>1014</v>
      </c>
      <c r="Q128" s="18"/>
      <c r="R128" s="18"/>
      <c r="S128" s="18"/>
      <c r="T128" s="18"/>
      <c r="U128" s="18"/>
      <c r="V128" s="18"/>
      <c r="W128" s="18"/>
      <c r="X128" s="29"/>
    </row>
    <row r="129" spans="2:24" ht="80.25" customHeight="1" x14ac:dyDescent="0.25">
      <c r="B129" s="30"/>
      <c r="C129" s="332" t="s">
        <v>70</v>
      </c>
      <c r="D129" s="576" t="s">
        <v>81</v>
      </c>
      <c r="E129" s="577"/>
      <c r="F129" s="577"/>
      <c r="G129" s="577"/>
      <c r="H129" s="578"/>
      <c r="I129" s="303" t="s">
        <v>72</v>
      </c>
      <c r="J129" s="169" t="s">
        <v>1031</v>
      </c>
      <c r="K129" s="579" t="s">
        <v>1134</v>
      </c>
      <c r="L129" s="580"/>
      <c r="M129" s="581"/>
      <c r="N129" s="412" t="s">
        <v>1135</v>
      </c>
      <c r="O129" s="433" t="s">
        <v>1032</v>
      </c>
      <c r="P129" s="467"/>
      <c r="Q129" s="18"/>
      <c r="R129" s="18"/>
      <c r="S129" s="18"/>
      <c r="T129" s="18"/>
      <c r="U129" s="18"/>
      <c r="V129" s="18"/>
      <c r="W129" s="18"/>
      <c r="X129" s="29"/>
    </row>
    <row r="130" spans="2:24" ht="47.25" customHeight="1" x14ac:dyDescent="0.25">
      <c r="B130" s="30"/>
      <c r="C130" s="332" t="s">
        <v>70</v>
      </c>
      <c r="D130" s="575" t="s">
        <v>81</v>
      </c>
      <c r="E130" s="575"/>
      <c r="F130" s="575"/>
      <c r="G130" s="575"/>
      <c r="H130" s="575"/>
      <c r="I130" s="303" t="s">
        <v>73</v>
      </c>
      <c r="J130" s="440" t="s">
        <v>1033</v>
      </c>
      <c r="K130" s="433"/>
      <c r="L130" s="433"/>
      <c r="M130" s="433"/>
      <c r="N130" s="433"/>
      <c r="O130" s="433"/>
      <c r="P130" s="467"/>
      <c r="Q130" s="18"/>
      <c r="R130" s="18"/>
      <c r="S130" s="18"/>
      <c r="T130" s="18"/>
      <c r="U130" s="18"/>
      <c r="V130" s="18"/>
      <c r="W130" s="18"/>
      <c r="X130" s="29"/>
    </row>
    <row r="131" spans="2:24" ht="73.5" customHeight="1" x14ac:dyDescent="0.25">
      <c r="B131" s="30"/>
      <c r="C131" s="332" t="s">
        <v>90</v>
      </c>
      <c r="D131" s="575" t="s">
        <v>78</v>
      </c>
      <c r="E131" s="575"/>
      <c r="F131" s="575"/>
      <c r="G131" s="575"/>
      <c r="H131" s="575"/>
      <c r="I131" s="303" t="s">
        <v>73</v>
      </c>
      <c r="J131" s="303" t="s">
        <v>1034</v>
      </c>
      <c r="K131" s="582" t="s">
        <v>1090</v>
      </c>
      <c r="L131" s="495"/>
      <c r="M131" s="583"/>
      <c r="N131" s="433" t="s">
        <v>1091</v>
      </c>
      <c r="O131" s="433"/>
      <c r="P131" s="435"/>
      <c r="Q131" s="18"/>
      <c r="R131" s="18"/>
      <c r="S131" s="18"/>
      <c r="T131" s="18"/>
      <c r="U131" s="18"/>
      <c r="V131" s="18"/>
      <c r="W131" s="18"/>
      <c r="X131" s="29"/>
    </row>
    <row r="132" spans="2:24" ht="63" customHeight="1" x14ac:dyDescent="0.25">
      <c r="B132" s="30"/>
      <c r="C132" s="332" t="s">
        <v>70</v>
      </c>
      <c r="D132" s="575" t="s">
        <v>78</v>
      </c>
      <c r="E132" s="575"/>
      <c r="F132" s="575"/>
      <c r="G132" s="575"/>
      <c r="H132" s="575"/>
      <c r="I132" s="303" t="s">
        <v>71</v>
      </c>
      <c r="J132" s="169" t="s">
        <v>1036</v>
      </c>
      <c r="K132" s="579" t="s">
        <v>1093</v>
      </c>
      <c r="L132" s="580"/>
      <c r="M132" s="581"/>
      <c r="N132" s="433" t="s">
        <v>1089</v>
      </c>
      <c r="O132" s="433" t="s">
        <v>1092</v>
      </c>
      <c r="P132" s="452"/>
      <c r="Q132" s="18"/>
      <c r="R132" s="18"/>
      <c r="S132" s="18"/>
      <c r="T132" s="18"/>
      <c r="U132" s="18"/>
      <c r="V132" s="18"/>
      <c r="W132" s="18"/>
      <c r="X132" s="29"/>
    </row>
    <row r="133" spans="2:24" ht="101.25" customHeight="1" x14ac:dyDescent="0.25">
      <c r="B133" s="30"/>
      <c r="C133" s="332" t="s">
        <v>70</v>
      </c>
      <c r="D133" s="575" t="s">
        <v>81</v>
      </c>
      <c r="E133" s="575"/>
      <c r="F133" s="575"/>
      <c r="G133" s="575"/>
      <c r="H133" s="575"/>
      <c r="I133" s="303"/>
      <c r="J133" s="303" t="s">
        <v>1070</v>
      </c>
      <c r="K133" s="572" t="s">
        <v>1131</v>
      </c>
      <c r="L133" s="573"/>
      <c r="M133" s="574"/>
      <c r="N133" s="433" t="s">
        <v>1133</v>
      </c>
      <c r="O133" s="433" t="s">
        <v>1132</v>
      </c>
      <c r="P133" s="435"/>
      <c r="Q133" s="18"/>
      <c r="R133" s="18"/>
      <c r="S133" s="18"/>
      <c r="T133" s="18"/>
      <c r="U133" s="18"/>
      <c r="V133" s="18"/>
      <c r="W133" s="18"/>
      <c r="X133" s="29"/>
    </row>
    <row r="134" spans="2:24" ht="58.5" customHeight="1" x14ac:dyDescent="0.25">
      <c r="B134" s="30"/>
      <c r="C134" s="332" t="s">
        <v>70</v>
      </c>
      <c r="D134" s="576" t="s">
        <v>81</v>
      </c>
      <c r="E134" s="577"/>
      <c r="F134" s="577"/>
      <c r="G134" s="577"/>
      <c r="H134" s="578"/>
      <c r="I134" s="303" t="s">
        <v>72</v>
      </c>
      <c r="J134" s="303" t="s">
        <v>1096</v>
      </c>
      <c r="K134" s="579" t="s">
        <v>1073</v>
      </c>
      <c r="L134" s="580"/>
      <c r="M134" s="581"/>
      <c r="N134" s="453" t="s">
        <v>1095</v>
      </c>
      <c r="O134" s="433" t="s">
        <v>1094</v>
      </c>
      <c r="P134" s="435" t="s">
        <v>1072</v>
      </c>
      <c r="Q134" s="18"/>
      <c r="R134" s="18"/>
      <c r="S134" s="18"/>
      <c r="T134" s="18"/>
      <c r="U134" s="18"/>
      <c r="V134" s="18"/>
      <c r="W134" s="18"/>
      <c r="X134" s="29"/>
    </row>
    <row r="135" spans="2:24" ht="118.5" customHeight="1" x14ac:dyDescent="0.25">
      <c r="B135" s="30"/>
      <c r="C135" s="332" t="s">
        <v>83</v>
      </c>
      <c r="D135" s="576" t="s">
        <v>75</v>
      </c>
      <c r="E135" s="577"/>
      <c r="F135" s="577"/>
      <c r="G135" s="577"/>
      <c r="H135" s="578"/>
      <c r="I135" s="303" t="s">
        <v>72</v>
      </c>
      <c r="J135" s="303" t="s">
        <v>1153</v>
      </c>
      <c r="K135" s="584" t="s">
        <v>1155</v>
      </c>
      <c r="L135" s="585"/>
      <c r="M135" s="586"/>
      <c r="N135" s="433" t="s">
        <v>1154</v>
      </c>
      <c r="O135" s="433" t="s">
        <v>1156</v>
      </c>
      <c r="P135" s="435"/>
      <c r="Q135" s="18"/>
      <c r="R135" s="18"/>
      <c r="S135" s="18"/>
      <c r="T135" s="18"/>
      <c r="U135" s="18"/>
      <c r="V135" s="18"/>
      <c r="W135" s="18"/>
      <c r="X135" s="29"/>
    </row>
    <row r="136" spans="2:24" ht="47.25" customHeight="1" thickBot="1" x14ac:dyDescent="0.3">
      <c r="B136" s="30"/>
      <c r="C136" s="333" t="s">
        <v>83</v>
      </c>
      <c r="D136" s="635" t="s">
        <v>76</v>
      </c>
      <c r="E136" s="636"/>
      <c r="F136" s="636"/>
      <c r="G136" s="636"/>
      <c r="H136" s="637"/>
      <c r="I136" s="310" t="s">
        <v>71</v>
      </c>
      <c r="J136" s="310"/>
      <c r="K136" s="565" t="s">
        <v>1157</v>
      </c>
      <c r="L136" s="566"/>
      <c r="M136" s="567"/>
      <c r="N136" s="310" t="s">
        <v>1159</v>
      </c>
      <c r="O136" s="310" t="s">
        <v>1158</v>
      </c>
      <c r="P136" s="334" t="s">
        <v>1160</v>
      </c>
      <c r="Q136" s="18"/>
      <c r="R136" s="18"/>
      <c r="S136" s="18"/>
      <c r="T136" s="18"/>
      <c r="U136" s="18"/>
      <c r="V136" s="18"/>
      <c r="W136" s="18"/>
      <c r="X136" s="29"/>
    </row>
    <row r="137" spans="2:24" ht="18.75" x14ac:dyDescent="0.25">
      <c r="B137" s="41"/>
      <c r="C137" s="40"/>
      <c r="D137" s="40"/>
      <c r="E137" s="40"/>
      <c r="F137" s="40"/>
      <c r="G137" s="40"/>
      <c r="H137" s="40"/>
      <c r="I137" s="40"/>
      <c r="J137" s="40"/>
      <c r="K137" s="40"/>
      <c r="L137" s="40"/>
      <c r="M137" s="40"/>
      <c r="N137" s="40"/>
      <c r="O137" s="40"/>
      <c r="P137" s="40"/>
      <c r="Q137" s="40"/>
      <c r="R137" s="40"/>
      <c r="S137" s="40"/>
      <c r="T137" s="40"/>
      <c r="U137" s="40"/>
      <c r="V137" s="40"/>
      <c r="W137" s="40"/>
      <c r="X137" s="78"/>
    </row>
    <row r="139" spans="2:24" ht="15.75" thickBot="1" x14ac:dyDescent="0.3"/>
    <row r="140" spans="2:24" ht="15.75" thickBot="1" x14ac:dyDescent="0.3">
      <c r="B140" s="108"/>
      <c r="C140" s="638" t="s">
        <v>297</v>
      </c>
      <c r="D140" s="638"/>
      <c r="E140" s="638"/>
      <c r="F140" s="638"/>
      <c r="G140" s="638"/>
      <c r="H140" s="109"/>
      <c r="I140" s="109"/>
      <c r="J140" s="638"/>
      <c r="K140" s="638"/>
      <c r="L140" s="638"/>
      <c r="M140" s="638"/>
      <c r="N140" s="638"/>
      <c r="O140" s="109"/>
      <c r="P140" s="109"/>
      <c r="Q140" s="638"/>
      <c r="R140" s="638"/>
      <c r="S140" s="638"/>
      <c r="T140" s="638"/>
      <c r="U140" s="109"/>
      <c r="V140" s="109"/>
      <c r="W140" s="118"/>
      <c r="X140" s="119"/>
    </row>
    <row r="141" spans="2:24" x14ac:dyDescent="0.25">
      <c r="B141" s="110"/>
      <c r="C141" s="111"/>
      <c r="D141" s="112"/>
      <c r="E141" s="112"/>
      <c r="F141" s="112"/>
      <c r="G141" s="112"/>
      <c r="H141" s="112"/>
      <c r="I141" s="112"/>
      <c r="J141" s="112"/>
      <c r="K141" s="112"/>
      <c r="L141" s="112"/>
      <c r="M141" s="112"/>
      <c r="N141" s="112"/>
      <c r="O141" s="112"/>
      <c r="P141" s="112"/>
      <c r="Q141" s="112"/>
      <c r="R141" s="112"/>
      <c r="S141" s="112"/>
      <c r="T141" s="112"/>
      <c r="U141" s="112"/>
      <c r="V141" s="112"/>
      <c r="W141" s="112"/>
      <c r="X141" s="113"/>
    </row>
    <row r="142" spans="2:24" x14ac:dyDescent="0.25">
      <c r="B142" s="110">
        <v>5</v>
      </c>
      <c r="C142" s="111" t="s">
        <v>304</v>
      </c>
      <c r="D142" s="111"/>
      <c r="E142" s="111"/>
      <c r="F142" s="112"/>
      <c r="G142" s="112"/>
      <c r="H142" s="112"/>
      <c r="I142" s="112"/>
      <c r="J142" s="112"/>
      <c r="K142" s="112"/>
      <c r="L142" s="112"/>
      <c r="M142" s="112"/>
      <c r="N142" s="112"/>
      <c r="O142" s="112"/>
      <c r="P142" s="112"/>
      <c r="Q142" s="112"/>
      <c r="R142" s="112"/>
      <c r="S142" s="112"/>
      <c r="T142" s="112"/>
      <c r="U142" s="112"/>
      <c r="V142" s="112"/>
      <c r="W142" s="112"/>
      <c r="X142" s="113"/>
    </row>
    <row r="143" spans="2:24" ht="23.25" customHeight="1" thickBot="1" x14ac:dyDescent="0.3">
      <c r="B143" s="114"/>
      <c r="C143" s="111" t="s">
        <v>314</v>
      </c>
      <c r="D143" s="112"/>
      <c r="E143" s="112"/>
      <c r="F143" s="112"/>
      <c r="G143" s="112"/>
      <c r="H143" s="112"/>
      <c r="I143" s="112"/>
      <c r="J143" s="112"/>
      <c r="K143" s="112"/>
      <c r="L143" s="112"/>
      <c r="M143" s="112"/>
      <c r="N143" s="112"/>
      <c r="O143" s="112"/>
      <c r="P143" s="112"/>
      <c r="Q143" s="112"/>
      <c r="R143" s="112"/>
      <c r="S143" s="112"/>
      <c r="T143" s="112"/>
      <c r="U143" s="112"/>
      <c r="V143" s="112"/>
      <c r="W143" s="112"/>
      <c r="X143" s="113"/>
    </row>
    <row r="144" spans="2:24" ht="51.75" customHeight="1" x14ac:dyDescent="0.25">
      <c r="B144" s="114"/>
      <c r="C144" s="339" t="s">
        <v>87</v>
      </c>
      <c r="D144" s="634" t="s">
        <v>298</v>
      </c>
      <c r="E144" s="634"/>
      <c r="F144" s="634"/>
      <c r="G144" s="634"/>
      <c r="H144" s="634"/>
      <c r="I144" s="634" t="s">
        <v>952</v>
      </c>
      <c r="J144" s="634"/>
      <c r="K144" s="634" t="s">
        <v>951</v>
      </c>
      <c r="L144" s="634"/>
      <c r="M144" s="634" t="s">
        <v>8</v>
      </c>
      <c r="N144" s="659"/>
      <c r="O144" s="112"/>
      <c r="P144" s="112"/>
      <c r="Q144" s="112"/>
      <c r="R144" s="112"/>
      <c r="S144" s="112"/>
      <c r="T144" s="112"/>
      <c r="U144" s="112"/>
      <c r="V144" s="112"/>
      <c r="W144" s="112"/>
      <c r="X144" s="113"/>
    </row>
    <row r="145" spans="2:24" ht="64.5" customHeight="1" x14ac:dyDescent="0.25">
      <c r="B145" s="114"/>
      <c r="C145" s="338"/>
      <c r="D145" s="649" t="s">
        <v>967</v>
      </c>
      <c r="E145" s="649"/>
      <c r="F145" s="649"/>
      <c r="G145" s="649"/>
      <c r="H145" s="649"/>
      <c r="I145" s="652" t="s">
        <v>71</v>
      </c>
      <c r="J145" s="652"/>
      <c r="K145" s="653" t="s">
        <v>968</v>
      </c>
      <c r="L145" s="654"/>
      <c r="M145" s="660"/>
      <c r="N145" s="661"/>
      <c r="O145" s="112"/>
      <c r="P145" s="112"/>
      <c r="Q145" s="112"/>
      <c r="R145" s="112"/>
      <c r="S145" s="112"/>
      <c r="T145" s="112"/>
      <c r="U145" s="112"/>
      <c r="V145" s="112"/>
      <c r="W145" s="112"/>
      <c r="X145" s="113"/>
    </row>
    <row r="146" spans="2:24" ht="47.25" customHeight="1" x14ac:dyDescent="0.25">
      <c r="B146" s="114"/>
      <c r="C146" s="335"/>
      <c r="D146" s="571" t="s">
        <v>1196</v>
      </c>
      <c r="E146" s="575"/>
      <c r="F146" s="575"/>
      <c r="G146" s="575"/>
      <c r="H146" s="575"/>
      <c r="I146" s="651" t="s">
        <v>71</v>
      </c>
      <c r="J146" s="651"/>
      <c r="K146" s="568"/>
      <c r="L146" s="568"/>
      <c r="M146" s="568"/>
      <c r="N146" s="655"/>
      <c r="O146" s="112"/>
      <c r="P146" s="112"/>
      <c r="Q146" s="112"/>
      <c r="R146" s="112"/>
      <c r="S146" s="112"/>
      <c r="T146" s="112"/>
      <c r="U146" s="112"/>
      <c r="V146" s="112"/>
      <c r="W146" s="112"/>
      <c r="X146" s="113"/>
    </row>
    <row r="147" spans="2:24" ht="125.25" customHeight="1" x14ac:dyDescent="0.25">
      <c r="B147" s="114"/>
      <c r="C147" s="335"/>
      <c r="D147" s="571" t="s">
        <v>1039</v>
      </c>
      <c r="E147" s="575"/>
      <c r="F147" s="575"/>
      <c r="G147" s="575"/>
      <c r="H147" s="575"/>
      <c r="I147" s="651" t="s">
        <v>73</v>
      </c>
      <c r="J147" s="651"/>
      <c r="K147" s="653" t="s">
        <v>1194</v>
      </c>
      <c r="L147" s="654"/>
      <c r="M147" s="568"/>
      <c r="N147" s="655"/>
      <c r="O147" s="112"/>
      <c r="P147" s="112"/>
      <c r="Q147" s="112"/>
      <c r="R147" s="112"/>
      <c r="S147" s="112"/>
      <c r="T147" s="112"/>
      <c r="U147" s="112"/>
      <c r="V147" s="112"/>
      <c r="W147" s="112"/>
      <c r="X147" s="113"/>
    </row>
    <row r="148" spans="2:24" ht="123" customHeight="1" x14ac:dyDescent="0.25">
      <c r="B148" s="114"/>
      <c r="C148" s="335"/>
      <c r="D148" s="571" t="s">
        <v>1138</v>
      </c>
      <c r="E148" s="575"/>
      <c r="F148" s="575"/>
      <c r="G148" s="575"/>
      <c r="H148" s="575"/>
      <c r="I148" s="651" t="s">
        <v>71</v>
      </c>
      <c r="J148" s="651"/>
      <c r="K148" s="653" t="s">
        <v>1195</v>
      </c>
      <c r="L148" s="654"/>
      <c r="M148" s="568"/>
      <c r="N148" s="655"/>
      <c r="O148" s="112"/>
      <c r="P148" s="112"/>
      <c r="Q148" s="112"/>
      <c r="R148" s="112"/>
      <c r="S148" s="112"/>
      <c r="T148" s="112"/>
      <c r="U148" s="112"/>
      <c r="V148" s="112"/>
      <c r="W148" s="112"/>
      <c r="X148" s="113"/>
    </row>
    <row r="149" spans="2:24" ht="47.25" customHeight="1" x14ac:dyDescent="0.25">
      <c r="B149" s="114"/>
      <c r="C149" s="335"/>
      <c r="D149" s="571" t="s">
        <v>1192</v>
      </c>
      <c r="E149" s="575"/>
      <c r="F149" s="575"/>
      <c r="G149" s="575"/>
      <c r="H149" s="575"/>
      <c r="I149" s="651" t="s">
        <v>71</v>
      </c>
      <c r="J149" s="651"/>
      <c r="K149" s="653" t="s">
        <v>1193</v>
      </c>
      <c r="L149" s="654"/>
      <c r="M149" s="568"/>
      <c r="N149" s="655"/>
      <c r="O149" s="112"/>
      <c r="P149" s="112"/>
      <c r="Q149" s="112"/>
      <c r="R149" s="112"/>
      <c r="S149" s="112"/>
      <c r="T149" s="112"/>
      <c r="U149" s="112"/>
      <c r="V149" s="112"/>
      <c r="W149" s="112"/>
      <c r="X149" s="113"/>
    </row>
    <row r="150" spans="2:24" ht="47.25" hidden="1" customHeight="1" x14ac:dyDescent="0.25">
      <c r="B150" s="114"/>
      <c r="C150" s="335"/>
      <c r="D150" s="575"/>
      <c r="E150" s="575"/>
      <c r="F150" s="575"/>
      <c r="G150" s="575"/>
      <c r="H150" s="575"/>
      <c r="I150" s="651"/>
      <c r="J150" s="651"/>
      <c r="K150" s="568"/>
      <c r="L150" s="568"/>
      <c r="M150" s="568"/>
      <c r="N150" s="655"/>
      <c r="O150" s="112"/>
      <c r="P150" s="112"/>
      <c r="Q150" s="112"/>
      <c r="R150" s="112"/>
      <c r="S150" s="112"/>
      <c r="T150" s="112"/>
      <c r="U150" s="112"/>
      <c r="V150" s="112"/>
      <c r="W150" s="112"/>
      <c r="X150" s="113"/>
    </row>
    <row r="151" spans="2:24" ht="47.25" hidden="1" customHeight="1" x14ac:dyDescent="0.25">
      <c r="B151" s="114"/>
      <c r="C151" s="335"/>
      <c r="D151" s="575"/>
      <c r="E151" s="575"/>
      <c r="F151" s="575"/>
      <c r="G151" s="575"/>
      <c r="H151" s="575"/>
      <c r="I151" s="651"/>
      <c r="J151" s="651"/>
      <c r="K151" s="568"/>
      <c r="L151" s="568"/>
      <c r="M151" s="568"/>
      <c r="N151" s="655"/>
      <c r="O151" s="112"/>
      <c r="P151" s="112"/>
      <c r="Q151" s="112"/>
      <c r="R151" s="112"/>
      <c r="S151" s="112"/>
      <c r="T151" s="112"/>
      <c r="U151" s="112"/>
      <c r="V151" s="112"/>
      <c r="W151" s="112"/>
      <c r="X151" s="113"/>
    </row>
    <row r="152" spans="2:24" ht="47.25" hidden="1" customHeight="1" x14ac:dyDescent="0.25">
      <c r="B152" s="114"/>
      <c r="C152" s="335"/>
      <c r="D152" s="575"/>
      <c r="E152" s="575"/>
      <c r="F152" s="575"/>
      <c r="G152" s="575"/>
      <c r="H152" s="575"/>
      <c r="I152" s="651"/>
      <c r="J152" s="651"/>
      <c r="K152" s="568"/>
      <c r="L152" s="568"/>
      <c r="M152" s="568"/>
      <c r="N152" s="655"/>
      <c r="O152" s="112"/>
      <c r="P152" s="112"/>
      <c r="Q152" s="112"/>
      <c r="R152" s="112"/>
      <c r="S152" s="112"/>
      <c r="T152" s="112"/>
      <c r="U152" s="112"/>
      <c r="V152" s="112"/>
      <c r="W152" s="112"/>
      <c r="X152" s="113"/>
    </row>
    <row r="153" spans="2:24" ht="47.25" hidden="1" customHeight="1" x14ac:dyDescent="0.25">
      <c r="B153" s="114"/>
      <c r="C153" s="335"/>
      <c r="D153" s="575"/>
      <c r="E153" s="575"/>
      <c r="F153" s="575"/>
      <c r="G153" s="575"/>
      <c r="H153" s="575"/>
      <c r="I153" s="651"/>
      <c r="J153" s="651"/>
      <c r="K153" s="568"/>
      <c r="L153" s="568"/>
      <c r="M153" s="568"/>
      <c r="N153" s="655"/>
      <c r="O153" s="112"/>
      <c r="P153" s="112"/>
      <c r="Q153" s="112"/>
      <c r="R153" s="112"/>
      <c r="S153" s="112"/>
      <c r="T153" s="112"/>
      <c r="U153" s="112"/>
      <c r="V153" s="112"/>
      <c r="W153" s="112"/>
      <c r="X153" s="113"/>
    </row>
    <row r="154" spans="2:24" ht="47.25" hidden="1" customHeight="1" x14ac:dyDescent="0.25">
      <c r="B154" s="114"/>
      <c r="C154" s="335"/>
      <c r="D154" s="575"/>
      <c r="E154" s="575"/>
      <c r="F154" s="575"/>
      <c r="G154" s="575"/>
      <c r="H154" s="575"/>
      <c r="I154" s="651"/>
      <c r="J154" s="651"/>
      <c r="K154" s="568"/>
      <c r="L154" s="568"/>
      <c r="M154" s="568"/>
      <c r="N154" s="655"/>
      <c r="O154" s="112"/>
      <c r="P154" s="112"/>
      <c r="Q154" s="112"/>
      <c r="R154" s="112"/>
      <c r="S154" s="112"/>
      <c r="T154" s="112"/>
      <c r="U154" s="112"/>
      <c r="V154" s="112"/>
      <c r="W154" s="112"/>
      <c r="X154" s="113"/>
    </row>
    <row r="155" spans="2:24" ht="47.25" hidden="1" customHeight="1" x14ac:dyDescent="0.25">
      <c r="B155" s="114"/>
      <c r="C155" s="335"/>
      <c r="D155" s="575"/>
      <c r="E155" s="575"/>
      <c r="F155" s="575"/>
      <c r="G155" s="575"/>
      <c r="H155" s="575"/>
      <c r="I155" s="651"/>
      <c r="J155" s="651"/>
      <c r="K155" s="568"/>
      <c r="L155" s="568"/>
      <c r="M155" s="568"/>
      <c r="N155" s="655"/>
      <c r="O155" s="112"/>
      <c r="P155" s="112"/>
      <c r="Q155" s="112"/>
      <c r="R155" s="112"/>
      <c r="S155" s="112"/>
      <c r="T155" s="112"/>
      <c r="U155" s="112"/>
      <c r="V155" s="112"/>
      <c r="W155" s="112"/>
      <c r="X155" s="113"/>
    </row>
    <row r="156" spans="2:24" ht="47.25" hidden="1" customHeight="1" x14ac:dyDescent="0.25">
      <c r="B156" s="114"/>
      <c r="C156" s="335"/>
      <c r="D156" s="575"/>
      <c r="E156" s="575"/>
      <c r="F156" s="575"/>
      <c r="G156" s="575"/>
      <c r="H156" s="575"/>
      <c r="I156" s="651"/>
      <c r="J156" s="651"/>
      <c r="K156" s="568"/>
      <c r="L156" s="568"/>
      <c r="M156" s="568"/>
      <c r="N156" s="655"/>
      <c r="O156" s="112"/>
      <c r="P156" s="112"/>
      <c r="Q156" s="112"/>
      <c r="R156" s="112"/>
      <c r="S156" s="112"/>
      <c r="T156" s="112"/>
      <c r="U156" s="112"/>
      <c r="V156" s="112"/>
      <c r="W156" s="112"/>
      <c r="X156" s="113"/>
    </row>
    <row r="157" spans="2:24" ht="47.25" hidden="1" customHeight="1" x14ac:dyDescent="0.25">
      <c r="B157" s="114"/>
      <c r="C157" s="335"/>
      <c r="D157" s="575"/>
      <c r="E157" s="575"/>
      <c r="F157" s="575"/>
      <c r="G157" s="575"/>
      <c r="H157" s="575"/>
      <c r="I157" s="651"/>
      <c r="J157" s="651"/>
      <c r="K157" s="568"/>
      <c r="L157" s="568"/>
      <c r="M157" s="568"/>
      <c r="N157" s="655"/>
      <c r="O157" s="112"/>
      <c r="P157" s="112"/>
      <c r="Q157" s="112"/>
      <c r="R157" s="112"/>
      <c r="S157" s="112"/>
      <c r="T157" s="112"/>
      <c r="U157" s="112"/>
      <c r="V157" s="112"/>
      <c r="W157" s="112"/>
      <c r="X157" s="113"/>
    </row>
    <row r="158" spans="2:24" ht="47.25" hidden="1" customHeight="1" x14ac:dyDescent="0.25">
      <c r="B158" s="114"/>
      <c r="C158" s="335"/>
      <c r="D158" s="575"/>
      <c r="E158" s="575"/>
      <c r="F158" s="575"/>
      <c r="G158" s="575"/>
      <c r="H158" s="575"/>
      <c r="I158" s="651"/>
      <c r="J158" s="651"/>
      <c r="K158" s="568"/>
      <c r="L158" s="568"/>
      <c r="M158" s="568"/>
      <c r="N158" s="655"/>
      <c r="O158" s="112"/>
      <c r="P158" s="112"/>
      <c r="Q158" s="112"/>
      <c r="R158" s="112"/>
      <c r="S158" s="112"/>
      <c r="T158" s="112"/>
      <c r="U158" s="112"/>
      <c r="V158" s="112"/>
      <c r="W158" s="112"/>
      <c r="X158" s="113"/>
    </row>
    <row r="159" spans="2:24" ht="47.25" hidden="1" customHeight="1" x14ac:dyDescent="0.25">
      <c r="B159" s="114"/>
      <c r="C159" s="335"/>
      <c r="D159" s="575"/>
      <c r="E159" s="575"/>
      <c r="F159" s="575"/>
      <c r="G159" s="575"/>
      <c r="H159" s="575"/>
      <c r="I159" s="651"/>
      <c r="J159" s="651"/>
      <c r="K159" s="568"/>
      <c r="L159" s="568"/>
      <c r="M159" s="568"/>
      <c r="N159" s="655"/>
      <c r="O159" s="112"/>
      <c r="P159" s="112"/>
      <c r="Q159" s="112"/>
      <c r="R159" s="112"/>
      <c r="S159" s="112"/>
      <c r="T159" s="112"/>
      <c r="U159" s="112"/>
      <c r="V159" s="112"/>
      <c r="W159" s="112"/>
      <c r="X159" s="113"/>
    </row>
    <row r="160" spans="2:24" ht="47.25" hidden="1" customHeight="1" x14ac:dyDescent="0.25">
      <c r="B160" s="114"/>
      <c r="C160" s="335"/>
      <c r="D160" s="575"/>
      <c r="E160" s="575"/>
      <c r="F160" s="575"/>
      <c r="G160" s="575"/>
      <c r="H160" s="575"/>
      <c r="I160" s="651"/>
      <c r="J160" s="651"/>
      <c r="K160" s="568"/>
      <c r="L160" s="568"/>
      <c r="M160" s="568"/>
      <c r="N160" s="655"/>
      <c r="O160" s="112"/>
      <c r="P160" s="112"/>
      <c r="Q160" s="112"/>
      <c r="R160" s="112"/>
      <c r="S160" s="112"/>
      <c r="T160" s="112"/>
      <c r="U160" s="112"/>
      <c r="V160" s="112"/>
      <c r="W160" s="112"/>
      <c r="X160" s="113"/>
    </row>
    <row r="161" spans="2:24" ht="47.25" hidden="1" customHeight="1" x14ac:dyDescent="0.25">
      <c r="B161" s="114"/>
      <c r="C161" s="335"/>
      <c r="D161" s="575"/>
      <c r="E161" s="575"/>
      <c r="F161" s="575"/>
      <c r="G161" s="575"/>
      <c r="H161" s="575"/>
      <c r="I161" s="651"/>
      <c r="J161" s="651"/>
      <c r="K161" s="568"/>
      <c r="L161" s="568"/>
      <c r="M161" s="568"/>
      <c r="N161" s="655"/>
      <c r="O161" s="112"/>
      <c r="P161" s="112"/>
      <c r="Q161" s="112"/>
      <c r="R161" s="112"/>
      <c r="S161" s="112"/>
      <c r="T161" s="112"/>
      <c r="U161" s="112"/>
      <c r="V161" s="112"/>
      <c r="W161" s="112"/>
      <c r="X161" s="113"/>
    </row>
    <row r="162" spans="2:24" ht="47.25" hidden="1" customHeight="1" thickBot="1" x14ac:dyDescent="0.3">
      <c r="B162" s="114"/>
      <c r="C162" s="336"/>
      <c r="D162" s="650"/>
      <c r="E162" s="650"/>
      <c r="F162" s="650"/>
      <c r="G162" s="650"/>
      <c r="H162" s="650"/>
      <c r="I162" s="639"/>
      <c r="J162" s="639"/>
      <c r="K162" s="570"/>
      <c r="L162" s="570"/>
      <c r="M162" s="570"/>
      <c r="N162" s="656"/>
      <c r="O162" s="112"/>
      <c r="P162" s="112"/>
      <c r="Q162" s="112"/>
      <c r="R162" s="112"/>
      <c r="S162" s="112"/>
      <c r="T162" s="112"/>
      <c r="U162" s="112"/>
      <c r="V162" s="112"/>
      <c r="W162" s="112"/>
      <c r="X162" s="113"/>
    </row>
    <row r="163" spans="2:24" x14ac:dyDescent="0.25">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3"/>
    </row>
    <row r="165" spans="2:24" x14ac:dyDescent="0.25">
      <c r="B165" s="110">
        <v>6</v>
      </c>
      <c r="C165" s="111" t="s">
        <v>299</v>
      </c>
      <c r="D165" s="112"/>
      <c r="E165" s="112"/>
      <c r="F165" s="112"/>
      <c r="G165" s="112"/>
      <c r="H165" s="112"/>
      <c r="I165" s="112"/>
      <c r="J165" s="112"/>
      <c r="K165" s="112"/>
      <c r="L165" s="112"/>
      <c r="M165" s="112"/>
      <c r="N165" s="112"/>
      <c r="O165" s="112"/>
      <c r="P165" s="112"/>
      <c r="Q165" s="112"/>
      <c r="R165" s="112"/>
      <c r="S165" s="112"/>
      <c r="T165" s="112"/>
      <c r="U165" s="112"/>
      <c r="V165" s="112"/>
      <c r="W165" s="112"/>
      <c r="X165" s="113"/>
    </row>
    <row r="166" spans="2:24" ht="15.75" thickBot="1" x14ac:dyDescent="0.3">
      <c r="B166" s="114"/>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3"/>
    </row>
    <row r="167" spans="2:24" x14ac:dyDescent="0.25">
      <c r="B167" s="114"/>
      <c r="C167" s="640"/>
      <c r="D167" s="641"/>
      <c r="E167" s="641"/>
      <c r="F167" s="641"/>
      <c r="G167" s="641"/>
      <c r="H167" s="641"/>
      <c r="I167" s="642"/>
      <c r="J167" s="112"/>
      <c r="K167" s="112"/>
      <c r="L167" s="112"/>
      <c r="M167" s="112"/>
      <c r="N167" s="112"/>
      <c r="O167" s="112"/>
      <c r="P167" s="112"/>
      <c r="Q167" s="112"/>
      <c r="R167" s="112"/>
      <c r="S167" s="112"/>
      <c r="T167" s="112"/>
      <c r="U167" s="112"/>
      <c r="V167" s="112"/>
      <c r="W167" s="112"/>
      <c r="X167" s="113"/>
    </row>
    <row r="168" spans="2:24" x14ac:dyDescent="0.25">
      <c r="B168" s="114"/>
      <c r="C168" s="643"/>
      <c r="D168" s="644"/>
      <c r="E168" s="644"/>
      <c r="F168" s="644"/>
      <c r="G168" s="644"/>
      <c r="H168" s="644"/>
      <c r="I168" s="645"/>
      <c r="J168" s="112"/>
      <c r="K168" s="112"/>
      <c r="L168" s="112"/>
      <c r="M168" s="112"/>
      <c r="N168" s="112"/>
      <c r="O168" s="112"/>
      <c r="P168" s="112"/>
      <c r="Q168" s="112"/>
      <c r="R168" s="112"/>
      <c r="S168" s="112"/>
      <c r="T168" s="112"/>
      <c r="U168" s="112"/>
      <c r="V168" s="112"/>
      <c r="W168" s="112"/>
      <c r="X168" s="113"/>
    </row>
    <row r="169" spans="2:24" x14ac:dyDescent="0.25">
      <c r="B169" s="114"/>
      <c r="C169" s="643"/>
      <c r="D169" s="644"/>
      <c r="E169" s="644"/>
      <c r="F169" s="644"/>
      <c r="G169" s="644"/>
      <c r="H169" s="644"/>
      <c r="I169" s="645"/>
      <c r="J169" s="112"/>
      <c r="K169" s="112"/>
      <c r="L169" s="112"/>
      <c r="M169" s="112"/>
      <c r="N169" s="112"/>
      <c r="O169" s="112"/>
      <c r="P169" s="112"/>
      <c r="Q169" s="112"/>
      <c r="R169" s="112"/>
      <c r="S169" s="112"/>
      <c r="T169" s="112"/>
      <c r="U169" s="112"/>
      <c r="V169" s="112"/>
      <c r="W169" s="112"/>
      <c r="X169" s="113"/>
    </row>
    <row r="170" spans="2:24" x14ac:dyDescent="0.25">
      <c r="B170" s="114"/>
      <c r="C170" s="643"/>
      <c r="D170" s="644"/>
      <c r="E170" s="644"/>
      <c r="F170" s="644"/>
      <c r="G170" s="644"/>
      <c r="H170" s="644"/>
      <c r="I170" s="645"/>
      <c r="J170" s="112"/>
      <c r="K170" s="112"/>
      <c r="L170" s="112"/>
      <c r="M170" s="112"/>
      <c r="N170" s="112"/>
      <c r="O170" s="112"/>
      <c r="P170" s="112"/>
      <c r="Q170" s="112"/>
      <c r="R170" s="112"/>
      <c r="S170" s="112"/>
      <c r="T170" s="112"/>
      <c r="U170" s="112"/>
      <c r="V170" s="112"/>
      <c r="W170" s="112"/>
      <c r="X170" s="113"/>
    </row>
    <row r="171" spans="2:24" x14ac:dyDescent="0.25">
      <c r="B171" s="114"/>
      <c r="C171" s="643"/>
      <c r="D171" s="644"/>
      <c r="E171" s="644"/>
      <c r="F171" s="644"/>
      <c r="G171" s="644"/>
      <c r="H171" s="644"/>
      <c r="I171" s="645"/>
      <c r="J171" s="112"/>
      <c r="K171" s="112"/>
      <c r="L171" s="112"/>
      <c r="M171" s="112"/>
      <c r="N171" s="112"/>
      <c r="O171" s="112"/>
      <c r="P171" s="112"/>
      <c r="Q171" s="112"/>
      <c r="R171" s="112"/>
      <c r="S171" s="112"/>
      <c r="T171" s="112"/>
      <c r="U171" s="112"/>
      <c r="V171" s="112"/>
      <c r="W171" s="112"/>
      <c r="X171" s="113"/>
    </row>
    <row r="172" spans="2:24" ht="15.75" thickBot="1" x14ac:dyDescent="0.3">
      <c r="B172" s="114"/>
      <c r="C172" s="646"/>
      <c r="D172" s="647"/>
      <c r="E172" s="647"/>
      <c r="F172" s="647"/>
      <c r="G172" s="647"/>
      <c r="H172" s="647"/>
      <c r="I172" s="648"/>
      <c r="J172" s="112"/>
      <c r="K172" s="112"/>
      <c r="L172" s="112"/>
      <c r="M172" s="112"/>
      <c r="N172" s="112"/>
      <c r="O172" s="112"/>
      <c r="P172" s="112"/>
      <c r="Q172" s="112"/>
      <c r="R172" s="112"/>
      <c r="S172" s="112"/>
      <c r="T172" s="112"/>
      <c r="U172" s="112"/>
      <c r="V172" s="112"/>
      <c r="W172" s="112"/>
      <c r="X172" s="113"/>
    </row>
    <row r="173" spans="2:24" x14ac:dyDescent="0.25">
      <c r="B173" s="115"/>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7"/>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row r="187" spans="22:22" x14ac:dyDescent="0.25">
      <c r="V187" s="4"/>
    </row>
    <row r="188" spans="22:22" x14ac:dyDescent="0.25">
      <c r="V188" s="4"/>
    </row>
    <row r="189" spans="22:22" x14ac:dyDescent="0.25">
      <c r="V18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2">
    <mergeCell ref="K129:M129"/>
    <mergeCell ref="K127:M127"/>
    <mergeCell ref="K134:M134"/>
    <mergeCell ref="K128:M128"/>
    <mergeCell ref="O120:O121"/>
    <mergeCell ref="K122:M122"/>
    <mergeCell ref="K162:L162"/>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K153:L153"/>
    <mergeCell ref="K154:L154"/>
    <mergeCell ref="K155:L155"/>
    <mergeCell ref="K156:L156"/>
    <mergeCell ref="K157:L157"/>
    <mergeCell ref="K158:L158"/>
    <mergeCell ref="K159:L159"/>
    <mergeCell ref="K160:L160"/>
    <mergeCell ref="K161:L161"/>
    <mergeCell ref="K144:L144"/>
    <mergeCell ref="K145:L145"/>
    <mergeCell ref="K146:L146"/>
    <mergeCell ref="K147:L147"/>
    <mergeCell ref="K148:L148"/>
    <mergeCell ref="K149:L149"/>
    <mergeCell ref="K150:L150"/>
    <mergeCell ref="K151:L151"/>
    <mergeCell ref="K152:L152"/>
    <mergeCell ref="I145:J145"/>
    <mergeCell ref="I144:J144"/>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0:J160"/>
    <mergeCell ref="I161:J161"/>
    <mergeCell ref="I162:J162"/>
    <mergeCell ref="E51:G51"/>
    <mergeCell ref="E52:G52"/>
    <mergeCell ref="E53:G53"/>
    <mergeCell ref="C167:I172"/>
    <mergeCell ref="D145:H145"/>
    <mergeCell ref="D146:H146"/>
    <mergeCell ref="D147:H147"/>
    <mergeCell ref="D148:H148"/>
    <mergeCell ref="D149:H149"/>
    <mergeCell ref="D159:H159"/>
    <mergeCell ref="D160:H160"/>
    <mergeCell ref="D161:H161"/>
    <mergeCell ref="D162:H162"/>
    <mergeCell ref="D150:H150"/>
    <mergeCell ref="D151:H151"/>
    <mergeCell ref="D152:H152"/>
    <mergeCell ref="D153:H153"/>
    <mergeCell ref="D154:H154"/>
    <mergeCell ref="D155:H155"/>
    <mergeCell ref="D156:H156"/>
    <mergeCell ref="D157:H157"/>
    <mergeCell ref="D158:H158"/>
    <mergeCell ref="E88:F88"/>
    <mergeCell ref="O47:P47"/>
    <mergeCell ref="O48:P48"/>
    <mergeCell ref="O49:P49"/>
    <mergeCell ref="O50:P50"/>
    <mergeCell ref="O51:P51"/>
    <mergeCell ref="C140:G140"/>
    <mergeCell ref="J140:N140"/>
    <mergeCell ref="Q140:T140"/>
    <mergeCell ref="L69:M69"/>
    <mergeCell ref="L70:M70"/>
    <mergeCell ref="L71:M71"/>
    <mergeCell ref="L72:M72"/>
    <mergeCell ref="L73:M73"/>
    <mergeCell ref="L74:M74"/>
    <mergeCell ref="L75:M75"/>
    <mergeCell ref="L76:M76"/>
    <mergeCell ref="L77:M77"/>
    <mergeCell ref="N91:O91"/>
    <mergeCell ref="N69:O69"/>
    <mergeCell ref="N70:O70"/>
    <mergeCell ref="N71:O71"/>
    <mergeCell ref="N72:O72"/>
    <mergeCell ref="N73:O73"/>
    <mergeCell ref="N85:O85"/>
    <mergeCell ref="D144:H144"/>
    <mergeCell ref="E69:F69"/>
    <mergeCell ref="E70:F70"/>
    <mergeCell ref="E71:F71"/>
    <mergeCell ref="E72:F72"/>
    <mergeCell ref="E80:F80"/>
    <mergeCell ref="E102:F102"/>
    <mergeCell ref="E103:F103"/>
    <mergeCell ref="E104:F104"/>
    <mergeCell ref="E90:F90"/>
    <mergeCell ref="E91:F91"/>
    <mergeCell ref="E92:F92"/>
    <mergeCell ref="E93:F93"/>
    <mergeCell ref="E84:F84"/>
    <mergeCell ref="E85:F85"/>
    <mergeCell ref="E86:F86"/>
    <mergeCell ref="D126:H126"/>
    <mergeCell ref="D136:H136"/>
    <mergeCell ref="D127:H127"/>
    <mergeCell ref="D128:H128"/>
    <mergeCell ref="D129:H129"/>
    <mergeCell ref="D130:H130"/>
    <mergeCell ref="D131:H131"/>
    <mergeCell ref="D132:H132"/>
    <mergeCell ref="O38:P38"/>
    <mergeCell ref="O39:P39"/>
    <mergeCell ref="O40:P40"/>
    <mergeCell ref="O41:P41"/>
    <mergeCell ref="O42:P42"/>
    <mergeCell ref="O43:P43"/>
    <mergeCell ref="O44:P44"/>
    <mergeCell ref="O45:P45"/>
    <mergeCell ref="O46:P46"/>
    <mergeCell ref="C17:C21"/>
    <mergeCell ref="C22:C28"/>
    <mergeCell ref="O33:P33"/>
    <mergeCell ref="O34:P34"/>
    <mergeCell ref="O35:P35"/>
    <mergeCell ref="O36:P36"/>
    <mergeCell ref="O37:P37"/>
    <mergeCell ref="E33:G33"/>
    <mergeCell ref="E34:G34"/>
    <mergeCell ref="E35:G35"/>
    <mergeCell ref="E36:G36"/>
    <mergeCell ref="E37:G37"/>
    <mergeCell ref="E38:G38"/>
    <mergeCell ref="E39:G39"/>
    <mergeCell ref="E40:G40"/>
    <mergeCell ref="E41:G41"/>
    <mergeCell ref="E42:G42"/>
    <mergeCell ref="E43:G43"/>
    <mergeCell ref="E44:G44"/>
    <mergeCell ref="E45:G45"/>
    <mergeCell ref="E87:F87"/>
    <mergeCell ref="E73:F73"/>
    <mergeCell ref="E74:F74"/>
    <mergeCell ref="E75:F75"/>
    <mergeCell ref="E76:F76"/>
    <mergeCell ref="E77:F77"/>
    <mergeCell ref="E78:F78"/>
    <mergeCell ref="E81:F81"/>
    <mergeCell ref="E82:F82"/>
    <mergeCell ref="E83:F83"/>
    <mergeCell ref="E79:F79"/>
    <mergeCell ref="E48:G48"/>
    <mergeCell ref="E49:G49"/>
    <mergeCell ref="E50:G50"/>
    <mergeCell ref="E46:G46"/>
    <mergeCell ref="E47:G47"/>
    <mergeCell ref="N86:O86"/>
    <mergeCell ref="N87:O87"/>
    <mergeCell ref="N88:O88"/>
    <mergeCell ref="N89:O89"/>
    <mergeCell ref="N90:O90"/>
    <mergeCell ref="N76:O76"/>
    <mergeCell ref="N77:O77"/>
    <mergeCell ref="N78:O78"/>
    <mergeCell ref="N79:O79"/>
    <mergeCell ref="N80:O80"/>
    <mergeCell ref="N81:O81"/>
    <mergeCell ref="N82:O82"/>
    <mergeCell ref="N74:O74"/>
    <mergeCell ref="N75:O75"/>
    <mergeCell ref="N83:O83"/>
    <mergeCell ref="N84:O84"/>
    <mergeCell ref="O52:P52"/>
    <mergeCell ref="O53:P53"/>
    <mergeCell ref="L66:M66"/>
    <mergeCell ref="N66:O66"/>
    <mergeCell ref="L67:M67"/>
    <mergeCell ref="L68:M68"/>
    <mergeCell ref="N67:O67"/>
    <mergeCell ref="N68:O68"/>
    <mergeCell ref="D124:H124"/>
    <mergeCell ref="E89:F89"/>
    <mergeCell ref="E94:F94"/>
    <mergeCell ref="E95:F95"/>
    <mergeCell ref="K120:K121"/>
    <mergeCell ref="L120:L121"/>
    <mergeCell ref="M120:M121"/>
    <mergeCell ref="L96:M96"/>
    <mergeCell ref="D125:H125"/>
    <mergeCell ref="D119:H119"/>
    <mergeCell ref="D120:H120"/>
    <mergeCell ref="D121:H121"/>
    <mergeCell ref="E106:F106"/>
    <mergeCell ref="E100:F100"/>
    <mergeCell ref="E101:F101"/>
    <mergeCell ref="E96:F96"/>
    <mergeCell ref="E97:F97"/>
    <mergeCell ref="E98:F98"/>
    <mergeCell ref="E99:F99"/>
    <mergeCell ref="E105:F105"/>
    <mergeCell ref="L94:M94"/>
    <mergeCell ref="K123:M123"/>
    <mergeCell ref="E66:F66"/>
    <mergeCell ref="E67:F67"/>
    <mergeCell ref="E68:F68"/>
    <mergeCell ref="C57:I61"/>
    <mergeCell ref="C110:I114"/>
    <mergeCell ref="D122:H122"/>
    <mergeCell ref="D123:H123"/>
    <mergeCell ref="L102:M102"/>
    <mergeCell ref="L95:M95"/>
    <mergeCell ref="D133:H133"/>
    <mergeCell ref="D134:H134"/>
    <mergeCell ref="D135:H135"/>
    <mergeCell ref="L97:M97"/>
    <mergeCell ref="L98:M98"/>
    <mergeCell ref="L78:M78"/>
    <mergeCell ref="L79:M79"/>
    <mergeCell ref="L80:M80"/>
    <mergeCell ref="L81:M81"/>
    <mergeCell ref="L82:M82"/>
    <mergeCell ref="L83:M83"/>
    <mergeCell ref="L84:M84"/>
    <mergeCell ref="L85:M85"/>
    <mergeCell ref="L86:M86"/>
    <mergeCell ref="L91:M91"/>
    <mergeCell ref="L92:M92"/>
    <mergeCell ref="L93:M93"/>
    <mergeCell ref="L87:M87"/>
    <mergeCell ref="L88:M88"/>
    <mergeCell ref="L89:M89"/>
    <mergeCell ref="L90:M90"/>
    <mergeCell ref="K132:M132"/>
    <mergeCell ref="K131:M131"/>
    <mergeCell ref="K135:M135"/>
    <mergeCell ref="K136:M136"/>
    <mergeCell ref="N92:O92"/>
    <mergeCell ref="N93:O93"/>
    <mergeCell ref="N94:O94"/>
    <mergeCell ref="N95:O95"/>
    <mergeCell ref="N96:O96"/>
    <mergeCell ref="L106:M106"/>
    <mergeCell ref="N97:O97"/>
    <mergeCell ref="N98:O98"/>
    <mergeCell ref="N99:O99"/>
    <mergeCell ref="N100:O100"/>
    <mergeCell ref="N101:O101"/>
    <mergeCell ref="N102:O102"/>
    <mergeCell ref="N103:O103"/>
    <mergeCell ref="N104:O104"/>
    <mergeCell ref="N105:O105"/>
    <mergeCell ref="N106:O106"/>
    <mergeCell ref="L103:M103"/>
    <mergeCell ref="L104:M104"/>
    <mergeCell ref="L105:M105"/>
    <mergeCell ref="L99:M99"/>
    <mergeCell ref="L100:M100"/>
    <mergeCell ref="L101:M101"/>
    <mergeCell ref="K133:M133"/>
  </mergeCells>
  <conditionalFormatting sqref="E17:M21">
    <cfRule type="expression" dxfId="2" priority="5">
      <formula>$D$14="N/A"</formula>
    </cfRule>
  </conditionalFormatting>
  <conditionalFormatting sqref="E27:M27">
    <cfRule type="expression" dxfId="1" priority="3">
      <formula>$D$14="N/A"</formula>
    </cfRule>
  </conditionalFormatting>
  <conditionalFormatting sqref="E27:M27">
    <cfRule type="expression" dxfId="0" priority="1">
      <formula>$D$14="N/A"</formula>
    </cfRule>
  </conditionalFormatting>
  <dataValidations count="16">
    <dataValidation allowBlank="1" sqref="R66:R106 Q66 O119:O120 O122:O136 P119:P136"/>
    <dataValidation sqref="V66:V106 U66 M119:M120 M130 M124:M126 N119:N136"/>
    <dataValidation type="list" allowBlank="1" showInputMessage="1" showErrorMessage="1" sqref="P67:P106">
      <formula1>actiontype</formula1>
    </dataValidation>
    <dataValidation type="list" allowBlank="1" showInputMessage="1" sqref="I120:I126 I145:I162">
      <formula1>PartnershipRole</formula1>
    </dataValidation>
    <dataValidation type="list" allowBlank="1" sqref="N29:O32 N57:O65 Q67:Q106 N1:O2 N14:O15 N6:O7 O137:O1048576 N137:N143 N163:N1048576">
      <formula1>Behaviour</formula1>
    </dataValidation>
    <dataValidation type="list" sqref="L67:L106 M14:M15 M29:M32 M57:M65 M6:M7 M1:M2 M137:M143 M163:M1048576">
      <formula1>ProjectStatus</formula1>
    </dataValidation>
    <dataValidation type="list" sqref="R6:U7 R1:U2 R138:U139 R190:U1048576 R140:T189">
      <formula1>"FundingStatus"</formula1>
    </dataValidation>
    <dataValidation type="list" sqref="Q6:Q7 Q1:Q2 Q138:Q1048576">
      <formula1>FundingSource</formula1>
    </dataValidation>
    <dataValidation type="decimal" operator="greaterThan" allowBlank="1" showInputMessage="1" showErrorMessage="1" sqref="K34:K53 I34:I53 I67:I106">
      <formula1>0</formula1>
    </dataValidation>
    <dataValidation type="decimal" operator="greaterThanOrEqual" allowBlank="1" showInputMessage="1" showErrorMessage="1" sqref="M34:M53 K67:K106 S67:T106">
      <formula1>0</formula1>
    </dataValidation>
    <dataValidation type="list" allowBlank="1" showInputMessage="1" showErrorMessage="1" sqref="D67:D106 D34:D53">
      <formula1>INDIRECT(C34)</formula1>
    </dataValidation>
    <dataValidation type="list" allowBlank="1" showInputMessage="1" showErrorMessage="1" sqref="C67:C106 C35:C53">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D120:H136">
      <formula1>ActionTypePartnership</formula1>
    </dataValidation>
    <dataValidation type="list" allowBlank="1" sqref="I127:I136">
      <formula1>PartnershipRole</formula1>
    </dataValidation>
  </dataValidations>
  <hyperlinks>
    <hyperlink ref="K135" r:id="rId2"/>
    <hyperlink ref="K136" r:id="rId3"/>
    <hyperlink ref="W68" r:id="rId4"/>
    <hyperlink ref="W69" r:id="rId5"/>
    <hyperlink ref="W70" r:id="rId6"/>
    <hyperlink ref="W67" r:id="rId7"/>
    <hyperlink ref="W72" r:id="rId8"/>
    <hyperlink ref="W73" r:id="rId9"/>
  </hyperlinks>
  <pageMargins left="0.70866141732283472" right="0.70866141732283472" top="0.74803149606299213" bottom="0.74803149606299213" header="0.31496062992125984" footer="0.31496062992125984"/>
  <pageSetup paperSize="8" scale="23" orientation="landscape" r:id="rId10"/>
  <rowBreaks count="6" manualBreakCount="6">
    <brk id="1" max="16383" man="1"/>
    <brk id="60" max="23" man="1"/>
    <brk id="108" max="16383" man="1"/>
    <brk id="115" max="16383" man="1"/>
    <brk id="116" max="16383" man="1"/>
    <brk id="142" max="16383" man="1"/>
  </rowBreaks>
  <colBreaks count="3" manualBreakCount="3">
    <brk id="1" max="1048575" man="1"/>
    <brk id="10" max="1048575" man="1"/>
    <brk id="20" max="175" man="1"/>
  </colBreaks>
  <ignoredErrors>
    <ignoredError sqref="E20:M20 E28:M28 E27:M27 F17:M17 E22:J22 F21:M21 G18:M18 G19:M19"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N17:N28</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D22:D26 D28</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J34:J53 N35:N53</xm:sqref>
        </x14:dataValidation>
        <x14:dataValidation type="list" allowBlank="1" showInputMessage="1" showErrorMessage="1">
          <x14:formula1>
            <xm:f>ListsRec!$E$63:$E$88</xm:f>
          </x14:formula1>
          <xm:sqref>L34:L53</xm:sqref>
        </x14:dataValidation>
        <x14:dataValidation type="list" allowBlank="1" showInputMessage="1" showErrorMessage="1">
          <x14:formula1>
            <xm:f>ListsRec!$E$38:$E$88</xm:f>
          </x14:formula1>
          <xm:sqref>G67:H106 J68:J106</xm:sqref>
        </x14:dataValidation>
        <x14:dataValidation type="list" allowBlank="1" showInputMessage="1" showErrorMessage="1">
          <x14:formula1>
            <xm:f>ListsRec!$E$27:$E$31</xm:f>
          </x14:formula1>
          <xm:sqref>H34:H53</xm:sqref>
        </x14:dataValidation>
        <x14:dataValidation type="list" allowBlank="1" showInputMessage="1" showErrorMessage="1">
          <x14:formula1>
            <xm:f>ListsRec!$E$37:$E$88</xm:f>
          </x14:formula1>
          <xm:sqref>N34 J67</xm:sqref>
        </x14:dataValidation>
        <x14:dataValidation type="list" allowBlank="1" showInputMessage="1" showErrorMessage="1">
          <x14:formula1>
            <xm:f>ListsRec!$I$18:$O$18</xm:f>
          </x14:formula1>
          <xm:sqref>C67:C106 C35:C53</xm:sqref>
        </x14:dataValidation>
        <x14:dataValidation type="list">
          <x14:formula1>
            <xm:f>ListsRec!$I$3:$I$14</xm:f>
          </x14:formula1>
          <xm:sqref>U67:U106</xm:sqref>
        </x14:dataValidation>
        <x14:dataValidation type="list" allowBlank="1" showInputMessage="1" showErrorMessage="1">
          <x14:formula1>
            <xm:f>ListsRec!$P$3:$P$9</xm:f>
          </x14:formula1>
          <xm:sqref>C145</xm:sqref>
        </x14:dataValidation>
        <x14:dataValidation type="list" allowBlank="1" showInputMessage="1" showErrorMessage="1">
          <x14:formula1>
            <xm:f>[1]Lists!#REF!</xm:f>
          </x14:formula1>
          <xm:sqref>C146:C162</xm:sqref>
        </x14:dataValidation>
        <x14:dataValidation type="list" allowBlank="1" showInputMessage="1" showErrorMessage="1">
          <x14:formula1>
            <xm:f>ListsRec!$I$18:$P$18</xm:f>
          </x14:formula1>
          <xm:sqref>C34</xm:sqref>
        </x14:dataValidation>
        <x14:dataValidation type="list" allowBlank="1" showInputMessage="1" showErrorMessage="1">
          <x14:formula1>
            <xm:f>ListsRec!$I$35:$I$37</xm:f>
          </x14:formula1>
          <xm:sqref>C120:C136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317</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2016-01-18T13:04:02Z</dcterms:modified>
</cp:coreProperties>
</file>