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1560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C93" i="7"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H113" i="7"/>
  <c r="G113" i="7"/>
  <c r="E114" i="7"/>
  <c r="H114" i="7"/>
  <c r="G114" i="7"/>
  <c r="E115" i="7"/>
  <c r="H115" i="7"/>
  <c r="G115" i="7"/>
  <c r="E116" i="7"/>
  <c r="H116" i="7"/>
  <c r="G116" i="7"/>
  <c r="E117" i="7"/>
  <c r="H117" i="7"/>
  <c r="G117" i="7"/>
  <c r="E118" i="7"/>
  <c r="F118" i="7"/>
  <c r="H118" i="7" s="1"/>
  <c r="G118" i="7"/>
  <c r="E119" i="7"/>
  <c r="F119" i="7"/>
  <c r="H119" i="7" s="1"/>
  <c r="G119" i="7"/>
  <c r="E120" i="7"/>
  <c r="H120" i="7"/>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23" i="3"/>
  <c r="F20" i="3"/>
  <c r="H21" i="3"/>
  <c r="H23" i="3"/>
  <c r="J20" i="3"/>
  <c r="E23" i="3"/>
  <c r="E20" i="3"/>
  <c r="E22" i="3"/>
  <c r="J21" i="3"/>
  <c r="I17" i="3"/>
  <c r="H17" i="3"/>
  <c r="H18" i="3"/>
  <c r="I22" i="3"/>
  <c r="I21" i="3"/>
  <c r="L18" i="3"/>
  <c r="M20" i="3"/>
  <c r="I20" i="3"/>
  <c r="M23" i="3"/>
  <c r="K20" i="3"/>
  <c r="M17" i="3"/>
  <c r="F22" i="3"/>
  <c r="L20" i="3"/>
  <c r="K21" i="3"/>
  <c r="K19" i="3"/>
  <c r="G17" i="3"/>
  <c r="I18" i="3"/>
  <c r="E19" i="3"/>
  <c r="L19" i="3"/>
  <c r="L21" i="3"/>
  <c r="K23" i="3"/>
  <c r="F18" i="3"/>
  <c r="E21" i="3"/>
  <c r="J23" i="3"/>
  <c r="G19" i="3"/>
  <c r="M21" i="3"/>
  <c r="G18" i="3"/>
  <c r="M19" i="3"/>
  <c r="H19" i="3"/>
  <c r="L23" i="3"/>
  <c r="J17" i="3"/>
  <c r="L22" i="3"/>
  <c r="J18" i="3"/>
  <c r="I23" i="3"/>
  <c r="E18" i="3"/>
  <c r="J19" i="3"/>
  <c r="M18" i="3"/>
  <c r="G21" i="3"/>
  <c r="L17" i="3"/>
  <c r="K17" i="3"/>
  <c r="H20" i="3"/>
  <c r="G22" i="3"/>
  <c r="F17" i="3"/>
  <c r="K18" i="3"/>
  <c r="E17" i="3"/>
  <c r="K22" i="3"/>
  <c r="H22" i="3"/>
  <c r="F19" i="3"/>
  <c r="G20" i="3"/>
  <c r="G23" i="3"/>
  <c r="F21" i="3"/>
  <c r="J22" i="3"/>
  <c r="M22" i="3"/>
  <c r="I19" i="3"/>
</calcChain>
</file>

<file path=xl/sharedStrings.xml><?xml version="1.0" encoding="utf-8"?>
<sst xmlns="http://schemas.openxmlformats.org/spreadsheetml/2006/main" count="4343" uniqueCount="1001">
  <si>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</si>
  <si>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</si>
  <si>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</si>
  <si>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</si>
  <si>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</si>
  <si>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</si>
  <si>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</si>
  <si>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</si>
  <si>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</si>
  <si>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</si>
  <si>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</si>
  <si>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</si>
  <si>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</si>
  <si>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</si>
  <si>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</si>
  <si>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</si>
  <si>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</si>
  <si>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</si>
  <si>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</si>
  <si>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</si>
  <si>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</si>
  <si>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</si>
  <si>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</si>
  <si>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</si>
  <si>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</si>
  <si>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</si>
  <si>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</si>
  <si>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</si>
  <si>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</si>
  <si>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</si>
  <si>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</si>
  <si>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</si>
  <si>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</si>
  <si>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</si>
  <si>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</si>
  <si>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</si>
  <si>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</si>
  <si>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</si>
  <si>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</si>
  <si>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</si>
  <si>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</si>
  <si>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</si>
  <si>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</si>
  <si>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</si>
  <si>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</si>
  <si>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</si>
  <si>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</si>
  <si>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</si>
  <si>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</si>
  <si>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</si>
  <si>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</si>
  <si>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</si>
  <si>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</si>
  <si>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</si>
  <si>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</si>
  <si>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</si>
  <si>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</si>
  <si>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</si>
  <si>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</si>
  <si>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</si>
  <si>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</si>
  <si>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</si>
  <si>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</si>
  <si>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</si>
  <si>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</si>
  <si>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</si>
  <si>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</si>
  <si>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</si>
  <si>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</si>
  <si>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</si>
  <si>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</si>
  <si>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</si>
  <si>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</si>
  <si>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</si>
  <si>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</si>
  <si>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</si>
  <si>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</si>
  <si>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</si>
  <si>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</si>
  <si>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</si>
  <si>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</si>
  <si>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</si>
  <si>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</si>
  <si>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</si>
  <si>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</si>
  <si>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</si>
  <si>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</si>
  <si>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</si>
  <si>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</si>
  <si>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</si>
  <si>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</si>
  <si>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</si>
  <si>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</si>
  <si>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</si>
  <si>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</si>
  <si>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</si>
  <si>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</si>
  <si>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</si>
  <si>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</si>
  <si>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</si>
  <si>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</si>
  <si>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</si>
  <si>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</si>
  <si>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</si>
  <si>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</si>
  <si>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</si>
  <si>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</si>
  <si>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</si>
  <si>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</si>
  <si>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</si>
  <si>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</si>
  <si>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</si>
  <si>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</si>
  <si>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</si>
  <si>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</si>
  <si>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</si>
  <si>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</si>
  <si>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</si>
  <si>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</si>
  <si>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</si>
  <si>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</si>
  <si>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</si>
  <si>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</si>
  <si>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</si>
  <si>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</si>
  <si>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</si>
  <si>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</si>
  <si>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</si>
  <si>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</si>
  <si>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</si>
  <si>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</si>
  <si>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</si>
  <si>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</si>
  <si>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</si>
  <si>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</si>
  <si>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</si>
  <si>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</si>
  <si>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</si>
  <si>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</si>
  <si>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</si>
  <si>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</si>
  <si>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</si>
  <si>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</si>
  <si>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</si>
  <si>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</si>
  <si>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</si>
  <si>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</si>
  <si>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</si>
  <si>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</si>
  <si>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</si>
  <si>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</si>
  <si>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</si>
  <si>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</si>
  <si>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</si>
  <si>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</si>
  <si>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</si>
  <si>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</si>
  <si>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</si>
  <si>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</si>
  <si>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</si>
  <si>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</si>
  <si>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</si>
  <si>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</si>
  <si>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</si>
  <si>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</si>
  <si>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</si>
  <si>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</si>
  <si>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</si>
  <si>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</si>
  <si>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</si>
  <si>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</si>
  <si>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</si>
  <si>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</si>
  <si>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</si>
  <si>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</si>
  <si>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</si>
  <si>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</si>
  <si>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</si>
  <si>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</si>
  <si>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</si>
  <si>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</si>
  <si>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</si>
  <si>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</si>
  <si>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</si>
  <si>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</si>
  <si>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</si>
  <si>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</si>
  <si>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</si>
  <si>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</si>
  <si>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</si>
  <si>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</si>
  <si>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</si>
  <si>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</si>
  <si>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</si>
  <si>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</si>
  <si>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</si>
  <si>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</si>
  <si>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</si>
  <si>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</si>
  <si>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</si>
  <si>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</si>
  <si>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</si>
  <si>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</si>
  <si>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</si>
  <si>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</si>
  <si>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</si>
  <si>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</si>
  <si>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</si>
  <si>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</si>
  <si>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</si>
  <si>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</si>
  <si>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</si>
  <si>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</si>
  <si>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</si>
  <si>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</si>
  <si>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</si>
  <si>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</si>
  <si>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</si>
  <si>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</si>
  <si>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</si>
  <si>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</si>
  <si>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</si>
  <si>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</si>
  <si>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</si>
  <si>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</si>
  <si>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</si>
  <si>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</si>
  <si>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</si>
  <si>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</si>
  <si>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</si>
  <si>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</si>
  <si>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</si>
  <si>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</si>
  <si>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</si>
  <si>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</si>
  <si>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</si>
  <si>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</si>
  <si>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</si>
  <si>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</si>
  <si>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</si>
  <si>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</si>
  <si>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</si>
  <si>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</si>
  <si>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</si>
  <si>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</si>
  <si>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</si>
  <si>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</si>
  <si>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</si>
  <si>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</si>
  <si>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</si>
  <si>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</si>
  <si>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</si>
  <si>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</si>
  <si>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</si>
  <si>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</si>
  <si>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</si>
  <si>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</si>
  <si>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</si>
  <si>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</si>
  <si>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</si>
  <si>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</si>
  <si>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</si>
  <si>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</si>
  <si>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</si>
  <si>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</si>
  <si>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</si>
  <si>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</si>
  <si>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</si>
  <si>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</si>
  <si>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</si>
  <si>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</si>
  <si>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</si>
  <si>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</si>
  <si>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</si>
  <si>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</si>
  <si>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</si>
  <si>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</si>
  <si>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</si>
  <si>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</si>
  <si>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</si>
  <si>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</si>
  <si>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</si>
  <si>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</si>
  <si>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</si>
  <si>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</si>
  <si>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</si>
  <si>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</si>
  <si>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</si>
  <si>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</si>
  <si>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</si>
  <si>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</si>
  <si>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</si>
  <si>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</si>
  <si>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</si>
  <si>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</si>
  <si>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</si>
  <si>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</si>
  <si>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</si>
  <si>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</si>
  <si>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</si>
  <si>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</si>
  <si>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</si>
  <si>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</si>
  <si>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</si>
  <si>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</si>
  <si>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</si>
  <si>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</si>
  <si>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</si>
  <si>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</si>
  <si>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</si>
  <si>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</si>
  <si>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</si>
  <si>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</si>
  <si>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</si>
  <si>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</si>
  <si>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</si>
  <si>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</si>
  <si>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</si>
  <si>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</si>
  <si>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</si>
  <si>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</si>
  <si>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</si>
  <si>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</si>
  <si>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</si>
  <si>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</si>
  <si>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</si>
  <si>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</si>
  <si>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</si>
  <si>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</si>
  <si>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</si>
  <si>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</si>
  <si>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</si>
  <si>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</si>
  <si>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</si>
  <si>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</si>
  <si>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</si>
  <si>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</si>
  <si>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</si>
  <si>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</si>
  <si>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</si>
  <si>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</si>
  <si>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</si>
  <si>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</si>
  <si>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</si>
  <si>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</si>
  <si>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</si>
  <si>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</si>
  <si>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</si>
  <si>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</si>
  <si>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</si>
  <si>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</si>
  <si>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</si>
  <si>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</si>
  <si>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</si>
  <si>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</si>
  <si>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</si>
  <si>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</si>
  <si>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</si>
  <si>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</si>
  <si>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</si>
  <si>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</si>
  <si>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</si>
  <si>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</si>
  <si>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</si>
  <si>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</si>
  <si>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</si>
  <si>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</si>
  <si>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</si>
  <si>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</si>
  <si>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</si>
  <si>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</si>
  <si>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</si>
  <si>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</si>
  <si>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</si>
  <si>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</si>
  <si>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</si>
  <si>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</si>
  <si>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</si>
  <si>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</si>
  <si>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</si>
  <si>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</si>
  <si>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</si>
  <si>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</si>
  <si>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</si>
  <si>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</si>
  <si>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</si>
  <si>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</si>
  <si>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</si>
  <si>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</si>
  <si>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</si>
  <si>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</si>
  <si>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</si>
  <si>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</si>
  <si>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</si>
  <si>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</si>
  <si>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</si>
  <si>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</si>
  <si>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</si>
  <si>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</si>
  <si>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</si>
  <si>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</si>
  <si>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</si>
  <si>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</si>
  <si>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</si>
  <si>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</si>
  <si>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</si>
  <si>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</si>
  <si>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</si>
  <si>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</si>
  <si>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</si>
  <si>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</si>
  <si>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</si>
  <si>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</si>
  <si>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</si>
  <si>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</si>
  <si>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</si>
  <si>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</si>
  <si>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</si>
  <si>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</si>
  <si>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</si>
  <si>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</si>
  <si>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</si>
  <si>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</si>
  <si>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</si>
  <si>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</si>
  <si>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</si>
  <si>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</si>
  <si>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</si>
  <si>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</si>
  <si>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</si>
  <si>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</si>
  <si>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</si>
  <si>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</si>
  <si>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</si>
  <si>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</si>
  <si>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</si>
  <si>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</si>
  <si>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</si>
  <si>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</si>
  <si>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</si>
  <si>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</si>
  <si>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</si>
  <si>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</si>
  <si>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</si>
  <si>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</si>
  <si>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</si>
  <si>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</si>
  <si>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</si>
  <si>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</si>
  <si>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</si>
  <si>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</si>
  <si>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</si>
  <si>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</si>
  <si>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</si>
  <si>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</si>
  <si>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</si>
  <si>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</si>
  <si>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</si>
  <si>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</si>
  <si>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</si>
  <si>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</si>
  <si>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</si>
  <si>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</si>
  <si>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</si>
  <si>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</si>
  <si>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</si>
  <si>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</si>
  <si>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</si>
  <si>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</si>
  <si>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</si>
  <si>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</si>
  <si>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</si>
  <si>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</si>
  <si>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</si>
  <si>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</si>
  <si>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</si>
  <si>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</si>
  <si>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</si>
  <si>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</si>
  <si>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</si>
  <si>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</si>
  <si>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</si>
  <si>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</si>
  <si>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</si>
  <si>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</si>
  <si>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</si>
  <si>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</si>
  <si>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</si>
  <si>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</si>
  <si>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</si>
  <si>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</si>
  <si>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</si>
  <si>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</si>
  <si>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</si>
  <si>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</si>
  <si>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</si>
  <si>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</si>
  <si>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</si>
  <si>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</si>
  <si>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</si>
  <si>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</si>
  <si>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</si>
  <si>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</si>
  <si>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</si>
  <si>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</si>
  <si>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</si>
  <si>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</si>
  <si>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</si>
  <si>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</si>
  <si>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</si>
  <si>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</si>
  <si>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</si>
  <si>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</si>
  <si>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</si>
  <si>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</si>
  <si>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</si>
  <si>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</si>
  <si>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</si>
  <si>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</si>
  <si>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</si>
  <si>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</si>
  <si>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</si>
  <si>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</si>
  <si>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</si>
  <si>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</si>
  <si>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</si>
  <si>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</si>
  <si>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</si>
  <si>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</si>
  <si>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</si>
  <si>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</si>
  <si>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</si>
  <si>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</si>
  <si>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</si>
  <si>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</si>
  <si>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</si>
  <si>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</si>
  <si>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</si>
  <si>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</si>
  <si>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</si>
  <si>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</si>
  <si>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</si>
  <si>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</si>
  <si>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</si>
  <si>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</si>
  <si>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</si>
  <si>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</si>
  <si>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</si>
  <si>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</si>
  <si>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</si>
  <si>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</si>
  <si>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</si>
  <si>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</si>
  <si>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</si>
  <si>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</si>
  <si>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</si>
  <si>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</si>
  <si>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</si>
  <si>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</si>
  <si>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</si>
  <si>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</si>
  <si>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</si>
  <si>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</si>
  <si>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</si>
  <si>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</si>
  <si>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</si>
  <si>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</si>
  <si>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</si>
  <si>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</si>
  <si>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</si>
  <si>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</si>
  <si>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</si>
  <si>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</si>
  <si>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</si>
  <si>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</si>
  <si>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</si>
  <si>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</si>
  <si>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</si>
  <si>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</si>
  <si>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</si>
  <si>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</si>
  <si>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</si>
  <si>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</si>
  <si>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</si>
  <si>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</si>
  <si>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</si>
  <si>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</si>
  <si>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</si>
  <si>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</si>
  <si>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</si>
  <si>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</si>
  <si>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</si>
  <si>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</si>
  <si>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</si>
  <si>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</si>
  <si>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</si>
  <si>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</si>
  <si>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</si>
  <si>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</si>
  <si>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</si>
  <si>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</si>
  <si>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</si>
  <si>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</si>
  <si>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</si>
  <si>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</si>
  <si>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</si>
  <si>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</si>
  <si>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</si>
  <si>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</si>
  <si>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</si>
  <si>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</si>
  <si>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</si>
  <si>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</si>
  <si>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</si>
  <si>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</si>
  <si>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</si>
  <si>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</si>
  <si>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</si>
  <si>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</si>
  <si>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</si>
  <si>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</si>
  <si>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</si>
  <si>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</si>
  <si>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</si>
  <si>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</si>
  <si>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</si>
  <si>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</si>
  <si>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</si>
  <si>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</si>
  <si>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</si>
  <si>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</si>
  <si>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</si>
  <si>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</si>
  <si>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</si>
  <si>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</si>
  <si>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</si>
  <si>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</si>
  <si>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</si>
  <si>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</si>
  <si>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</si>
  <si>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</si>
  <si>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</si>
  <si>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</si>
  <si>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</si>
  <si>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</si>
  <si>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</si>
  <si>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</si>
  <si>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</si>
  <si>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</si>
  <si>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</si>
  <si>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</si>
  <si>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</si>
  <si>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</si>
  <si>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</si>
  <si>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</si>
  <si>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</si>
  <si>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</si>
  <si>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</si>
  <si>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</si>
  <si>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</si>
  <si>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</si>
  <si>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</si>
  <si>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</si>
  <si>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</si>
  <si>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</si>
  <si>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</si>
  <si>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</si>
  <si>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</si>
  <si>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</si>
  <si>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</si>
  <si>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</si>
  <si>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</si>
  <si>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</si>
  <si>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</si>
  <si>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</si>
  <si>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</si>
  <si>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</si>
  <si>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</si>
  <si>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</si>
  <si>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</si>
  <si>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</si>
  <si>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</si>
  <si>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</si>
  <si>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</si>
  <si>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</si>
  <si>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</si>
  <si>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</si>
  <si>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</si>
  <si>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</si>
  <si>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</si>
  <si>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</si>
  <si>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</si>
  <si>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</si>
  <si>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</si>
  <si>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</si>
  <si>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</si>
  <si>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</si>
  <si>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</si>
  <si>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</si>
  <si>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</si>
  <si>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</si>
  <si>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</si>
  <si>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</si>
  <si>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</si>
  <si>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</si>
  <si>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</si>
  <si>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</si>
  <si>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</si>
  <si>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</si>
  <si>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</si>
  <si>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</si>
  <si>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</si>
  <si>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</si>
  <si>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</si>
  <si>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</si>
  <si>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</si>
  <si>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</si>
  <si>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</si>
  <si>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</si>
  <si>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</si>
  <si>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</si>
  <si>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</si>
  <si>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</si>
  <si>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</si>
  <si>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</si>
  <si>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</si>
  <si>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</si>
  <si>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</si>
  <si>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</si>
  <si>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</si>
  <si>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</si>
  <si>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</si>
  <si>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</si>
  <si>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</si>
  <si>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</si>
  <si>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</si>
  <si>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</si>
  <si>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</si>
  <si>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</si>
  <si>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</si>
  <si>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</si>
  <si>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</si>
  <si>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</si>
  <si>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</si>
  <si>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</si>
  <si>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</si>
  <si>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</si>
  <si>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</si>
  <si>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</si>
  <si>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</si>
  <si>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</si>
  <si>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</si>
  <si>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</si>
  <si>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</si>
  <si>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</si>
  <si>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</si>
  <si>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</si>
  <si>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</si>
  <si>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</si>
  <si>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</si>
  <si>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</si>
  <si>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</si>
  <si>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</si>
  <si>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</si>
  <si>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</si>
  <si>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</si>
  <si>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</si>
  <si>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</si>
  <si>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</si>
  <si>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</si>
  <si>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</si>
  <si>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</si>
  <si>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</si>
  <si>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</si>
  <si>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</si>
  <si>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</si>
  <si>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</si>
  <si>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</si>
  <si>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</si>
  <si>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</si>
  <si>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</si>
  <si>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</si>
  <si>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</si>
  <si>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</si>
  <si>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</si>
  <si>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</si>
  <si>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</si>
  <si>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</si>
  <si>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</si>
  <si>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</si>
  <si>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</si>
  <si>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</si>
  <si>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</si>
  <si>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</si>
  <si>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</si>
  <si>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</si>
  <si>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</si>
  <si>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</si>
  <si>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</si>
  <si>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</si>
  <si>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</si>
  <si>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</si>
  <si>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</si>
  <si>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</si>
  <si>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</si>
  <si>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</si>
  <si>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</si>
  <si>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</si>
  <si>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</si>
  <si>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</si>
  <si>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</si>
  <si>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</si>
  <si>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</si>
  <si>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</si>
  <si>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</si>
  <si>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</si>
  <si>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</si>
  <si>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</si>
  <si>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</si>
  <si>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</si>
  <si>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</si>
  <si>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</si>
  <si>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</si>
  <si>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</si>
  <si>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</si>
  <si>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</si>
  <si>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</si>
  <si>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</si>
  <si>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</si>
  <si>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</si>
  <si>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</si>
  <si>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</si>
  <si>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</si>
  <si>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</si>
  <si>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</si>
  <si>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</si>
  <si>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</si>
  <si>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</si>
  <si>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</si>
  <si>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</si>
  <si>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</si>
  <si>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</si>
  <si>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</si>
  <si>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</si>
  <si>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</si>
  <si>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</si>
  <si>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</si>
  <si>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</si>
  <si>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</si>
  <si>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</si>
  <si>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</si>
  <si>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</si>
  <si>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</si>
  <si>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</si>
  <si>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</si>
  <si>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</si>
  <si>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</si>
  <si>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</si>
  <si>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</si>
  <si>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</si>
  <si>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</si>
  <si>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</si>
  <si>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</si>
  <si>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</si>
  <si>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</si>
  <si>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</si>
  <si>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</si>
  <si>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</si>
  <si>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</si>
  <si>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</si>
  <si>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</si>
  <si>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</si>
  <si>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</si>
  <si>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</si>
  <si>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</si>
  <si>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</si>
  <si>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</si>
  <si>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</si>
  <si>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</si>
  <si>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</si>
  <si>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</si>
  <si>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</si>
  <si>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</si>
  <si>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</si>
  <si>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</si>
  <si>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</si>
  <si>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</si>
  <si>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</si>
  <si>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</si>
  <si>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</si>
  <si>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</si>
  <si>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</si>
  <si>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</si>
  <si>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</si>
  <si>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</si>
  <si>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</si>
  <si>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</si>
  <si>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</si>
  <si>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</si>
  <si>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</si>
  <si>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</si>
  <si>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</si>
  <si>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</si>
  <si>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</si>
  <si>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</si>
  <si>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</si>
  <si>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</si>
  <si>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</si>
  <si>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</si>
  <si>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</si>
  <si>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</si>
  <si>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</si>
  <si>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</si>
  <si>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</si>
  <si>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</si>
  <si>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</si>
  <si>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</si>
  <si>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</si>
  <si>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</si>
  <si>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</si>
  <si>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</si>
  <si>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</si>
  <si>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</si>
  <si>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</si>
  <si>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</si>
  <si>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</si>
  <si>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</si>
  <si>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</si>
  <si>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</si>
  <si>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</si>
  <si>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</si>
  <si>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</si>
  <si>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</si>
  <si>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</si>
  <si>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</si>
  <si>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</si>
  <si>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</si>
  <si>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</si>
  <si>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</si>
  <si>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</si>
  <si>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</si>
  <si>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</si>
  <si>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</si>
  <si>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</si>
  <si>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</si>
  <si>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</si>
  <si>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</si>
  <si>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</si>
  <si>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</si>
  <si>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</si>
  <si>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</si>
  <si>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</si>
  <si>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</si>
  <si>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</si>
  <si>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</si>
  <si>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</si>
  <si>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</si>
  <si>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</si>
  <si>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</si>
  <si>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</si>
  <si>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</si>
  <si>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</si>
  <si>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</si>
  <si>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Fife College</t>
  </si>
  <si>
    <t>Fife College offers a range of courses including Engineering, Construction, Computing, Creative Industries, Hair and Beauty, Tourism and Hospitality, Sport and Fitness, Care and Social Sciences.
The College has around 20 operational buildings based primarily in 4 geographical locations throughout Fife in Kirkcaldy, Glenrothes, Dunfermline and Rosyth.</t>
  </si>
  <si>
    <t>all info present</t>
  </si>
  <si>
    <t>Buildings</t>
  </si>
  <si>
    <t>Fleet/Staff travel</t>
  </si>
  <si>
    <t>Carbon Emissions</t>
  </si>
  <si>
    <t>Carbon Management Plan</t>
  </si>
  <si>
    <t>Art Classes LED lighting upgrade</t>
  </si>
  <si>
    <t>Library Lighting Upgrade</t>
  </si>
  <si>
    <t>Boiler Replacement</t>
  </si>
  <si>
    <t>Asset rationalisation and lighting upgrades</t>
  </si>
  <si>
    <t>Asset rationalisation and boiler replacement</t>
  </si>
  <si>
    <t>Rationalisation of buildings</t>
  </si>
  <si>
    <t>Lighting upgrades, M&amp;T software</t>
  </si>
  <si>
    <t>BMS im[provements, M&amp;T software</t>
  </si>
  <si>
    <t>Fife College has set up a Carbon Management Team who collate consumption figures for Energy, water, waste and transport. This information is processed using tools provided by Resource Efficient Scotand and using DEFRA carbon factors. Projects are continually being identified and implemented to meet carbon reduction targets as set out in the carbon management plan. Progress is reported formally to the Senior Mangement Team in october of each year.</t>
  </si>
  <si>
    <t xml:space="preserve">The Fife College Sustainable Procurement Strategy requires that sustainable procurement is embedded within the organisation to:  
• reduce the demand for goods and services by cutting down on waste, and encouraging re-use and re-cycling; 
• use the least environmentally damaging goods and services;
• promote the use of ethically produced, traded and sustainable goods;
• consider whole life costs, environmental and social impacts in the assessment of value for money;
• raise awareness of the sustainability considerations in the procurement cycle
The Procurement Policy adhered to within the College is the Scottish Government Procurement Journey which is consistent with the Scottish Sustainable Procurement Action Plan and has sustainability issues considered at each step of the process.
These policies have enabled Fife College to work with those staff requesting goods and services to ensure that due consideration is given to sustainability during procurement activity in a relevant and proportionate manner.
</t>
  </si>
  <si>
    <t xml:space="preserve">Fife College has considered sustainability in its procurement activity wherever relevant.  Some key examples of complying with Climate Change duties though procurement activity include:
Vehicle Lease:  Minimising carbon emissions was a key evaluation criteria and the provision of electric vehicles was included within the requirement
Waste Management Services:  The Specification was reviewed by Zero Waste Scotland and emphasised the waste hierarchy to work with the Contractor to reduce waste arisings and maximise recycling across the organisation.
Whole Life Cost evaluations have been used wherever possible to determine estimated contract costs rather than initial purchase costs alone.
</t>
  </si>
  <si>
    <t>All purchasing requirements over £50,000 or high risk/complexity requirements over £25,000 have a Procurement Strategy
completed to govern the project.  This strategy requires sustainability to be considered from the outset of the project by all parties.  This is supported by the specification layout template used which requires the author to include any relevant sustainability requirements.</t>
  </si>
  <si>
    <t>EAUC and Resourceefficient Scotland links</t>
  </si>
  <si>
    <t>Fife College Board and Senior management Team are fully supporting the objectives identified by the Sustainability and Climate Change Action Group members. This group has to report bi-annually on progress to the the Board and SMT.
Items related to Energy, Transport, waste etc. is embedded in the Carbon Management Plan and information/data is reported to the Sustainability group and forward through the Governance structure.
Group mebers include representation from, finance, IT, Estates, Students and Curricullum, each of these areas have identified unique objectives.</t>
  </si>
  <si>
    <t>"We will reduce our Carbon emissions by 20% by the end of academic year 2018/19"</t>
  </si>
  <si>
    <t>Fife College Carbon Management Plan 2015</t>
  </si>
  <si>
    <t>Carbon Management Plan, Environmental Sustainability Policy and Strategy</t>
  </si>
  <si>
    <t>2015-2020</t>
  </si>
  <si>
    <t>Waste Contract Documentation</t>
  </si>
  <si>
    <t>Vehicle Contract Documentation</t>
  </si>
  <si>
    <t>Rationalisation of estate, reducing energy consumption, reducing print, encouraging green travel, plant efficiencies.</t>
  </si>
  <si>
    <t>Creation of Sustainability and Environmental Policy and Strategy and implementation of Action Group with objectives.
Development of Carbon Management Plan through Estates Carbon Management Team.</t>
  </si>
  <si>
    <t>Estates strategy document and argument behind obtaining new campus in Dunfermline is related heavily to
energy efficiencies and higher than sector average maintenance costs.</t>
  </si>
  <si>
    <t>The College and Estates risk register documents. 
The Outline Business Case for the new dunfermline campus in line with the Fife College Strategic Plan.</t>
  </si>
  <si>
    <t>Senior Management Team approvals from recommendations presented to them from the sustainability action group.</t>
  </si>
  <si>
    <t>Rationalisation of estate - ensuring space utilistaion audits and data is used for informed decisions
Reducing energy consumption - monitoring and implementation of energy reduction projects
Reducing print - review ICT print media devices and implementing efficiencies
Encouraging green travel - Incentives, initiatives and procured fleet
Plant efficiencies - Asset review and spend to save initiatives</t>
  </si>
  <si>
    <t>Senior Management Team decisions and approvals</t>
  </si>
  <si>
    <t>Our Sustainability and Climate Change report will be made available to all staff, students and stakeholders
of the College</t>
  </si>
  <si>
    <t>Carol Scott</t>
  </si>
  <si>
    <t>Vice Principal Organisational Development &amp; Change</t>
  </si>
  <si>
    <t>The plan is to have bi annual meetings in the first instance. Discussions will take place around the Estates Strategy
and other related plans and policies that have impact on Climate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</si>
</sst>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4" tint="0.59996337778862885"/>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3" fillId="2" borderId="7" xfId="0" applyFont="1" applyFill="1" applyBorder="1"/>
    <xf numFmtId="0" fontId="13" fillId="2" borderId="3" xfId="0" applyFont="1" applyFill="1" applyBorder="1"/>
    <xf numFmtId="0" fontId="4" fillId="2" borderId="7" xfId="0" applyFont="1" applyFill="1" applyBorder="1"/>
    <xf numFmtId="169" fontId="4" fillId="2" borderId="99" xfId="0" applyNumberFormat="1" applyFont="1" applyFill="1" applyBorder="1" applyAlignment="1">
      <alignment vertical="center"/>
    </xf>
    <xf numFmtId="0" fontId="0" fillId="2" borderId="99" xfId="0" applyFill="1" applyBorder="1" applyAlignment="1">
      <alignment horizontal="left" vertical="center"/>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136" xfId="0" applyFont="1" applyFill="1" applyBorder="1" applyAlignment="1">
      <alignment horizontal="left" wrapText="1"/>
    </xf>
    <xf numFmtId="0" fontId="3" fillId="23" borderId="13"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4" fillId="2" borderId="12" xfId="0" applyFont="1" applyFill="1" applyBorder="1" applyAlignment="1">
      <alignment horizontal="left" vertical="top"/>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36</xdr:row>
          <xdr:rowOff>161925</xdr:rowOff>
        </xdr:from>
        <xdr:to>
          <xdr:col>4</xdr:col>
          <xdr:colOff>923925</xdr:colOff>
          <xdr:row>37</xdr:row>
          <xdr:rowOff>4905375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8"/>
  <sheetViews>
    <sheetView tabSelected="1" zoomScale="80" zoomScaleNormal="80" zoomScaleSheetLayoutView="80" zoomScalePageLayoutView="50" workbookViewId="0">
      <selection activeCell="E7" sqref="E7"/>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3" t="s">
        <v>566</v>
      </c>
      <c r="B1" s="424"/>
      <c r="C1" s="424"/>
      <c r="D1" s="424"/>
      <c r="E1" s="424"/>
      <c r="F1" s="424"/>
      <c r="G1" s="424"/>
      <c r="H1" s="424"/>
      <c r="I1" s="424"/>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847</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421">
        <v>900</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29" t="s">
        <v>554</v>
      </c>
      <c r="C12" s="430"/>
      <c r="D12" s="430"/>
      <c r="E12" s="430"/>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t="s">
        <v>771</v>
      </c>
      <c r="C14" s="221" t="str">
        <f>VLOOKUP($B14,ListsReq!$BB$3:$BC$14,2,FALSE)</f>
        <v>number FTS</v>
      </c>
      <c r="D14" s="279">
        <v>7500</v>
      </c>
      <c r="E14" s="203"/>
      <c r="F14" s="127"/>
      <c r="G14" s="127"/>
      <c r="H14" s="127"/>
      <c r="I14" s="127"/>
      <c r="J14" s="127"/>
      <c r="K14" s="127"/>
      <c r="L14" s="127"/>
      <c r="M14" s="352"/>
      <c r="N14" s="187"/>
    </row>
    <row r="15" spans="1:15" ht="14.25" customHeight="1" x14ac:dyDescent="0.25">
      <c r="A15" s="355"/>
      <c r="B15" s="205" t="s">
        <v>904</v>
      </c>
      <c r="C15" s="221" t="str">
        <f>VLOOKUP($B15,ListsReq!$BB$3:$BC$14,2,FALSE)</f>
        <v>m2</v>
      </c>
      <c r="D15" s="279">
        <v>66000</v>
      </c>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27" t="s">
        <v>548</v>
      </c>
      <c r="C25" s="428"/>
      <c r="D25" s="428"/>
      <c r="E25" s="428"/>
      <c r="F25" s="127"/>
      <c r="G25" s="127"/>
      <c r="H25" s="127"/>
      <c r="I25" s="127"/>
      <c r="J25" s="127"/>
      <c r="K25" s="127"/>
      <c r="L25" s="127"/>
      <c r="M25" s="352"/>
      <c r="N25" s="187"/>
    </row>
    <row r="26" spans="1:14" ht="24" customHeight="1" thickBot="1" x14ac:dyDescent="0.3">
      <c r="A26" s="353"/>
      <c r="B26" s="420">
        <v>67845000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27" t="s">
        <v>545</v>
      </c>
      <c r="C28" s="428"/>
      <c r="D28" s="428"/>
      <c r="E28" s="428"/>
      <c r="F28" s="127"/>
      <c r="G28" s="127"/>
      <c r="H28" s="127"/>
      <c r="I28" s="127"/>
      <c r="J28" s="127"/>
      <c r="K28" s="127"/>
      <c r="L28" s="127"/>
      <c r="M28" s="352"/>
      <c r="N28" s="187"/>
    </row>
    <row r="29" spans="1:14" ht="24" customHeight="1" thickBot="1" x14ac:dyDescent="0.3">
      <c r="A29" s="353"/>
      <c r="B29" s="278" t="s">
        <v>769</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27" t="s">
        <v>542</v>
      </c>
      <c r="C31" s="428"/>
      <c r="D31" s="428"/>
      <c r="E31" s="428"/>
      <c r="F31" s="127"/>
      <c r="G31" s="127"/>
      <c r="H31" s="127"/>
      <c r="I31" s="127"/>
      <c r="J31" s="127"/>
      <c r="K31" s="127"/>
      <c r="L31" s="127"/>
      <c r="M31" s="352"/>
      <c r="N31" s="187"/>
    </row>
    <row r="32" spans="1:14" ht="77.25" customHeight="1" thickBot="1" x14ac:dyDescent="0.3">
      <c r="A32" s="353"/>
      <c r="B32" s="431" t="s">
        <v>964</v>
      </c>
      <c r="C32" s="432"/>
      <c r="D32" s="432"/>
      <c r="E32" s="433"/>
      <c r="F32" s="127"/>
      <c r="G32" s="127"/>
      <c r="H32" s="127"/>
      <c r="I32" s="127"/>
      <c r="J32" s="127"/>
      <c r="K32" s="127"/>
      <c r="L32" s="127"/>
      <c r="M32" s="352"/>
      <c r="N32" s="187"/>
    </row>
    <row r="33" spans="1:14" ht="19.5" customHeight="1" x14ac:dyDescent="0.25">
      <c r="A33" s="354"/>
      <c r="B33" s="427"/>
      <c r="C33" s="428"/>
      <c r="D33" s="428"/>
      <c r="E33" s="428"/>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34" t="s">
        <v>539</v>
      </c>
      <c r="C36" s="435"/>
      <c r="D36" s="435"/>
      <c r="E36" s="435"/>
      <c r="F36" s="259"/>
      <c r="G36" s="259"/>
      <c r="H36" s="259"/>
      <c r="I36" s="259"/>
      <c r="J36" s="259"/>
      <c r="K36" s="259"/>
      <c r="L36" s="259"/>
      <c r="M36" s="361"/>
      <c r="N36" s="187"/>
    </row>
    <row r="37" spans="1:14" ht="105" customHeight="1" thickBot="1" x14ac:dyDescent="0.3">
      <c r="A37" s="362"/>
      <c r="B37" s="436"/>
      <c r="C37" s="437"/>
      <c r="D37" s="437"/>
      <c r="E37" s="438"/>
      <c r="F37" s="259"/>
      <c r="G37" s="259"/>
      <c r="H37" s="259"/>
      <c r="I37" s="259"/>
      <c r="J37" s="259"/>
      <c r="K37" s="259"/>
      <c r="L37" s="259"/>
      <c r="M37" s="361"/>
      <c r="N37" s="187"/>
    </row>
    <row r="38" spans="1:14" ht="388.5" customHeight="1" thickBot="1" x14ac:dyDescent="0.3">
      <c r="A38" s="363"/>
      <c r="B38" s="439" t="s">
        <v>537</v>
      </c>
      <c r="C38" s="440"/>
      <c r="D38" s="440"/>
      <c r="E38" s="441"/>
      <c r="F38" s="259"/>
      <c r="G38" s="259"/>
      <c r="H38" s="259"/>
      <c r="I38" s="259"/>
      <c r="J38" s="259"/>
      <c r="K38" s="259"/>
      <c r="L38" s="259"/>
      <c r="M38" s="361"/>
      <c r="N38" s="187"/>
    </row>
    <row r="39" spans="1:14" ht="30" customHeight="1" thickBot="1" x14ac:dyDescent="0.3">
      <c r="A39" s="360" t="s">
        <v>11</v>
      </c>
      <c r="B39" s="425" t="s">
        <v>538</v>
      </c>
      <c r="C39" s="426"/>
      <c r="D39" s="426"/>
      <c r="E39" s="426"/>
      <c r="F39" s="259"/>
      <c r="G39" s="259"/>
      <c r="H39" s="259"/>
      <c r="I39" s="259"/>
      <c r="J39" s="259"/>
      <c r="K39" s="259"/>
      <c r="L39" s="259"/>
      <c r="M39" s="361"/>
      <c r="N39" s="187"/>
    </row>
    <row r="40" spans="1:14" ht="105" customHeight="1" thickBot="1" x14ac:dyDescent="0.3">
      <c r="A40" s="362"/>
      <c r="B40" s="445" t="s">
        <v>983</v>
      </c>
      <c r="C40" s="446"/>
      <c r="D40" s="446"/>
      <c r="E40" s="447"/>
      <c r="F40" s="259"/>
      <c r="G40" s="259"/>
      <c r="H40" s="259"/>
      <c r="I40" s="259"/>
      <c r="J40" s="259"/>
      <c r="K40" s="259"/>
      <c r="L40" s="259"/>
      <c r="M40" s="361"/>
      <c r="N40" s="187"/>
    </row>
    <row r="41" spans="1:14" ht="33" customHeight="1" thickBot="1" x14ac:dyDescent="0.3">
      <c r="A41" s="363"/>
      <c r="B41" s="442" t="s">
        <v>537</v>
      </c>
      <c r="C41" s="443"/>
      <c r="D41" s="443"/>
      <c r="E41" s="444"/>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9.25" customHeight="1" x14ac:dyDescent="0.25">
      <c r="A44" s="367" t="s">
        <v>535</v>
      </c>
      <c r="B44" s="478" t="s">
        <v>534</v>
      </c>
      <c r="C44" s="479"/>
      <c r="D44" s="479"/>
      <c r="E44" s="479"/>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82" t="s">
        <v>524</v>
      </c>
      <c r="D46" s="482"/>
      <c r="E46" s="483"/>
      <c r="F46" s="259"/>
      <c r="G46" s="259"/>
      <c r="H46" s="259"/>
      <c r="I46" s="259"/>
      <c r="J46" s="259"/>
      <c r="K46" s="259"/>
      <c r="L46" s="259"/>
      <c r="M46" s="361"/>
      <c r="N46" s="187"/>
    </row>
    <row r="47" spans="1:14" ht="14.25" customHeight="1" x14ac:dyDescent="0.25">
      <c r="A47" s="364"/>
      <c r="B47" s="419" t="s">
        <v>984</v>
      </c>
      <c r="C47" s="480" t="s">
        <v>985</v>
      </c>
      <c r="D47" s="480"/>
      <c r="E47" s="481"/>
      <c r="F47" s="259"/>
      <c r="G47" s="259"/>
      <c r="H47" s="259"/>
      <c r="I47" s="259"/>
      <c r="J47" s="259"/>
      <c r="K47" s="259"/>
      <c r="L47" s="259"/>
      <c r="M47" s="361"/>
      <c r="N47" s="187"/>
    </row>
    <row r="48" spans="1:14" ht="14.25" customHeight="1" x14ac:dyDescent="0.25">
      <c r="A48" s="364"/>
      <c r="B48" s="417"/>
      <c r="C48" s="480"/>
      <c r="D48" s="480"/>
      <c r="E48" s="481"/>
      <c r="F48" s="259"/>
      <c r="G48" s="259"/>
      <c r="H48" s="259"/>
      <c r="I48" s="259"/>
      <c r="J48" s="259"/>
      <c r="K48" s="259"/>
      <c r="L48" s="259"/>
      <c r="M48" s="361"/>
      <c r="N48" s="187"/>
    </row>
    <row r="49" spans="1:14" ht="14.25" customHeight="1" x14ac:dyDescent="0.25">
      <c r="A49" s="364"/>
      <c r="B49" s="417"/>
      <c r="C49" s="480"/>
      <c r="D49" s="480"/>
      <c r="E49" s="481"/>
      <c r="F49" s="259"/>
      <c r="G49" s="259"/>
      <c r="H49" s="259"/>
      <c r="I49" s="259"/>
      <c r="J49" s="259"/>
      <c r="K49" s="259"/>
      <c r="L49" s="259"/>
      <c r="M49" s="361"/>
      <c r="N49" s="187"/>
    </row>
    <row r="50" spans="1:14" ht="14.25" customHeight="1" x14ac:dyDescent="0.25">
      <c r="A50" s="364"/>
      <c r="B50" s="205"/>
      <c r="C50" s="480"/>
      <c r="D50" s="480"/>
      <c r="E50" s="481"/>
      <c r="F50" s="259"/>
      <c r="G50" s="259"/>
      <c r="H50" s="259"/>
      <c r="I50" s="259"/>
      <c r="J50" s="259"/>
      <c r="K50" s="259"/>
      <c r="L50" s="259"/>
      <c r="M50" s="361"/>
      <c r="N50" s="187"/>
    </row>
    <row r="51" spans="1:14" ht="14.25" customHeight="1" x14ac:dyDescent="0.25">
      <c r="A51" s="364"/>
      <c r="B51" s="205"/>
      <c r="C51" s="480"/>
      <c r="D51" s="480"/>
      <c r="E51" s="481"/>
      <c r="F51" s="259"/>
      <c r="G51" s="259"/>
      <c r="H51" s="259"/>
      <c r="I51" s="259"/>
      <c r="J51" s="259"/>
      <c r="K51" s="259"/>
      <c r="L51" s="259"/>
      <c r="M51" s="361"/>
      <c r="N51" s="187"/>
    </row>
    <row r="52" spans="1:14" ht="14.25" customHeight="1" thickBot="1" x14ac:dyDescent="0.3">
      <c r="A52" s="364"/>
      <c r="B52" s="194"/>
      <c r="C52" s="484"/>
      <c r="D52" s="484"/>
      <c r="E52" s="485"/>
      <c r="F52" s="259"/>
      <c r="G52" s="259"/>
      <c r="H52" s="259"/>
      <c r="I52" s="259"/>
      <c r="J52" s="259"/>
      <c r="K52" s="259"/>
      <c r="L52" s="259"/>
      <c r="M52" s="361"/>
      <c r="N52" s="187"/>
    </row>
    <row r="53" spans="1:14" ht="24.75" customHeight="1" x14ac:dyDescent="0.25">
      <c r="A53" s="364" t="s">
        <v>531</v>
      </c>
      <c r="B53" s="489" t="s">
        <v>530</v>
      </c>
      <c r="C53" s="486"/>
      <c r="D53" s="486"/>
      <c r="E53" s="486"/>
      <c r="F53" s="259"/>
      <c r="G53" s="259"/>
      <c r="H53" s="259"/>
      <c r="I53" s="259"/>
      <c r="J53" s="259"/>
      <c r="K53" s="259"/>
      <c r="L53" s="259"/>
      <c r="M53" s="361"/>
      <c r="N53" s="187"/>
    </row>
    <row r="54" spans="1:14" ht="15.75" customHeight="1" thickBot="1" x14ac:dyDescent="0.3">
      <c r="A54" s="364"/>
      <c r="B54" s="487" t="s">
        <v>529</v>
      </c>
      <c r="C54" s="488"/>
      <c r="D54" s="488"/>
      <c r="E54" s="488"/>
      <c r="F54" s="259"/>
      <c r="G54" s="259"/>
      <c r="H54" s="259"/>
      <c r="I54" s="259"/>
      <c r="J54" s="259"/>
      <c r="K54" s="259"/>
      <c r="L54" s="259"/>
      <c r="M54" s="361"/>
      <c r="N54" s="187"/>
    </row>
    <row r="55" spans="1:14" ht="31.5" customHeight="1" thickBot="1" x14ac:dyDescent="0.3">
      <c r="A55" s="364"/>
      <c r="B55" s="473" t="s">
        <v>986</v>
      </c>
      <c r="C55" s="453"/>
      <c r="D55" s="453"/>
      <c r="E55" s="454"/>
      <c r="F55" s="259"/>
      <c r="G55" s="259"/>
      <c r="H55" s="259"/>
      <c r="I55" s="259"/>
      <c r="J55" s="259"/>
      <c r="K55" s="259"/>
      <c r="L55" s="259"/>
      <c r="M55" s="361"/>
      <c r="N55" s="187"/>
    </row>
    <row r="56" spans="1:14" ht="24" customHeight="1" x14ac:dyDescent="0.25">
      <c r="A56" s="364" t="s">
        <v>528</v>
      </c>
      <c r="B56" s="486" t="s">
        <v>527</v>
      </c>
      <c r="C56" s="486"/>
      <c r="D56" s="486"/>
      <c r="E56" s="486"/>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c r="D60" s="221"/>
      <c r="E60" s="203"/>
      <c r="F60" s="259"/>
      <c r="G60" s="259"/>
      <c r="H60" s="259"/>
      <c r="I60" s="259"/>
      <c r="J60" s="259"/>
      <c r="K60" s="259"/>
      <c r="L60" s="259"/>
      <c r="M60" s="361"/>
      <c r="N60" s="187"/>
    </row>
    <row r="61" spans="1:14" ht="14.25" customHeight="1" x14ac:dyDescent="0.25">
      <c r="A61" s="364"/>
      <c r="B61" s="205" t="s">
        <v>521</v>
      </c>
      <c r="C61" s="221"/>
      <c r="D61" s="221"/>
      <c r="E61" s="203"/>
      <c r="F61" s="259"/>
      <c r="G61" s="259"/>
      <c r="H61" s="259"/>
      <c r="I61" s="259"/>
      <c r="J61" s="259"/>
      <c r="K61" s="259"/>
      <c r="L61" s="259"/>
      <c r="M61" s="361"/>
      <c r="N61" s="187"/>
    </row>
    <row r="62" spans="1:14" ht="14.25" customHeight="1" x14ac:dyDescent="0.25">
      <c r="A62" s="364"/>
      <c r="B62" s="205" t="s">
        <v>520</v>
      </c>
      <c r="C62" s="221"/>
      <c r="D62" s="221"/>
      <c r="E62" s="203"/>
      <c r="F62" s="259"/>
      <c r="G62" s="259"/>
      <c r="H62" s="259"/>
      <c r="I62" s="259"/>
      <c r="J62" s="259"/>
      <c r="K62" s="259"/>
      <c r="L62" s="259"/>
      <c r="M62" s="361"/>
      <c r="N62" s="187"/>
    </row>
    <row r="63" spans="1:14" ht="14.25" customHeight="1" x14ac:dyDescent="0.25">
      <c r="A63" s="364"/>
      <c r="B63" s="205" t="s">
        <v>446</v>
      </c>
      <c r="C63" s="294" t="s">
        <v>989</v>
      </c>
      <c r="D63" s="221" t="s">
        <v>987</v>
      </c>
      <c r="E63" s="203"/>
      <c r="F63" s="259"/>
      <c r="G63" s="259"/>
      <c r="H63" s="259"/>
      <c r="I63" s="259"/>
      <c r="J63" s="259"/>
      <c r="K63" s="259"/>
      <c r="L63" s="259"/>
      <c r="M63" s="361"/>
      <c r="N63" s="187"/>
    </row>
    <row r="64" spans="1:14" ht="14.25" customHeight="1" x14ac:dyDescent="0.25">
      <c r="A64" s="364"/>
      <c r="B64" s="205" t="s">
        <v>519</v>
      </c>
      <c r="C64" s="418"/>
      <c r="D64" s="221"/>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94" t="s">
        <v>988</v>
      </c>
      <c r="D67" s="221" t="s">
        <v>987</v>
      </c>
      <c r="E67" s="203"/>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52" t="s">
        <v>990</v>
      </c>
      <c r="C73" s="453"/>
      <c r="D73" s="453"/>
      <c r="E73" s="454"/>
      <c r="F73" s="259"/>
      <c r="G73" s="259"/>
      <c r="H73" s="259"/>
      <c r="I73" s="259"/>
      <c r="J73" s="259"/>
      <c r="K73" s="259"/>
      <c r="L73" s="259"/>
      <c r="M73" s="361"/>
      <c r="N73" s="187"/>
    </row>
    <row r="74" spans="1:14" ht="27.75" customHeight="1" x14ac:dyDescent="0.25">
      <c r="A74" s="369" t="s">
        <v>512</v>
      </c>
      <c r="B74" s="489" t="s">
        <v>511</v>
      </c>
      <c r="C74" s="486"/>
      <c r="D74" s="486"/>
      <c r="E74" s="486"/>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52" t="s">
        <v>13</v>
      </c>
      <c r="C78" s="437"/>
      <c r="D78" s="437"/>
      <c r="E78" s="438"/>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55" t="s">
        <v>506</v>
      </c>
      <c r="C82" s="456"/>
      <c r="D82" s="456"/>
      <c r="E82" s="456"/>
      <c r="F82" s="259"/>
      <c r="G82" s="259"/>
      <c r="H82" s="259"/>
      <c r="I82" s="259"/>
      <c r="J82" s="259"/>
      <c r="K82" s="259"/>
      <c r="L82" s="259"/>
      <c r="M82" s="361"/>
      <c r="N82" s="187"/>
    </row>
    <row r="83" spans="1:17" ht="78.75" customHeight="1" thickBot="1" x14ac:dyDescent="0.3">
      <c r="A83" s="369"/>
      <c r="B83" s="445" t="s">
        <v>154</v>
      </c>
      <c r="C83" s="437"/>
      <c r="D83" s="437"/>
      <c r="E83" s="438"/>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95.25" customHeight="1" x14ac:dyDescent="0.25">
      <c r="A88" s="374"/>
      <c r="B88" s="490" t="s">
        <v>501</v>
      </c>
      <c r="C88" s="459"/>
      <c r="D88" s="459"/>
      <c r="E88" s="459"/>
      <c r="F88" s="189"/>
      <c r="G88" s="189"/>
      <c r="H88" s="189"/>
      <c r="I88" s="189"/>
      <c r="J88" s="189"/>
      <c r="K88" s="189"/>
      <c r="L88" s="189"/>
      <c r="M88" s="375"/>
      <c r="N88" s="187"/>
    </row>
    <row r="89" spans="1:17" ht="45.75" customHeight="1" x14ac:dyDescent="0.25">
      <c r="A89" s="376"/>
      <c r="B89" s="459" t="s">
        <v>500</v>
      </c>
      <c r="C89" s="459"/>
      <c r="D89" s="459"/>
      <c r="E89" s="459"/>
      <c r="F89" s="189"/>
      <c r="G89" s="189"/>
      <c r="H89" s="189"/>
      <c r="I89" s="189"/>
      <c r="J89" s="189"/>
      <c r="K89" s="189"/>
      <c r="L89" s="189"/>
      <c r="M89" s="375"/>
      <c r="N89" s="187"/>
      <c r="Q89" s="187"/>
    </row>
    <row r="90" spans="1:17" ht="66" customHeight="1" thickBot="1" x14ac:dyDescent="0.3">
      <c r="A90" s="376"/>
      <c r="B90" s="460" t="s">
        <v>499</v>
      </c>
      <c r="C90" s="460"/>
      <c r="D90" s="460"/>
      <c r="E90" s="460"/>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t="s">
        <v>624</v>
      </c>
      <c r="D92" s="221" t="s">
        <v>901</v>
      </c>
      <c r="E92" s="204">
        <v>2008</v>
      </c>
      <c r="F92" s="204">
        <v>2929</v>
      </c>
      <c r="G92" s="204">
        <v>191</v>
      </c>
      <c r="H92" s="204">
        <f t="shared" ref="H92:H107" si="0">SUM(E92:G92)</f>
        <v>5128</v>
      </c>
      <c r="I92" s="221" t="s">
        <v>14</v>
      </c>
      <c r="J92" s="255" t="s">
        <v>965</v>
      </c>
      <c r="K92" s="189"/>
      <c r="L92" s="189"/>
      <c r="M92" s="375"/>
      <c r="N92" s="187"/>
      <c r="Q92" s="187"/>
    </row>
    <row r="93" spans="1:17" ht="18" x14ac:dyDescent="0.35">
      <c r="A93" s="376"/>
      <c r="B93" s="205" t="s">
        <v>492</v>
      </c>
      <c r="C93" s="221" t="str">
        <f>VLOOKUP(C$92,ListsReq!$C$3:$R$34,2,FALSE)</f>
        <v>2014/15</v>
      </c>
      <c r="D93" s="221" t="str">
        <f t="shared" ref="D93:D107" si="1">D92</f>
        <v>Academic (September to August)</v>
      </c>
      <c r="E93" s="204">
        <v>2016</v>
      </c>
      <c r="F93" s="204">
        <v>2653</v>
      </c>
      <c r="G93" s="204">
        <v>238</v>
      </c>
      <c r="H93" s="204">
        <f t="shared" si="0"/>
        <v>4907</v>
      </c>
      <c r="I93" s="221" t="s">
        <v>14</v>
      </c>
      <c r="J93" s="255" t="s">
        <v>965</v>
      </c>
      <c r="K93" s="189"/>
      <c r="L93" s="189"/>
      <c r="M93" s="375"/>
      <c r="N93" s="187"/>
      <c r="Q93" s="187"/>
    </row>
    <row r="94" spans="1:17" ht="18" x14ac:dyDescent="0.35">
      <c r="A94" s="376"/>
      <c r="B94" s="205" t="s">
        <v>491</v>
      </c>
      <c r="C94" s="221" t="str">
        <f>VLOOKUP(C$92,ListsReq!$C$3:$R$34,3,FALSE)</f>
        <v>2015/16</v>
      </c>
      <c r="D94" s="221" t="str">
        <f t="shared" si="1"/>
        <v>Academic (September to August)</v>
      </c>
      <c r="E94" s="204"/>
      <c r="F94" s="204"/>
      <c r="G94" s="204"/>
      <c r="H94" s="204">
        <f t="shared" si="0"/>
        <v>0</v>
      </c>
      <c r="I94" s="221" t="s">
        <v>14</v>
      </c>
      <c r="J94" s="255"/>
      <c r="K94" s="189"/>
      <c r="L94" s="189"/>
      <c r="M94" s="375"/>
      <c r="N94" s="187"/>
      <c r="Q94" s="187"/>
    </row>
    <row r="95" spans="1:17" ht="18" x14ac:dyDescent="0.35">
      <c r="A95" s="376"/>
      <c r="B95" s="205" t="s">
        <v>490</v>
      </c>
      <c r="C95" s="221" t="str">
        <f>VLOOKUP(C$92,ListsReq!$C$3:$R$34,4,FALSE)</f>
        <v>2016/17</v>
      </c>
      <c r="D95" s="221" t="str">
        <f t="shared" si="1"/>
        <v>Academic (September to August)</v>
      </c>
      <c r="E95" s="204"/>
      <c r="F95" s="204"/>
      <c r="G95" s="204"/>
      <c r="H95" s="204">
        <f t="shared" si="0"/>
        <v>0</v>
      </c>
      <c r="I95" s="221" t="s">
        <v>14</v>
      </c>
      <c r="J95" s="255"/>
      <c r="K95" s="189"/>
      <c r="L95" s="189"/>
      <c r="M95" s="375"/>
      <c r="N95" s="187"/>
      <c r="Q95" s="187"/>
    </row>
    <row r="96" spans="1:17" ht="18" x14ac:dyDescent="0.35">
      <c r="A96" s="376"/>
      <c r="B96" s="205" t="s">
        <v>489</v>
      </c>
      <c r="C96" s="221" t="str">
        <f>VLOOKUP(C$92,ListsReq!$C$3:$R$34,5,FALSE)</f>
        <v>2017/18</v>
      </c>
      <c r="D96" s="221" t="str">
        <f t="shared" si="1"/>
        <v>Academic (September to August)</v>
      </c>
      <c r="E96" s="204"/>
      <c r="F96" s="204"/>
      <c r="G96" s="204"/>
      <c r="H96" s="204">
        <f t="shared" si="0"/>
        <v>0</v>
      </c>
      <c r="I96" s="221" t="s">
        <v>14</v>
      </c>
      <c r="J96" s="255"/>
      <c r="K96" s="189"/>
      <c r="L96" s="189"/>
      <c r="M96" s="375"/>
      <c r="N96" s="187"/>
      <c r="Q96" s="187"/>
    </row>
    <row r="97" spans="1:17" ht="18" x14ac:dyDescent="0.35">
      <c r="A97" s="376"/>
      <c r="B97" s="205" t="s">
        <v>488</v>
      </c>
      <c r="C97" s="221" t="str">
        <f>VLOOKUP(C$92,ListsReq!$C$3:$R$34,6,FALSE)</f>
        <v>2018/19</v>
      </c>
      <c r="D97" s="221" t="str">
        <f t="shared" si="1"/>
        <v>Academic (September to August)</v>
      </c>
      <c r="E97" s="204"/>
      <c r="F97" s="204"/>
      <c r="G97" s="204"/>
      <c r="H97" s="204">
        <f t="shared" si="0"/>
        <v>0</v>
      </c>
      <c r="I97" s="221" t="s">
        <v>14</v>
      </c>
      <c r="J97" s="255"/>
      <c r="K97" s="189"/>
      <c r="L97" s="189"/>
      <c r="M97" s="375"/>
      <c r="N97" s="187"/>
      <c r="Q97" s="187"/>
    </row>
    <row r="98" spans="1:17" ht="18" x14ac:dyDescent="0.35">
      <c r="A98" s="376"/>
      <c r="B98" s="205" t="s">
        <v>487</v>
      </c>
      <c r="C98" s="221" t="str">
        <f>VLOOKUP(C$92,ListsReq!$C$3:$R$34,7,FALSE)</f>
        <v>2019/20</v>
      </c>
      <c r="D98" s="221" t="str">
        <f t="shared" si="1"/>
        <v>Academic (September to August)</v>
      </c>
      <c r="E98" s="204"/>
      <c r="F98" s="204"/>
      <c r="G98" s="204"/>
      <c r="H98" s="204">
        <f t="shared" si="0"/>
        <v>0</v>
      </c>
      <c r="I98" s="221" t="s">
        <v>14</v>
      </c>
      <c r="J98" s="255"/>
      <c r="K98" s="189"/>
      <c r="L98" s="189"/>
      <c r="M98" s="375"/>
      <c r="N98" s="187"/>
      <c r="Q98" s="187"/>
    </row>
    <row r="99" spans="1:17" ht="18" x14ac:dyDescent="0.35">
      <c r="A99" s="376"/>
      <c r="B99" s="205" t="s">
        <v>486</v>
      </c>
      <c r="C99" s="221">
        <f>VLOOKUP(C$92,ListsReq!$C$3:$R$34,8,FALSE)</f>
        <v>0</v>
      </c>
      <c r="D99" s="221" t="str">
        <f t="shared" si="1"/>
        <v>Academic (September to August)</v>
      </c>
      <c r="E99" s="204"/>
      <c r="F99" s="204"/>
      <c r="G99" s="204"/>
      <c r="H99" s="204">
        <f t="shared" si="0"/>
        <v>0</v>
      </c>
      <c r="I99" s="221" t="s">
        <v>14</v>
      </c>
      <c r="J99" s="255"/>
      <c r="K99" s="189"/>
      <c r="L99" s="189"/>
      <c r="M99" s="375"/>
      <c r="N99" s="187"/>
      <c r="Q99" s="187"/>
    </row>
    <row r="100" spans="1:17" ht="18" x14ac:dyDescent="0.35">
      <c r="A100" s="376"/>
      <c r="B100" s="205" t="s">
        <v>485</v>
      </c>
      <c r="C100" s="221">
        <f>VLOOKUP(C$92,ListsReq!$C$3:$R$34,9,FALSE)</f>
        <v>0</v>
      </c>
      <c r="D100" s="221" t="str">
        <f t="shared" si="1"/>
        <v>Academic (September to August)</v>
      </c>
      <c r="E100" s="204"/>
      <c r="F100" s="204"/>
      <c r="G100" s="204"/>
      <c r="H100" s="204">
        <f t="shared" si="0"/>
        <v>0</v>
      </c>
      <c r="I100" s="221" t="s">
        <v>14</v>
      </c>
      <c r="J100" s="255"/>
      <c r="K100" s="189"/>
      <c r="L100" s="189"/>
      <c r="M100" s="375"/>
      <c r="N100" s="187"/>
      <c r="Q100" s="187"/>
    </row>
    <row r="101" spans="1:17" ht="18" x14ac:dyDescent="0.35">
      <c r="A101" s="376"/>
      <c r="B101" s="205" t="s">
        <v>484</v>
      </c>
      <c r="C101" s="221">
        <f>VLOOKUP(C$92,ListsReq!$C$3:$R$34,10,FALSE)</f>
        <v>0</v>
      </c>
      <c r="D101" s="221" t="str">
        <f t="shared" si="1"/>
        <v>Academic (September to August)</v>
      </c>
      <c r="E101" s="204"/>
      <c r="F101" s="204"/>
      <c r="G101" s="204"/>
      <c r="H101" s="204">
        <f t="shared" si="0"/>
        <v>0</v>
      </c>
      <c r="I101" s="221" t="s">
        <v>14</v>
      </c>
      <c r="J101" s="255"/>
      <c r="K101" s="189"/>
      <c r="L101" s="189"/>
      <c r="M101" s="375"/>
      <c r="N101" s="187"/>
      <c r="Q101" s="187"/>
    </row>
    <row r="102" spans="1:17" ht="18" x14ac:dyDescent="0.35">
      <c r="A102" s="376"/>
      <c r="B102" s="205" t="s">
        <v>483</v>
      </c>
      <c r="C102" s="221">
        <f>VLOOKUP(C$92,ListsReq!$C$3:$R$34,11,FALSE)</f>
        <v>0</v>
      </c>
      <c r="D102" s="221" t="str">
        <f t="shared" si="1"/>
        <v>Academic (September to August)</v>
      </c>
      <c r="E102" s="204"/>
      <c r="F102" s="204"/>
      <c r="G102" s="204"/>
      <c r="H102" s="204">
        <f t="shared" si="0"/>
        <v>0</v>
      </c>
      <c r="I102" s="221" t="s">
        <v>14</v>
      </c>
      <c r="J102" s="255"/>
      <c r="K102" s="189"/>
      <c r="L102" s="189"/>
      <c r="M102" s="375"/>
      <c r="N102" s="187"/>
      <c r="Q102" s="187"/>
    </row>
    <row r="103" spans="1:17" ht="18" x14ac:dyDescent="0.35">
      <c r="A103" s="376"/>
      <c r="B103" s="205" t="s">
        <v>482</v>
      </c>
      <c r="C103" s="221">
        <f>VLOOKUP(C$92,ListsReq!$C$3:$R$34,12,FALSE)</f>
        <v>0</v>
      </c>
      <c r="D103" s="221" t="str">
        <f t="shared" si="1"/>
        <v>Academic (September to August)</v>
      </c>
      <c r="E103" s="204"/>
      <c r="F103" s="204"/>
      <c r="G103" s="204"/>
      <c r="H103" s="204">
        <f t="shared" si="0"/>
        <v>0</v>
      </c>
      <c r="I103" s="221" t="s">
        <v>14</v>
      </c>
      <c r="J103" s="255"/>
      <c r="K103" s="189"/>
      <c r="L103" s="189"/>
      <c r="M103" s="375"/>
      <c r="N103" s="187"/>
      <c r="Q103" s="187"/>
    </row>
    <row r="104" spans="1:17" ht="18" x14ac:dyDescent="0.35">
      <c r="A104" s="376"/>
      <c r="B104" s="205" t="s">
        <v>481</v>
      </c>
      <c r="C104" s="221">
        <f>VLOOKUP(C$92,ListsReq!$C$3:$R$34,13,FALSE)</f>
        <v>0</v>
      </c>
      <c r="D104" s="221" t="str">
        <f t="shared" si="1"/>
        <v>Academic (September to August)</v>
      </c>
      <c r="E104" s="204"/>
      <c r="F104" s="204"/>
      <c r="G104" s="204"/>
      <c r="H104" s="204">
        <f t="shared" si="0"/>
        <v>0</v>
      </c>
      <c r="I104" s="221" t="s">
        <v>14</v>
      </c>
      <c r="J104" s="255"/>
      <c r="K104" s="189"/>
      <c r="L104" s="189"/>
      <c r="M104" s="375"/>
      <c r="N104" s="187"/>
      <c r="Q104" s="187"/>
    </row>
    <row r="105" spans="1:17" ht="18" x14ac:dyDescent="0.35">
      <c r="A105" s="376"/>
      <c r="B105" s="205" t="s">
        <v>480</v>
      </c>
      <c r="C105" s="221">
        <f>VLOOKUP(C$92,ListsReq!$C$3:$R$34,14,FALSE)</f>
        <v>0</v>
      </c>
      <c r="D105" s="221" t="str">
        <f t="shared" si="1"/>
        <v>Academic (September to August)</v>
      </c>
      <c r="E105" s="204"/>
      <c r="F105" s="204"/>
      <c r="G105" s="204"/>
      <c r="H105" s="204">
        <f t="shared" si="0"/>
        <v>0</v>
      </c>
      <c r="I105" s="221" t="s">
        <v>14</v>
      </c>
      <c r="J105" s="255"/>
      <c r="K105" s="189"/>
      <c r="L105" s="189"/>
      <c r="M105" s="375"/>
      <c r="N105" s="187"/>
      <c r="Q105" s="187"/>
    </row>
    <row r="106" spans="1:17" ht="18" x14ac:dyDescent="0.35">
      <c r="A106" s="376"/>
      <c r="B106" s="205" t="s">
        <v>479</v>
      </c>
      <c r="C106" s="221">
        <f>VLOOKUP(C$92,ListsReq!$C$3:$R$34,15,FALSE)</f>
        <v>0</v>
      </c>
      <c r="D106" s="221" t="str">
        <f t="shared" si="1"/>
        <v>Academic (September to August)</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1"/>
        <v>Academic (September to August)</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59" t="s">
        <v>475</v>
      </c>
      <c r="C110" s="459"/>
      <c r="D110" s="459"/>
      <c r="E110" s="459"/>
      <c r="F110" s="189"/>
      <c r="G110" s="189"/>
      <c r="H110" s="189"/>
      <c r="I110" s="189"/>
      <c r="J110" s="189"/>
      <c r="K110" s="189"/>
      <c r="L110" s="189"/>
      <c r="M110" s="375"/>
      <c r="N110" s="187"/>
    </row>
    <row r="111" spans="1:17" ht="34.5" customHeight="1" thickBot="1" x14ac:dyDescent="0.3">
      <c r="A111" s="376"/>
      <c r="B111" s="459" t="s">
        <v>474</v>
      </c>
      <c r="C111" s="459"/>
      <c r="D111" s="459"/>
      <c r="E111" s="459"/>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871</v>
      </c>
      <c r="C113" s="248" t="s">
        <v>496</v>
      </c>
      <c r="D113" s="249">
        <v>10927011</v>
      </c>
      <c r="E113" s="245" t="str">
        <f>VLOOKUP($B113,ListsReq!$AC$3:$AF$61,2,FALSE)</f>
        <v>kWh</v>
      </c>
      <c r="F113" s="246">
        <v>0.18445</v>
      </c>
      <c r="G113" s="245" t="str">
        <f>VLOOKUP($B113,ListsReq!$AC$3:$AF$61,4,FALSE)</f>
        <v>kg CO2e/kWh</v>
      </c>
      <c r="H113" s="244">
        <f t="shared" ref="H113:H144" si="2">(F113*D113)/1000</f>
        <v>2015.48717895</v>
      </c>
      <c r="I113" s="203" t="s">
        <v>966</v>
      </c>
      <c r="J113" s="189"/>
      <c r="K113" s="189"/>
      <c r="L113" s="189"/>
      <c r="M113" s="375"/>
      <c r="N113" s="187"/>
      <c r="O113" s="187"/>
    </row>
    <row r="114" spans="1:15" x14ac:dyDescent="0.25">
      <c r="A114" s="376"/>
      <c r="B114" s="205" t="s">
        <v>920</v>
      </c>
      <c r="C114" s="248" t="s">
        <v>495</v>
      </c>
      <c r="D114" s="204">
        <v>5740859</v>
      </c>
      <c r="E114" s="245" t="str">
        <f>VLOOKUP($B114,ListsReq!$AC$3:$AF$61,2,FALSE)</f>
        <v>kWh</v>
      </c>
      <c r="F114" s="246">
        <v>0.46218999999999999</v>
      </c>
      <c r="G114" s="245" t="str">
        <f>VLOOKUP($B114,ListsReq!$AC$3:$AF$61,4,FALSE)</f>
        <v>kg CO2e/kWh</v>
      </c>
      <c r="H114" s="244">
        <f t="shared" si="2"/>
        <v>2653.3676212099999</v>
      </c>
      <c r="I114" s="203" t="s">
        <v>966</v>
      </c>
      <c r="J114" s="189"/>
      <c r="K114" s="189"/>
      <c r="L114" s="189"/>
      <c r="M114" s="375"/>
      <c r="N114" s="187"/>
      <c r="O114" s="187"/>
    </row>
    <row r="115" spans="1:15" x14ac:dyDescent="0.25">
      <c r="A115" s="376"/>
      <c r="B115" s="205" t="s">
        <v>766</v>
      </c>
      <c r="C115" s="248" t="s">
        <v>494</v>
      </c>
      <c r="D115" s="204">
        <v>25941</v>
      </c>
      <c r="E115" s="245" t="str">
        <f>VLOOKUP($B115,ListsReq!$AC$3:$AF$61,2,FALSE)</f>
        <v>m3</v>
      </c>
      <c r="F115" s="246">
        <v>0.34399999999999997</v>
      </c>
      <c r="G115" s="245" t="str">
        <f>VLOOKUP($B115,ListsReq!$AC$3:$AF$61,4,FALSE)</f>
        <v>kg CO2e/m3</v>
      </c>
      <c r="H115" s="244">
        <f t="shared" si="2"/>
        <v>8.923703999999999</v>
      </c>
      <c r="I115" s="203" t="s">
        <v>966</v>
      </c>
      <c r="J115" s="189"/>
      <c r="K115" s="189"/>
      <c r="L115" s="189"/>
      <c r="M115" s="375"/>
      <c r="N115" s="187"/>
      <c r="O115" s="187"/>
    </row>
    <row r="116" spans="1:15" x14ac:dyDescent="0.25">
      <c r="A116" s="376"/>
      <c r="B116" s="205" t="s">
        <v>592</v>
      </c>
      <c r="C116" s="248" t="s">
        <v>494</v>
      </c>
      <c r="D116" s="204">
        <v>623765</v>
      </c>
      <c r="E116" s="245" t="str">
        <f>VLOOKUP($B116,ListsReq!$AC$3:$AF$61,2,FALSE)</f>
        <v>passenger km</v>
      </c>
      <c r="F116" s="246">
        <v>0.18232000000000001</v>
      </c>
      <c r="G116" s="245" t="str">
        <f>VLOOKUP($B116,ListsReq!$AC$3:$AF$61,4,FALSE)</f>
        <v>kg CO2e/passenger km</v>
      </c>
      <c r="H116" s="244">
        <f t="shared" si="2"/>
        <v>113.72483480000001</v>
      </c>
      <c r="I116" s="203" t="s">
        <v>967</v>
      </c>
      <c r="J116" s="189"/>
      <c r="K116" s="189"/>
      <c r="L116" s="189"/>
      <c r="M116" s="375"/>
      <c r="N116" s="187"/>
      <c r="O116" s="187"/>
    </row>
    <row r="117" spans="1:15" x14ac:dyDescent="0.25">
      <c r="A117" s="376"/>
      <c r="B117" s="205" t="s">
        <v>591</v>
      </c>
      <c r="C117" s="248" t="s">
        <v>494</v>
      </c>
      <c r="D117" s="204">
        <v>415265</v>
      </c>
      <c r="E117" s="245" t="str">
        <f>VLOOKUP($B117,ListsReq!$AC$3:$AF$61,2,FALSE)</f>
        <v>passenger km</v>
      </c>
      <c r="F117" s="246">
        <v>0.19126000000000001</v>
      </c>
      <c r="G117" s="245" t="str">
        <f>VLOOKUP($B117,ListsReq!$AC$3:$AF$61,4,FALSE)</f>
        <v>kg CO2e/passenger km</v>
      </c>
      <c r="H117" s="244">
        <f t="shared" si="2"/>
        <v>79.423583900000011</v>
      </c>
      <c r="I117" s="203" t="s">
        <v>967</v>
      </c>
      <c r="J117" s="189"/>
      <c r="K117" s="189"/>
      <c r="L117" s="189"/>
      <c r="M117" s="375"/>
      <c r="N117" s="187"/>
      <c r="O117" s="187"/>
    </row>
    <row r="118" spans="1:15" x14ac:dyDescent="0.25">
      <c r="A118" s="376"/>
      <c r="B118" s="205" t="s">
        <v>600</v>
      </c>
      <c r="C118" s="248" t="s">
        <v>494</v>
      </c>
      <c r="D118" s="204">
        <v>531</v>
      </c>
      <c r="E118" s="245" t="str">
        <f>VLOOKUP($B118,ListsReq!$AC$3:$AF$61,2,FALSE)</f>
        <v>tonnes</v>
      </c>
      <c r="F118" s="246">
        <f>VLOOKUP($B118,ListsReq!$AC$3:$AF$82,3,FALSE)</f>
        <v>21</v>
      </c>
      <c r="G118" s="245" t="str">
        <f>VLOOKUP($B118,ListsReq!$AC$3:$AF$61,4,FALSE)</f>
        <v>kg CO2e/tonne</v>
      </c>
      <c r="H118" s="244">
        <f t="shared" si="2"/>
        <v>11.151</v>
      </c>
      <c r="I118" s="203" t="s">
        <v>966</v>
      </c>
      <c r="J118" s="189"/>
      <c r="K118" s="189"/>
      <c r="L118" s="189"/>
      <c r="M118" s="375"/>
      <c r="N118" s="187"/>
      <c r="O118" s="187"/>
    </row>
    <row r="119" spans="1:15" x14ac:dyDescent="0.25">
      <c r="A119" s="376"/>
      <c r="B119" s="205" t="s">
        <v>611</v>
      </c>
      <c r="C119" s="248" t="s">
        <v>494</v>
      </c>
      <c r="D119" s="204">
        <v>6</v>
      </c>
      <c r="E119" s="245" t="str">
        <f>VLOOKUP($B119,ListsReq!$AC$3:$AF$61,2,FALSE)</f>
        <v>tonnes</v>
      </c>
      <c r="F119" s="246">
        <f>VLOOKUP($B119,ListsReq!$AC$3:$AF$82,3,FALSE)</f>
        <v>21</v>
      </c>
      <c r="G119" s="245" t="str">
        <f>VLOOKUP($B119,ListsReq!$AC$3:$AF$61,4,FALSE)</f>
        <v>kgCO2e/tonne</v>
      </c>
      <c r="H119" s="244">
        <f t="shared" si="2"/>
        <v>0.126</v>
      </c>
      <c r="I119" s="203" t="s">
        <v>966</v>
      </c>
      <c r="J119" s="189"/>
      <c r="K119" s="189"/>
      <c r="L119" s="189"/>
      <c r="M119" s="375"/>
      <c r="N119" s="187"/>
      <c r="O119" s="187"/>
    </row>
    <row r="120" spans="1:15" x14ac:dyDescent="0.25">
      <c r="A120" s="376"/>
      <c r="B120" s="205" t="s">
        <v>623</v>
      </c>
      <c r="C120" s="248" t="s">
        <v>494</v>
      </c>
      <c r="D120" s="204">
        <v>53</v>
      </c>
      <c r="E120" s="245" t="str">
        <f>VLOOKUP($B120,ListsReq!$AC$3:$AF$61,2,FALSE)</f>
        <v>tonnes</v>
      </c>
      <c r="F120" s="246">
        <v>459</v>
      </c>
      <c r="G120" s="245" t="str">
        <f>VLOOKUP($B120,ListsReq!$AC$3:$AF$61,4,FALSE)</f>
        <v>kgCO2e/tonne</v>
      </c>
      <c r="H120" s="244">
        <f t="shared" si="2"/>
        <v>24.327000000000002</v>
      </c>
      <c r="I120" s="203" t="s">
        <v>966</v>
      </c>
      <c r="J120" s="189"/>
      <c r="K120" s="189"/>
      <c r="L120" s="189"/>
      <c r="M120" s="375"/>
      <c r="N120" s="187"/>
      <c r="O120" s="187"/>
    </row>
    <row r="121" spans="1:15" x14ac:dyDescent="0.25">
      <c r="A121" s="376"/>
      <c r="B121" s="205"/>
      <c r="C121" s="248"/>
      <c r="D121" s="204"/>
      <c r="E121" s="245" t="e">
        <f>VLOOKUP($B121,ListsReq!$AC$3:$AF$61,2,FALSE)</f>
        <v>#N/A</v>
      </c>
      <c r="F121" s="246" t="e">
        <f>VLOOKUP($B121,ListsReq!$AC$3:$AF$82,3,FALSE)</f>
        <v>#N/A</v>
      </c>
      <c r="G121" s="245" t="e">
        <f>VLOOKUP($B121,ListsReq!$AC$3:$AF$61,4,FALSE)</f>
        <v>#N/A</v>
      </c>
      <c r="H121" s="244" t="e">
        <f t="shared" si="2"/>
        <v>#N/A</v>
      </c>
      <c r="I121" s="203"/>
      <c r="J121" s="189"/>
      <c r="K121" s="189"/>
      <c r="L121" s="189"/>
      <c r="M121" s="375"/>
      <c r="N121" s="187"/>
      <c r="O121" s="187"/>
    </row>
    <row r="122" spans="1:15" x14ac:dyDescent="0.25">
      <c r="A122" s="376"/>
      <c r="B122" s="205"/>
      <c r="C122" s="248"/>
      <c r="D122" s="204"/>
      <c r="E122" s="245" t="e">
        <f>VLOOKUP($B122,ListsReq!$AC$3:$AF$61,2,FALSE)</f>
        <v>#N/A</v>
      </c>
      <c r="F122" s="246" t="e">
        <f>VLOOKUP($B122,ListsReq!$AC$3:$AF$82,3,FALSE)</f>
        <v>#N/A</v>
      </c>
      <c r="G122" s="245" t="e">
        <f>VLOOKUP($B122,ListsReq!$AC$3:$AF$61,4,FALSE)</f>
        <v>#N/A</v>
      </c>
      <c r="H122" s="244" t="e">
        <f t="shared" si="2"/>
        <v>#N/A</v>
      </c>
      <c r="I122" s="203"/>
      <c r="J122" s="189"/>
      <c r="K122" s="189"/>
      <c r="L122" s="189"/>
      <c r="M122" s="375"/>
      <c r="N122" s="187"/>
      <c r="O122" s="187"/>
    </row>
    <row r="123" spans="1:15" x14ac:dyDescent="0.25">
      <c r="A123" s="376"/>
      <c r="B123" s="205"/>
      <c r="C123" s="248"/>
      <c r="D123" s="204"/>
      <c r="E123" s="245" t="e">
        <f>VLOOKUP($B123,ListsReq!$AC$3:$AF$61,2,FALSE)</f>
        <v>#N/A</v>
      </c>
      <c r="F123" s="246" t="e">
        <f>VLOOKUP($B123,ListsReq!$AC$3:$AF$82,3,FALSE)</f>
        <v>#N/A</v>
      </c>
      <c r="G123" s="245" t="e">
        <f>VLOOKUP($B123,ListsReq!$AC$3:$AF$61,4,FALSE)</f>
        <v>#N/A</v>
      </c>
      <c r="H123" s="244" t="e">
        <f t="shared" si="2"/>
        <v>#N/A</v>
      </c>
      <c r="I123" s="203"/>
      <c r="J123" s="189"/>
      <c r="K123" s="189"/>
      <c r="L123" s="189"/>
      <c r="M123" s="375"/>
      <c r="N123" s="187"/>
      <c r="O123" s="187"/>
    </row>
    <row r="124" spans="1:15" x14ac:dyDescent="0.25">
      <c r="A124" s="376"/>
      <c r="B124" s="205"/>
      <c r="C124" s="248"/>
      <c r="D124" s="204"/>
      <c r="E124" s="245" t="e">
        <f>VLOOKUP($B124,ListsReq!$AC$3:$AF$61,2,FALSE)</f>
        <v>#N/A</v>
      </c>
      <c r="F124" s="246" t="e">
        <f>VLOOKUP($B124,ListsReq!$AC$3:$AF$82,3,FALSE)</f>
        <v>#N/A</v>
      </c>
      <c r="G124" s="245" t="e">
        <f>VLOOKUP($B124,ListsReq!$AC$3:$AF$61,4,FALSE)</f>
        <v>#N/A</v>
      </c>
      <c r="H124" s="244" t="e">
        <f t="shared" si="2"/>
        <v>#N/A</v>
      </c>
      <c r="I124" s="203"/>
      <c r="J124" s="189"/>
      <c r="K124" s="189"/>
      <c r="L124" s="189"/>
      <c r="M124" s="375"/>
      <c r="N124" s="187"/>
      <c r="O124" s="187"/>
    </row>
    <row r="125" spans="1:15" x14ac:dyDescent="0.25">
      <c r="A125" s="376"/>
      <c r="B125" s="205"/>
      <c r="C125" s="248"/>
      <c r="D125" s="204"/>
      <c r="E125" s="245" t="e">
        <f>VLOOKUP($B125,ListsReq!$AC$3:$AF$61,2,FALSE)</f>
        <v>#N/A</v>
      </c>
      <c r="F125" s="246" t="e">
        <f>VLOOKUP($B125,ListsReq!$AC$3:$AF$82,3,FALSE)</f>
        <v>#N/A</v>
      </c>
      <c r="G125" s="245" t="e">
        <f>VLOOKUP($B125,ListsReq!$AC$3:$AF$61,4,FALSE)</f>
        <v>#N/A</v>
      </c>
      <c r="H125" s="244" t="e">
        <f t="shared" si="2"/>
        <v>#N/A</v>
      </c>
      <c r="I125" s="203"/>
      <c r="J125" s="189"/>
      <c r="K125" s="189"/>
      <c r="L125" s="189"/>
      <c r="M125" s="375"/>
      <c r="N125" s="187"/>
      <c r="O125" s="187"/>
    </row>
    <row r="126" spans="1:15" x14ac:dyDescent="0.25">
      <c r="A126" s="376"/>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5"/>
      <c r="N126" s="187"/>
      <c r="O126" s="187"/>
    </row>
    <row r="127" spans="1:15" x14ac:dyDescent="0.25">
      <c r="A127" s="376"/>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5"/>
      <c r="N127" s="187"/>
      <c r="O127" s="187"/>
    </row>
    <row r="128" spans="1:15" x14ac:dyDescent="0.25">
      <c r="A128" s="376"/>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5"/>
      <c r="N128" s="187"/>
      <c r="O128" s="187"/>
    </row>
    <row r="129" spans="1:15" x14ac:dyDescent="0.25">
      <c r="A129" s="376"/>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5"/>
      <c r="N129" s="187"/>
      <c r="O129" s="187"/>
    </row>
    <row r="130" spans="1:15" x14ac:dyDescent="0.25">
      <c r="A130" s="376"/>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f>SUMIF(H113:H202,"&lt;&gt;#N/A")</f>
        <v>4906.5309228600008</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c r="D208" s="204"/>
      <c r="E208" s="204"/>
      <c r="F208" s="203"/>
      <c r="G208" s="189"/>
      <c r="H208" s="189"/>
      <c r="I208" s="189"/>
      <c r="J208" s="189"/>
      <c r="K208" s="189"/>
      <c r="L208" s="189"/>
      <c r="M208" s="375"/>
      <c r="N208" s="187"/>
    </row>
    <row r="209" spans="1:14" x14ac:dyDescent="0.25">
      <c r="A209" s="377"/>
      <c r="B209" s="205" t="s">
        <v>460</v>
      </c>
      <c r="C209" s="204"/>
      <c r="D209" s="204"/>
      <c r="E209" s="204"/>
      <c r="F209" s="203"/>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t="s">
        <v>968</v>
      </c>
      <c r="C217" s="228" t="s">
        <v>923</v>
      </c>
      <c r="D217" s="229">
        <v>1026</v>
      </c>
      <c r="E217" s="228" t="s">
        <v>875</v>
      </c>
      <c r="F217" s="228" t="s">
        <v>767</v>
      </c>
      <c r="G217" s="228" t="s">
        <v>624</v>
      </c>
      <c r="H217" s="229">
        <v>5128</v>
      </c>
      <c r="I217" s="228" t="s">
        <v>1</v>
      </c>
      <c r="J217" s="228" t="s">
        <v>614</v>
      </c>
      <c r="K217" s="227" t="s">
        <v>969</v>
      </c>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61" t="s">
        <v>448</v>
      </c>
      <c r="C228" s="462"/>
      <c r="D228" s="462"/>
      <c r="E228" s="462"/>
      <c r="F228" s="189"/>
      <c r="G228" s="189"/>
      <c r="H228" s="189"/>
      <c r="I228" s="189"/>
      <c r="J228" s="189"/>
      <c r="K228" s="189"/>
      <c r="L228" s="189"/>
      <c r="M228" s="375"/>
      <c r="N228" s="187"/>
    </row>
    <row r="229" spans="1:14" ht="56.25" customHeight="1" thickBot="1" x14ac:dyDescent="0.3">
      <c r="A229" s="377"/>
      <c r="B229" s="459" t="s">
        <v>447</v>
      </c>
      <c r="C229" s="459"/>
      <c r="D229" s="459"/>
      <c r="E229" s="459"/>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140</v>
      </c>
      <c r="D231" s="203" t="s">
        <v>973</v>
      </c>
      <c r="E231" s="299"/>
      <c r="F231" s="189"/>
      <c r="G231" s="189"/>
      <c r="H231" s="189"/>
      <c r="I231" s="189"/>
      <c r="J231" s="189"/>
      <c r="K231" s="189"/>
      <c r="L231" s="189"/>
      <c r="M231" s="375"/>
      <c r="N231" s="187"/>
    </row>
    <row r="232" spans="1:14" x14ac:dyDescent="0.25">
      <c r="A232" s="377"/>
      <c r="B232" s="205" t="s">
        <v>424</v>
      </c>
      <c r="C232" s="204">
        <v>89</v>
      </c>
      <c r="D232" s="203" t="s">
        <v>974</v>
      </c>
      <c r="E232" s="299"/>
      <c r="F232" s="189"/>
      <c r="G232" s="189"/>
      <c r="H232" s="189"/>
      <c r="I232" s="189"/>
      <c r="J232" s="189"/>
      <c r="K232" s="189"/>
      <c r="L232" s="189"/>
      <c r="M232" s="375"/>
      <c r="N232" s="187"/>
    </row>
    <row r="233" spans="1:14" x14ac:dyDescent="0.25">
      <c r="A233" s="377"/>
      <c r="B233" s="205" t="s">
        <v>423</v>
      </c>
      <c r="C233" s="204"/>
      <c r="D233" s="203"/>
      <c r="E233" s="299"/>
      <c r="F233" s="189"/>
      <c r="G233" s="189"/>
      <c r="H233" s="189"/>
      <c r="I233" s="189"/>
      <c r="J233" s="189"/>
      <c r="K233" s="189"/>
      <c r="L233" s="189"/>
      <c r="M233" s="375"/>
      <c r="N233" s="187"/>
    </row>
    <row r="234" spans="1:14" x14ac:dyDescent="0.25">
      <c r="A234" s="377"/>
      <c r="B234" s="205" t="s">
        <v>3</v>
      </c>
      <c r="C234" s="204"/>
      <c r="D234" s="203"/>
      <c r="E234" s="299"/>
      <c r="F234" s="189"/>
      <c r="G234" s="189"/>
      <c r="H234" s="189"/>
      <c r="I234" s="189"/>
      <c r="J234" s="189"/>
      <c r="K234" s="189"/>
      <c r="L234" s="189"/>
      <c r="M234" s="375"/>
      <c r="N234" s="187"/>
    </row>
    <row r="235" spans="1:14" x14ac:dyDescent="0.25">
      <c r="A235" s="377"/>
      <c r="B235" s="205" t="s">
        <v>422</v>
      </c>
      <c r="C235" s="204"/>
      <c r="D235" s="203"/>
      <c r="E235" s="299"/>
      <c r="F235" s="189"/>
      <c r="G235" s="189"/>
      <c r="H235" s="189"/>
      <c r="I235" s="189"/>
      <c r="J235" s="189"/>
      <c r="K235" s="189"/>
      <c r="L235" s="189"/>
      <c r="M235" s="375"/>
      <c r="N235" s="187"/>
    </row>
    <row r="236" spans="1:14" x14ac:dyDescent="0.25">
      <c r="A236" s="377"/>
      <c r="B236" s="205" t="s">
        <v>421</v>
      </c>
      <c r="C236" s="204"/>
      <c r="D236" s="203"/>
      <c r="E236" s="299"/>
      <c r="F236" s="189"/>
      <c r="G236" s="189"/>
      <c r="H236" s="189"/>
      <c r="I236" s="189"/>
      <c r="J236" s="189"/>
      <c r="K236" s="189"/>
      <c r="L236" s="189"/>
      <c r="M236" s="375"/>
      <c r="N236" s="187"/>
    </row>
    <row r="237" spans="1:14" x14ac:dyDescent="0.25">
      <c r="A237" s="377"/>
      <c r="B237" s="205" t="s">
        <v>446</v>
      </c>
      <c r="C237" s="204"/>
      <c r="D237" s="203"/>
      <c r="E237" s="299"/>
      <c r="F237" s="189"/>
      <c r="G237" s="189"/>
      <c r="H237" s="189"/>
      <c r="I237" s="189"/>
      <c r="J237" s="189"/>
      <c r="K237" s="189"/>
      <c r="L237" s="189"/>
      <c r="M237" s="375"/>
      <c r="N237" s="187"/>
    </row>
    <row r="238" spans="1:14" x14ac:dyDescent="0.25">
      <c r="A238" s="377"/>
      <c r="B238" s="205" t="s">
        <v>410</v>
      </c>
      <c r="C238" s="204"/>
      <c r="D238" s="203"/>
      <c r="E238" s="299"/>
      <c r="F238" s="189"/>
      <c r="G238" s="189"/>
      <c r="H238" s="189"/>
      <c r="I238" s="189"/>
      <c r="J238" s="189"/>
      <c r="K238" s="189"/>
      <c r="L238" s="189"/>
      <c r="M238" s="375"/>
      <c r="N238" s="187"/>
    </row>
    <row r="239" spans="1:14" x14ac:dyDescent="0.25">
      <c r="A239" s="377"/>
      <c r="B239" s="202" t="s">
        <v>409</v>
      </c>
      <c r="C239" s="201"/>
      <c r="D239" s="203"/>
      <c r="E239" s="299"/>
      <c r="F239" s="189"/>
      <c r="G239" s="189"/>
      <c r="H239" s="189"/>
      <c r="I239" s="189"/>
      <c r="J239" s="189"/>
      <c r="K239" s="189"/>
      <c r="L239" s="189"/>
      <c r="M239" s="375"/>
      <c r="N239" s="187"/>
    </row>
    <row r="240" spans="1:14" x14ac:dyDescent="0.25">
      <c r="A240" s="377"/>
      <c r="B240" s="202" t="s">
        <v>408</v>
      </c>
      <c r="C240" s="201"/>
      <c r="D240" s="203"/>
      <c r="E240" s="299"/>
      <c r="F240" s="189"/>
      <c r="G240" s="189"/>
      <c r="H240" s="189"/>
      <c r="I240" s="189"/>
      <c r="J240" s="189"/>
      <c r="K240" s="189"/>
      <c r="L240" s="189"/>
      <c r="M240" s="375"/>
      <c r="N240" s="187"/>
    </row>
    <row r="241" spans="1:14" ht="15.75" thickBot="1" x14ac:dyDescent="0.3">
      <c r="A241" s="377"/>
      <c r="B241" s="128" t="s">
        <v>407</v>
      </c>
      <c r="C241" s="199">
        <f>SUM(C231:C240)</f>
        <v>229</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69" t="s">
        <v>444</v>
      </c>
      <c r="C243" s="470"/>
      <c r="D243" s="470"/>
      <c r="E243" s="470"/>
      <c r="F243" s="189"/>
      <c r="G243" s="189"/>
      <c r="H243" s="189"/>
      <c r="I243" s="189"/>
      <c r="J243" s="189"/>
      <c r="K243" s="189"/>
      <c r="L243" s="189"/>
      <c r="M243" s="375"/>
      <c r="N243" s="187"/>
    </row>
    <row r="244" spans="1:14" ht="24" customHeight="1" thickBot="1" x14ac:dyDescent="0.3">
      <c r="A244" s="374"/>
      <c r="B244" s="471" t="s">
        <v>443</v>
      </c>
      <c r="C244" s="472"/>
      <c r="D244" s="472"/>
      <c r="E244" s="472"/>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970</v>
      </c>
      <c r="C246" s="221"/>
      <c r="D246" s="221" t="s">
        <v>620</v>
      </c>
      <c r="E246" s="204">
        <v>2500</v>
      </c>
      <c r="F246" s="204"/>
      <c r="G246" s="221"/>
      <c r="H246" s="221" t="s">
        <v>920</v>
      </c>
      <c r="I246" s="204">
        <v>1.3</v>
      </c>
      <c r="J246" s="204">
        <v>294</v>
      </c>
      <c r="K246" s="220" t="s">
        <v>916</v>
      </c>
      <c r="L246" s="219"/>
      <c r="M246" s="218"/>
      <c r="N246" s="187"/>
    </row>
    <row r="247" spans="1:14" x14ac:dyDescent="0.25">
      <c r="A247" s="376"/>
      <c r="B247" s="205" t="s">
        <v>971</v>
      </c>
      <c r="C247" s="221"/>
      <c r="D247" s="221" t="s">
        <v>620</v>
      </c>
      <c r="E247" s="204">
        <v>6000</v>
      </c>
      <c r="F247" s="204"/>
      <c r="G247" s="221"/>
      <c r="H247" s="221" t="s">
        <v>920</v>
      </c>
      <c r="I247" s="204">
        <v>3.8</v>
      </c>
      <c r="J247" s="204">
        <v>833</v>
      </c>
      <c r="K247" s="220" t="s">
        <v>916</v>
      </c>
      <c r="L247" s="219"/>
      <c r="M247" s="218"/>
      <c r="N247" s="187"/>
    </row>
    <row r="248" spans="1:14" x14ac:dyDescent="0.25">
      <c r="A248" s="376"/>
      <c r="B248" s="205" t="s">
        <v>972</v>
      </c>
      <c r="C248" s="221"/>
      <c r="D248" s="221" t="s">
        <v>620</v>
      </c>
      <c r="E248" s="204">
        <v>160000</v>
      </c>
      <c r="F248" s="204"/>
      <c r="G248" s="221">
        <v>25</v>
      </c>
      <c r="H248" s="221" t="s">
        <v>871</v>
      </c>
      <c r="I248" s="204">
        <v>14.7</v>
      </c>
      <c r="J248" s="204">
        <v>2667</v>
      </c>
      <c r="K248" s="220" t="s">
        <v>916</v>
      </c>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57" t="s">
        <v>431</v>
      </c>
      <c r="C257" s="458"/>
      <c r="D257" s="458"/>
      <c r="E257" s="458"/>
      <c r="F257" s="189"/>
      <c r="G257" s="189"/>
      <c r="H257" s="189"/>
      <c r="I257" s="189"/>
      <c r="J257" s="189"/>
      <c r="K257" s="189"/>
      <c r="L257" s="189"/>
      <c r="M257" s="375"/>
      <c r="N257" s="187"/>
    </row>
    <row r="258" spans="1:15" ht="33.75" customHeight="1" thickBot="1" x14ac:dyDescent="0.3">
      <c r="A258" s="377"/>
      <c r="B258" s="460" t="s">
        <v>430</v>
      </c>
      <c r="C258" s="460"/>
      <c r="D258" s="460"/>
      <c r="E258" s="460"/>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v>209.9</v>
      </c>
      <c r="D260" s="204" t="s">
        <v>889</v>
      </c>
      <c r="E260" s="203" t="s">
        <v>975</v>
      </c>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-209.9</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59" t="s">
        <v>427</v>
      </c>
      <c r="C269" s="459"/>
      <c r="D269" s="459"/>
      <c r="E269" s="459"/>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v>49.2</v>
      </c>
      <c r="D271" s="203" t="s">
        <v>976</v>
      </c>
      <c r="E271" s="208"/>
      <c r="F271" s="207"/>
      <c r="G271" s="207"/>
      <c r="H271" s="207"/>
      <c r="I271" s="207"/>
      <c r="J271" s="207"/>
      <c r="K271" s="207"/>
      <c r="L271" s="207"/>
      <c r="M271" s="380"/>
      <c r="N271" s="187"/>
    </row>
    <row r="272" spans="1:15" s="206" customFormat="1" x14ac:dyDescent="0.25">
      <c r="A272" s="379"/>
      <c r="B272" s="205" t="s">
        <v>424</v>
      </c>
      <c r="C272" s="204">
        <v>61.3</v>
      </c>
      <c r="D272" s="203" t="s">
        <v>977</v>
      </c>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422</v>
      </c>
      <c r="C275" s="204"/>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110.5</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57" t="s">
        <v>418</v>
      </c>
      <c r="C283" s="458"/>
      <c r="D283" s="458"/>
      <c r="E283" s="458"/>
      <c r="F283" s="189"/>
      <c r="G283" s="189"/>
      <c r="H283" s="189"/>
      <c r="I283" s="189"/>
      <c r="J283" s="189"/>
      <c r="K283" s="189"/>
      <c r="L283" s="189"/>
      <c r="M283" s="375"/>
      <c r="N283" s="187"/>
    </row>
    <row r="284" spans="1:15" ht="35.25" customHeight="1" thickBot="1" x14ac:dyDescent="0.3">
      <c r="A284" s="377"/>
      <c r="B284" s="459" t="s">
        <v>417</v>
      </c>
      <c r="C284" s="459"/>
      <c r="D284" s="459"/>
      <c r="E284" s="459"/>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v>320.8</v>
      </c>
      <c r="D286" s="204" t="s">
        <v>889</v>
      </c>
      <c r="E286" s="203" t="s">
        <v>975</v>
      </c>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-320.8</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57" t="s">
        <v>405</v>
      </c>
      <c r="C294" s="458"/>
      <c r="D294" s="458"/>
      <c r="E294" s="458"/>
      <c r="F294" s="189"/>
      <c r="G294" s="189"/>
      <c r="H294" s="189"/>
      <c r="I294" s="189"/>
      <c r="J294" s="189"/>
      <c r="K294" s="189"/>
      <c r="L294" s="189"/>
      <c r="M294" s="375"/>
      <c r="N294" s="187"/>
    </row>
    <row r="295" spans="1:15" ht="32.25" customHeight="1" thickBot="1" x14ac:dyDescent="0.3">
      <c r="A295" s="377"/>
      <c r="B295" s="459" t="s">
        <v>404</v>
      </c>
      <c r="C295" s="459"/>
      <c r="D295" s="459"/>
      <c r="E295" s="459"/>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221</v>
      </c>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57" t="s">
        <v>335</v>
      </c>
      <c r="C300" s="458"/>
      <c r="D300" s="458"/>
      <c r="E300" s="458"/>
      <c r="F300" s="189"/>
      <c r="G300" s="189"/>
      <c r="H300" s="189"/>
      <c r="I300" s="189"/>
      <c r="J300" s="189"/>
      <c r="K300" s="189"/>
      <c r="L300" s="189"/>
      <c r="M300" s="375"/>
      <c r="N300" s="187"/>
    </row>
    <row r="301" spans="1:15" ht="30.75" customHeight="1" thickBot="1" x14ac:dyDescent="0.3">
      <c r="A301" s="377"/>
      <c r="B301" s="459" t="s">
        <v>399</v>
      </c>
      <c r="C301" s="459"/>
      <c r="D301" s="459"/>
      <c r="E301" s="459"/>
      <c r="F301" s="189"/>
      <c r="G301" s="189"/>
      <c r="H301" s="189"/>
      <c r="I301" s="189"/>
      <c r="J301" s="189"/>
      <c r="K301" s="189"/>
      <c r="L301" s="189"/>
      <c r="M301" s="375"/>
      <c r="N301" s="187"/>
    </row>
    <row r="302" spans="1:15" ht="63" customHeight="1" thickBot="1" x14ac:dyDescent="0.3">
      <c r="A302" s="377"/>
      <c r="B302" s="445" t="s">
        <v>978</v>
      </c>
      <c r="C302" s="437"/>
      <c r="D302" s="437"/>
      <c r="E302" s="438"/>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67" t="s">
        <v>394</v>
      </c>
      <c r="C307" s="468"/>
      <c r="D307" s="468"/>
      <c r="E307" s="468"/>
      <c r="F307" s="155"/>
      <c r="G307" s="155"/>
      <c r="H307" s="155"/>
      <c r="I307" s="155"/>
      <c r="J307" s="155"/>
      <c r="K307" s="155"/>
      <c r="L307" s="155"/>
      <c r="M307" s="386"/>
      <c r="N307" s="187"/>
    </row>
    <row r="308" spans="1:14" ht="70.5" customHeight="1" thickBot="1" x14ac:dyDescent="0.3">
      <c r="A308" s="387"/>
      <c r="B308" s="452" t="s">
        <v>992</v>
      </c>
      <c r="C308" s="453"/>
      <c r="D308" s="453"/>
      <c r="E308" s="454"/>
      <c r="F308" s="155"/>
      <c r="G308" s="155"/>
      <c r="H308" s="155"/>
      <c r="I308" s="155"/>
      <c r="J308" s="155"/>
      <c r="K308" s="155"/>
      <c r="L308" s="155"/>
      <c r="M308" s="386"/>
      <c r="N308" s="187"/>
    </row>
    <row r="309" spans="1:14" ht="22.5" customHeight="1" x14ac:dyDescent="0.25">
      <c r="A309" s="387" t="s">
        <v>393</v>
      </c>
      <c r="B309" s="448" t="s">
        <v>392</v>
      </c>
      <c r="C309" s="449"/>
      <c r="D309" s="449"/>
      <c r="E309" s="449"/>
      <c r="F309" s="155"/>
      <c r="G309" s="155"/>
      <c r="H309" s="155"/>
      <c r="I309" s="155"/>
      <c r="J309" s="155"/>
      <c r="K309" s="155"/>
      <c r="L309" s="155"/>
      <c r="M309" s="386"/>
      <c r="N309" s="187"/>
    </row>
    <row r="310" spans="1:14" ht="36.75" customHeight="1" thickBot="1" x14ac:dyDescent="0.3">
      <c r="A310" s="387"/>
      <c r="B310" s="450" t="s">
        <v>391</v>
      </c>
      <c r="C310" s="451"/>
      <c r="D310" s="451"/>
      <c r="E310" s="451"/>
      <c r="F310" s="155"/>
      <c r="G310" s="155"/>
      <c r="H310" s="155"/>
      <c r="I310" s="155"/>
      <c r="J310" s="155"/>
      <c r="K310" s="155"/>
      <c r="L310" s="155"/>
      <c r="M310" s="386"/>
      <c r="N310" s="187"/>
    </row>
    <row r="311" spans="1:14" ht="70.5" customHeight="1" thickBot="1" x14ac:dyDescent="0.3">
      <c r="A311" s="387"/>
      <c r="B311" s="452" t="s">
        <v>993</v>
      </c>
      <c r="C311" s="453"/>
      <c r="D311" s="453"/>
      <c r="E311" s="454"/>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67" t="s">
        <v>387</v>
      </c>
      <c r="C315" s="468"/>
      <c r="D315" s="468"/>
      <c r="E315" s="468"/>
      <c r="F315" s="155"/>
      <c r="G315" s="155"/>
      <c r="H315" s="155"/>
      <c r="I315" s="155"/>
      <c r="J315" s="155"/>
      <c r="K315" s="155"/>
      <c r="L315" s="155"/>
      <c r="M315" s="386"/>
      <c r="N315" s="187"/>
    </row>
    <row r="316" spans="1:14" ht="48.75" customHeight="1" thickBot="1" x14ac:dyDescent="0.3">
      <c r="A316" s="390"/>
      <c r="B316" s="452" t="s">
        <v>991</v>
      </c>
      <c r="C316" s="453"/>
      <c r="D316" s="453"/>
      <c r="E316" s="454"/>
      <c r="F316" s="155"/>
      <c r="G316" s="155"/>
      <c r="H316" s="155"/>
      <c r="I316" s="155"/>
      <c r="J316" s="155"/>
      <c r="K316" s="155"/>
      <c r="L316" s="155"/>
      <c r="M316" s="386"/>
      <c r="N316" s="187"/>
    </row>
    <row r="317" spans="1:14" ht="42.75" customHeight="1" x14ac:dyDescent="0.25">
      <c r="A317" s="391" t="s">
        <v>386</v>
      </c>
      <c r="B317" s="465" t="s">
        <v>385</v>
      </c>
      <c r="C317" s="466"/>
      <c r="D317" s="466"/>
      <c r="E317" s="466"/>
      <c r="F317" s="155"/>
      <c r="G317" s="155"/>
      <c r="H317" s="155"/>
      <c r="I317" s="155"/>
      <c r="J317" s="155"/>
      <c r="K317" s="155"/>
      <c r="L317" s="155"/>
      <c r="M317" s="386"/>
      <c r="N317" s="187"/>
    </row>
    <row r="318" spans="1:14" ht="73.5" customHeight="1" x14ac:dyDescent="0.25">
      <c r="A318" s="392"/>
      <c r="B318" s="451" t="s">
        <v>384</v>
      </c>
      <c r="C318" s="451"/>
      <c r="D318" s="451"/>
      <c r="E318" s="451"/>
      <c r="F318" s="155"/>
      <c r="G318" s="155"/>
      <c r="H318" s="155"/>
      <c r="I318" s="155"/>
      <c r="J318" s="155"/>
      <c r="K318" s="155"/>
      <c r="L318" s="155"/>
      <c r="M318" s="386"/>
      <c r="N318" s="187"/>
    </row>
    <row r="319" spans="1:14" ht="48.75" customHeight="1" thickBot="1" x14ac:dyDescent="0.3">
      <c r="A319" s="393"/>
      <c r="B319" s="468" t="s">
        <v>383</v>
      </c>
      <c r="C319" s="468"/>
      <c r="D319" s="468"/>
      <c r="E319" s="468"/>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c r="G321" s="178" t="s">
        <v>154</v>
      </c>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c r="G326" s="178" t="s">
        <v>154</v>
      </c>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c r="G341" s="178" t="s">
        <v>154</v>
      </c>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c r="G346" s="178" t="s">
        <v>154</v>
      </c>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c r="G355" s="178" t="s">
        <v>154</v>
      </c>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c r="G364" s="178" t="s">
        <v>154</v>
      </c>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c r="G368" s="178" t="s">
        <v>154</v>
      </c>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c r="G369" s="178" t="s">
        <v>154</v>
      </c>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c r="G373" s="165" t="s">
        <v>154</v>
      </c>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76" t="s">
        <v>353</v>
      </c>
      <c r="C380" s="477"/>
      <c r="D380" s="477"/>
      <c r="E380" s="477"/>
      <c r="F380" s="155"/>
      <c r="G380" s="155"/>
      <c r="H380" s="155"/>
      <c r="I380" s="155"/>
      <c r="J380" s="155"/>
      <c r="K380" s="155"/>
      <c r="L380" s="155"/>
      <c r="M380" s="386"/>
      <c r="N380" s="187"/>
    </row>
    <row r="381" spans="1:17" ht="47.25" customHeight="1" thickBot="1" x14ac:dyDescent="0.3">
      <c r="A381" s="388"/>
      <c r="B381" s="452" t="s">
        <v>1000</v>
      </c>
      <c r="C381" s="437"/>
      <c r="D381" s="437"/>
      <c r="E381" s="438"/>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74" t="s">
        <v>350</v>
      </c>
      <c r="C383" s="475"/>
      <c r="D383" s="475"/>
      <c r="E383" s="475"/>
      <c r="F383" s="155"/>
      <c r="G383" s="155"/>
      <c r="H383" s="155"/>
      <c r="I383" s="155"/>
      <c r="J383" s="155"/>
      <c r="K383" s="155"/>
      <c r="L383" s="155"/>
      <c r="M383" s="386"/>
      <c r="N383" s="187"/>
    </row>
    <row r="384" spans="1:17" ht="58.5" customHeight="1" thickBot="1" x14ac:dyDescent="0.3">
      <c r="A384" s="388"/>
      <c r="B384" s="473" t="s">
        <v>994</v>
      </c>
      <c r="C384" s="453"/>
      <c r="D384" s="453"/>
      <c r="E384" s="454"/>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91" t="s">
        <v>347</v>
      </c>
      <c r="C387" s="492"/>
      <c r="D387" s="492"/>
      <c r="E387" s="492"/>
      <c r="F387" s="155"/>
      <c r="G387" s="155"/>
      <c r="H387" s="155"/>
      <c r="I387" s="155"/>
      <c r="J387" s="155"/>
      <c r="K387" s="155"/>
      <c r="L387" s="155"/>
      <c r="M387" s="386"/>
      <c r="N387" s="187"/>
    </row>
    <row r="388" spans="1:14" ht="20.25" customHeight="1" thickBot="1" x14ac:dyDescent="0.3">
      <c r="A388" s="388"/>
      <c r="B388" s="463" t="s">
        <v>346</v>
      </c>
      <c r="C388" s="464"/>
      <c r="D388" s="464"/>
      <c r="E388" s="464"/>
      <c r="F388" s="155"/>
      <c r="G388" s="155"/>
      <c r="H388" s="155"/>
      <c r="I388" s="155"/>
      <c r="J388" s="155"/>
      <c r="K388" s="155"/>
      <c r="L388" s="155"/>
      <c r="M388" s="386"/>
      <c r="N388" s="187"/>
    </row>
    <row r="389" spans="1:14" ht="61.5" customHeight="1" thickBot="1" x14ac:dyDescent="0.3">
      <c r="A389" s="388"/>
      <c r="B389" s="452" t="s">
        <v>995</v>
      </c>
      <c r="C389" s="453"/>
      <c r="D389" s="453"/>
      <c r="E389" s="454"/>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91" t="s">
        <v>335</v>
      </c>
      <c r="C392" s="492"/>
      <c r="D392" s="492"/>
      <c r="E392" s="492"/>
      <c r="F392" s="155"/>
      <c r="G392" s="155"/>
      <c r="H392" s="155"/>
      <c r="I392" s="155"/>
      <c r="J392" s="155"/>
      <c r="K392" s="155"/>
      <c r="L392" s="155"/>
      <c r="M392" s="386"/>
      <c r="N392" s="187"/>
    </row>
    <row r="393" spans="1:14" ht="33" customHeight="1" thickBot="1" x14ac:dyDescent="0.3">
      <c r="A393" s="388"/>
      <c r="B393" s="467" t="s">
        <v>344</v>
      </c>
      <c r="C393" s="468"/>
      <c r="D393" s="468"/>
      <c r="E393" s="468"/>
      <c r="F393" s="155"/>
      <c r="G393" s="155"/>
      <c r="H393" s="155"/>
      <c r="I393" s="155"/>
      <c r="J393" s="155"/>
      <c r="K393" s="155"/>
      <c r="L393" s="155"/>
      <c r="M393" s="386"/>
      <c r="N393" s="187"/>
    </row>
    <row r="394" spans="1:14" ht="63" customHeight="1" thickBot="1" x14ac:dyDescent="0.3">
      <c r="A394" s="388"/>
      <c r="B394" s="436" t="s">
        <v>154</v>
      </c>
      <c r="C394" s="437"/>
      <c r="D394" s="437"/>
      <c r="E394" s="438"/>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9.5" customHeight="1" thickBot="1" x14ac:dyDescent="0.3">
      <c r="A398" s="396"/>
      <c r="B398" s="497" t="s">
        <v>341</v>
      </c>
      <c r="C398" s="498"/>
      <c r="D398" s="498"/>
      <c r="E398" s="498"/>
      <c r="F398" s="150"/>
      <c r="G398" s="150"/>
      <c r="H398" s="150"/>
      <c r="I398" s="150"/>
      <c r="J398" s="150"/>
      <c r="K398" s="150"/>
      <c r="L398" s="150"/>
      <c r="M398" s="397"/>
      <c r="N398" s="187"/>
    </row>
    <row r="399" spans="1:14" ht="216.75" customHeight="1" thickBot="1" x14ac:dyDescent="0.3">
      <c r="A399" s="396"/>
      <c r="B399" s="445" t="s">
        <v>979</v>
      </c>
      <c r="C399" s="437"/>
      <c r="D399" s="437"/>
      <c r="E399" s="438"/>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97" t="s">
        <v>338</v>
      </c>
      <c r="C401" s="498"/>
      <c r="D401" s="498"/>
      <c r="E401" s="498"/>
      <c r="F401" s="150"/>
      <c r="G401" s="150"/>
      <c r="H401" s="150"/>
      <c r="I401" s="150"/>
      <c r="J401" s="150"/>
      <c r="K401" s="150"/>
      <c r="L401" s="150"/>
      <c r="M401" s="397"/>
      <c r="N401" s="187"/>
    </row>
    <row r="402" spans="1:14" ht="159" customHeight="1" thickBot="1" x14ac:dyDescent="0.3">
      <c r="A402" s="396"/>
      <c r="B402" s="445" t="s">
        <v>980</v>
      </c>
      <c r="C402" s="437"/>
      <c r="D402" s="437"/>
      <c r="E402" s="438"/>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95" t="s">
        <v>334</v>
      </c>
      <c r="C406" s="496"/>
      <c r="D406" s="496"/>
      <c r="E406" s="496"/>
      <c r="F406" s="150"/>
      <c r="G406" s="150"/>
      <c r="H406" s="150"/>
      <c r="I406" s="150"/>
      <c r="J406" s="150"/>
      <c r="K406" s="150"/>
      <c r="L406" s="150"/>
      <c r="M406" s="397"/>
      <c r="N406" s="187"/>
    </row>
    <row r="407" spans="1:14" ht="72" customHeight="1" thickBot="1" x14ac:dyDescent="0.3">
      <c r="A407" s="398"/>
      <c r="B407" s="445" t="s">
        <v>981</v>
      </c>
      <c r="C407" s="437"/>
      <c r="D407" s="437"/>
      <c r="E407" s="438"/>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73" t="s">
        <v>996</v>
      </c>
      <c r="C412" s="453"/>
      <c r="D412" s="453"/>
      <c r="E412" s="454"/>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52" t="s">
        <v>997</v>
      </c>
      <c r="C415" s="453"/>
      <c r="D415" s="453"/>
      <c r="E415" s="454"/>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73" t="s">
        <v>982</v>
      </c>
      <c r="C418" s="453"/>
      <c r="D418" s="453"/>
      <c r="E418" s="454"/>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36"/>
      <c r="C421" s="437"/>
      <c r="D421" s="437"/>
      <c r="E421" s="438"/>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93" t="s">
        <v>318</v>
      </c>
      <c r="C423" s="494"/>
      <c r="D423" s="494"/>
      <c r="E423" s="494"/>
      <c r="F423" s="127"/>
      <c r="G423" s="127"/>
      <c r="H423" s="127"/>
      <c r="I423" s="127"/>
      <c r="J423" s="127"/>
      <c r="K423" s="127"/>
      <c r="L423" s="127"/>
      <c r="M423" s="352"/>
      <c r="N423" s="187"/>
    </row>
    <row r="424" spans="1:14" x14ac:dyDescent="0.25">
      <c r="A424" s="353"/>
      <c r="B424" s="133" t="s">
        <v>317</v>
      </c>
      <c r="C424" s="132" t="s">
        <v>998</v>
      </c>
      <c r="D424" s="127"/>
      <c r="E424" s="127"/>
      <c r="F424" s="127"/>
      <c r="G424" s="127"/>
      <c r="H424" s="127"/>
      <c r="I424" s="127"/>
      <c r="J424" s="127"/>
      <c r="K424" s="127"/>
      <c r="L424" s="127"/>
      <c r="M424" s="352"/>
      <c r="N424" s="187"/>
    </row>
    <row r="425" spans="1:14" x14ac:dyDescent="0.25">
      <c r="A425" s="353"/>
      <c r="B425" s="131" t="s">
        <v>316</v>
      </c>
      <c r="C425" s="130" t="s">
        <v>999</v>
      </c>
      <c r="D425" s="127"/>
      <c r="E425" s="127"/>
      <c r="F425" s="127"/>
      <c r="G425" s="127"/>
      <c r="H425" s="127"/>
      <c r="I425" s="127"/>
      <c r="J425" s="127"/>
      <c r="K425" s="127"/>
      <c r="L425" s="127"/>
      <c r="M425" s="352"/>
      <c r="N425" s="187"/>
    </row>
    <row r="426" spans="1:14" ht="15.75" thickBot="1" x14ac:dyDescent="0.3">
      <c r="A426" s="354"/>
      <c r="B426" s="128" t="s">
        <v>315</v>
      </c>
      <c r="C426" s="422">
        <v>42328</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scale="48" fitToHeight="0" orientation="landscape" r:id="rId2"/>
  <rowBreaks count="10" manualBreakCount="10">
    <brk id="33" max="16383" man="1"/>
    <brk id="42" max="16383" man="1"/>
    <brk id="84" max="16383" man="1"/>
    <brk id="203" max="12" man="1"/>
    <brk id="241" max="16383" man="1"/>
    <brk id="281" max="16383" man="1"/>
    <brk id="312" max="12" man="1"/>
    <brk id="377" max="16383" man="1"/>
    <brk id="395" max="12" man="1"/>
    <brk id="408" max="16383" man="1"/>
  </rowBreaks>
  <drawing r:id="rId3"/>
  <legacyDrawing r:id="rId4"/>
  <oleObjects>
    <mc:AlternateContent xmlns:mc="http://schemas.openxmlformats.org/markup-compatibility/2006">
      <mc:Choice Requires="x14">
        <oleObject progId="Visio.Drawing.11" shapeId="1032" r:id="rId5">
          <objectPr defaultSize="0" autoPict="0" r:id="rId6">
            <anchor moveWithCells="1">
              <from>
                <xdr:col>1</xdr:col>
                <xdr:colOff>19050</xdr:colOff>
                <xdr:row>36</xdr:row>
                <xdr:rowOff>161925</xdr:rowOff>
              </from>
              <to>
                <xdr:col>4</xdr:col>
                <xdr:colOff>923925</xdr:colOff>
                <xdr:row>37</xdr:row>
                <xdr:rowOff>4905375</xdr:rowOff>
              </to>
            </anchor>
          </objectPr>
        </oleObject>
      </mc:Choice>
      <mc:Fallback>
        <oleObject progId="Visio.Drawing.11" shapeId="1032" r:id="rId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0"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9"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30"/>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30"/>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30"/>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31"/>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32"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3"/>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34"/>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9" t="s">
        <v>131</v>
      </c>
      <c r="F29" s="540"/>
      <c r="G29" s="536"/>
      <c r="H29" s="121" t="s">
        <v>140</v>
      </c>
      <c r="I29" s="72" t="s">
        <v>139</v>
      </c>
      <c r="J29" s="72" t="s">
        <v>10</v>
      </c>
      <c r="K29" s="72" t="s">
        <v>135</v>
      </c>
      <c r="L29" s="72" t="s">
        <v>138</v>
      </c>
      <c r="M29" s="72" t="s">
        <v>155</v>
      </c>
      <c r="N29" s="72" t="s">
        <v>153</v>
      </c>
      <c r="O29" s="535" t="s">
        <v>8</v>
      </c>
      <c r="P29" s="536"/>
      <c r="Q29" s="18"/>
      <c r="R29" s="18"/>
      <c r="S29" s="18"/>
      <c r="T29" s="18"/>
      <c r="U29" s="18"/>
      <c r="V29" s="18"/>
      <c r="W29" s="18"/>
      <c r="X29" s="94"/>
      <c r="Y29" s="23"/>
    </row>
    <row r="30" spans="1:25" s="3" customFormat="1" ht="46.5" customHeight="1" x14ac:dyDescent="0.25">
      <c r="A30" s="13"/>
      <c r="B30" s="14"/>
      <c r="C30" s="303"/>
      <c r="D30" s="322"/>
      <c r="E30" s="541"/>
      <c r="F30" s="541"/>
      <c r="G30" s="541"/>
      <c r="H30" s="323"/>
      <c r="I30" s="324"/>
      <c r="J30" s="325"/>
      <c r="K30" s="326"/>
      <c r="L30" s="325"/>
      <c r="M30" s="326"/>
      <c r="N30" s="325"/>
      <c r="O30" s="537"/>
      <c r="P30" s="538"/>
      <c r="Q30" s="18"/>
      <c r="R30" s="18"/>
      <c r="S30" s="18"/>
      <c r="T30" s="18"/>
      <c r="U30" s="18"/>
      <c r="V30" s="18"/>
      <c r="W30" s="18"/>
      <c r="X30" s="94"/>
      <c r="Y30" s="23"/>
    </row>
    <row r="31" spans="1:25" s="3" customFormat="1" ht="46.5" customHeight="1" x14ac:dyDescent="0.25">
      <c r="A31" s="13"/>
      <c r="B31" s="14"/>
      <c r="C31" s="327"/>
      <c r="D31" s="328"/>
      <c r="E31" s="510"/>
      <c r="F31" s="510"/>
      <c r="G31" s="510"/>
      <c r="H31" s="329"/>
      <c r="I31" s="330"/>
      <c r="J31" s="331"/>
      <c r="K31" s="332"/>
      <c r="L31" s="331"/>
      <c r="M31" s="332"/>
      <c r="N31" s="331"/>
      <c r="O31" s="510"/>
      <c r="P31" s="525"/>
      <c r="Q31" s="18"/>
      <c r="R31" s="18"/>
      <c r="S31" s="18"/>
      <c r="T31" s="18"/>
      <c r="U31" s="18"/>
      <c r="V31" s="18"/>
      <c r="W31" s="18"/>
      <c r="X31" s="94"/>
      <c r="Y31" s="23"/>
    </row>
    <row r="32" spans="1:25" s="3" customFormat="1" ht="46.5" customHeight="1" x14ac:dyDescent="0.25">
      <c r="A32" s="13"/>
      <c r="B32" s="14"/>
      <c r="C32" s="327"/>
      <c r="D32" s="328"/>
      <c r="E32" s="510"/>
      <c r="F32" s="510"/>
      <c r="G32" s="510"/>
      <c r="H32" s="329"/>
      <c r="I32" s="330"/>
      <c r="J32" s="331"/>
      <c r="K32" s="332"/>
      <c r="L32" s="331"/>
      <c r="M32" s="332"/>
      <c r="N32" s="331"/>
      <c r="O32" s="510"/>
      <c r="P32" s="525"/>
      <c r="Q32" s="18"/>
      <c r="R32" s="18"/>
      <c r="S32" s="18"/>
      <c r="T32" s="18"/>
      <c r="U32" s="18"/>
      <c r="V32" s="18"/>
      <c r="W32" s="18"/>
      <c r="X32" s="94"/>
      <c r="Y32" s="23"/>
    </row>
    <row r="33" spans="1:25" s="3" customFormat="1" ht="46.5" customHeight="1" x14ac:dyDescent="0.25">
      <c r="A33" s="13"/>
      <c r="B33" s="14"/>
      <c r="C33" s="327"/>
      <c r="D33" s="328"/>
      <c r="E33" s="510"/>
      <c r="F33" s="510"/>
      <c r="G33" s="510"/>
      <c r="H33" s="329"/>
      <c r="I33" s="330"/>
      <c r="J33" s="331"/>
      <c r="K33" s="331"/>
      <c r="L33" s="331"/>
      <c r="M33" s="332"/>
      <c r="N33" s="331"/>
      <c r="O33" s="510"/>
      <c r="P33" s="525"/>
      <c r="Q33" s="18"/>
      <c r="R33" s="18"/>
      <c r="S33" s="18"/>
      <c r="T33" s="18"/>
      <c r="U33" s="18"/>
      <c r="V33" s="18"/>
      <c r="W33" s="18"/>
      <c r="X33" s="94"/>
      <c r="Y33" s="23"/>
    </row>
    <row r="34" spans="1:25" s="3" customFormat="1" ht="46.5" customHeight="1" x14ac:dyDescent="0.25">
      <c r="A34" s="13"/>
      <c r="B34" s="14"/>
      <c r="C34" s="327"/>
      <c r="D34" s="328"/>
      <c r="E34" s="510"/>
      <c r="F34" s="510"/>
      <c r="G34" s="510"/>
      <c r="H34" s="329"/>
      <c r="I34" s="330"/>
      <c r="J34" s="331"/>
      <c r="K34" s="331"/>
      <c r="L34" s="331"/>
      <c r="M34" s="332"/>
      <c r="N34" s="331"/>
      <c r="O34" s="510"/>
      <c r="P34" s="525"/>
      <c r="Q34" s="18"/>
      <c r="R34" s="18"/>
      <c r="S34" s="18"/>
      <c r="T34" s="18"/>
      <c r="U34" s="18"/>
      <c r="V34" s="18"/>
      <c r="W34" s="18"/>
      <c r="X34" s="94"/>
      <c r="Y34" s="23"/>
    </row>
    <row r="35" spans="1:25" s="3" customFormat="1" ht="46.5" customHeight="1" x14ac:dyDescent="0.25">
      <c r="A35" s="13"/>
      <c r="B35" s="14"/>
      <c r="C35" s="327"/>
      <c r="D35" s="328"/>
      <c r="E35" s="510"/>
      <c r="F35" s="510"/>
      <c r="G35" s="510"/>
      <c r="H35" s="329"/>
      <c r="I35" s="330"/>
      <c r="J35" s="331"/>
      <c r="K35" s="331"/>
      <c r="L35" s="331"/>
      <c r="M35" s="332"/>
      <c r="N35" s="331"/>
      <c r="O35" s="510"/>
      <c r="P35" s="525"/>
      <c r="Q35" s="18"/>
      <c r="R35" s="18"/>
      <c r="S35" s="18"/>
      <c r="T35" s="18"/>
      <c r="U35" s="18"/>
      <c r="V35" s="18"/>
      <c r="W35" s="18"/>
      <c r="X35" s="94"/>
      <c r="Y35" s="23"/>
    </row>
    <row r="36" spans="1:25" s="3" customFormat="1" ht="46.5" customHeight="1" x14ac:dyDescent="0.25">
      <c r="A36" s="13"/>
      <c r="B36" s="14"/>
      <c r="C36" s="327"/>
      <c r="D36" s="328"/>
      <c r="E36" s="510"/>
      <c r="F36" s="510"/>
      <c r="G36" s="510"/>
      <c r="H36" s="329"/>
      <c r="I36" s="330"/>
      <c r="J36" s="331"/>
      <c r="K36" s="331"/>
      <c r="L36" s="331"/>
      <c r="M36" s="332"/>
      <c r="N36" s="331"/>
      <c r="O36" s="510"/>
      <c r="P36" s="525"/>
      <c r="Q36" s="18"/>
      <c r="R36" s="18"/>
      <c r="S36" s="18"/>
      <c r="T36" s="18"/>
      <c r="U36" s="18"/>
      <c r="V36" s="18"/>
      <c r="W36" s="18"/>
      <c r="X36" s="94"/>
      <c r="Y36" s="23"/>
    </row>
    <row r="37" spans="1:25" s="3" customFormat="1" ht="46.5" customHeight="1" x14ac:dyDescent="0.25">
      <c r="A37" s="13"/>
      <c r="B37" s="14"/>
      <c r="C37" s="327"/>
      <c r="D37" s="328"/>
      <c r="E37" s="510"/>
      <c r="F37" s="510"/>
      <c r="G37" s="510"/>
      <c r="H37" s="329"/>
      <c r="I37" s="330"/>
      <c r="J37" s="331"/>
      <c r="K37" s="331"/>
      <c r="L37" s="331"/>
      <c r="M37" s="332"/>
      <c r="N37" s="331"/>
      <c r="O37" s="510"/>
      <c r="P37" s="525"/>
      <c r="Q37" s="18"/>
      <c r="R37" s="18"/>
      <c r="S37" s="18"/>
      <c r="T37" s="18"/>
      <c r="U37" s="18"/>
      <c r="V37" s="18"/>
      <c r="W37" s="18"/>
      <c r="X37" s="94"/>
      <c r="Y37" s="23"/>
    </row>
    <row r="38" spans="1:25" s="3" customFormat="1" ht="46.5" customHeight="1" x14ac:dyDescent="0.25">
      <c r="A38" s="13"/>
      <c r="B38" s="14"/>
      <c r="C38" s="327"/>
      <c r="D38" s="328"/>
      <c r="E38" s="510"/>
      <c r="F38" s="510"/>
      <c r="G38" s="510"/>
      <c r="H38" s="329"/>
      <c r="I38" s="330"/>
      <c r="J38" s="331"/>
      <c r="K38" s="331"/>
      <c r="L38" s="331"/>
      <c r="M38" s="332"/>
      <c r="N38" s="331"/>
      <c r="O38" s="510"/>
      <c r="P38" s="525"/>
      <c r="Q38" s="18"/>
      <c r="R38" s="18"/>
      <c r="S38" s="18"/>
      <c r="T38" s="18"/>
      <c r="U38" s="18"/>
      <c r="V38" s="18"/>
      <c r="W38" s="18"/>
      <c r="X38" s="94"/>
      <c r="Y38" s="23"/>
    </row>
    <row r="39" spans="1:25" s="3" customFormat="1" ht="46.5" customHeight="1" x14ac:dyDescent="0.25">
      <c r="A39" s="13"/>
      <c r="B39" s="14"/>
      <c r="C39" s="327"/>
      <c r="D39" s="328"/>
      <c r="E39" s="510"/>
      <c r="F39" s="510"/>
      <c r="G39" s="510"/>
      <c r="H39" s="329"/>
      <c r="I39" s="330"/>
      <c r="J39" s="331"/>
      <c r="K39" s="331"/>
      <c r="L39" s="331"/>
      <c r="M39" s="332"/>
      <c r="N39" s="331"/>
      <c r="O39" s="510"/>
      <c r="P39" s="525"/>
      <c r="Q39" s="18"/>
      <c r="R39" s="18"/>
      <c r="S39" s="18"/>
      <c r="T39" s="18"/>
      <c r="U39" s="18"/>
      <c r="V39" s="18"/>
      <c r="W39" s="18"/>
      <c r="X39" s="94"/>
      <c r="Y39" s="23"/>
    </row>
    <row r="40" spans="1:25" s="3" customFormat="1" ht="46.5" customHeight="1" x14ac:dyDescent="0.25">
      <c r="A40" s="13"/>
      <c r="B40" s="14"/>
      <c r="C40" s="327"/>
      <c r="D40" s="328"/>
      <c r="E40" s="510"/>
      <c r="F40" s="510"/>
      <c r="G40" s="510"/>
      <c r="H40" s="329"/>
      <c r="I40" s="330"/>
      <c r="J40" s="331"/>
      <c r="K40" s="331"/>
      <c r="L40" s="331"/>
      <c r="M40" s="332"/>
      <c r="N40" s="331"/>
      <c r="O40" s="510"/>
      <c r="P40" s="525"/>
      <c r="Q40" s="18"/>
      <c r="R40" s="18"/>
      <c r="S40" s="18"/>
      <c r="T40" s="18"/>
      <c r="U40" s="18"/>
      <c r="V40" s="18"/>
      <c r="W40" s="18"/>
      <c r="X40" s="94"/>
      <c r="Y40" s="23"/>
    </row>
    <row r="41" spans="1:25" s="3" customFormat="1" ht="46.5" customHeight="1" x14ac:dyDescent="0.25">
      <c r="A41" s="13"/>
      <c r="B41" s="14"/>
      <c r="C41" s="327"/>
      <c r="D41" s="328"/>
      <c r="E41" s="510"/>
      <c r="F41" s="510"/>
      <c r="G41" s="510"/>
      <c r="H41" s="329"/>
      <c r="I41" s="330"/>
      <c r="J41" s="331"/>
      <c r="K41" s="331"/>
      <c r="L41" s="331"/>
      <c r="M41" s="332"/>
      <c r="N41" s="331"/>
      <c r="O41" s="510"/>
      <c r="P41" s="525"/>
      <c r="Q41" s="18"/>
      <c r="R41" s="18"/>
      <c r="S41" s="18"/>
      <c r="T41" s="18"/>
      <c r="U41" s="18"/>
      <c r="V41" s="18"/>
      <c r="W41" s="18"/>
      <c r="X41" s="94"/>
      <c r="Y41" s="23"/>
    </row>
    <row r="42" spans="1:25" s="3" customFormat="1" ht="46.5" customHeight="1" x14ac:dyDescent="0.25">
      <c r="A42" s="13"/>
      <c r="B42" s="14"/>
      <c r="C42" s="327"/>
      <c r="D42" s="328"/>
      <c r="E42" s="510"/>
      <c r="F42" s="510"/>
      <c r="G42" s="510"/>
      <c r="H42" s="329"/>
      <c r="I42" s="330"/>
      <c r="J42" s="331"/>
      <c r="K42" s="331"/>
      <c r="L42" s="331"/>
      <c r="M42" s="332"/>
      <c r="N42" s="331"/>
      <c r="O42" s="510"/>
      <c r="P42" s="525"/>
      <c r="Q42" s="18"/>
      <c r="R42" s="18"/>
      <c r="S42" s="18"/>
      <c r="T42" s="18"/>
      <c r="U42" s="18"/>
      <c r="V42" s="18"/>
      <c r="W42" s="18"/>
      <c r="X42" s="94"/>
      <c r="Y42" s="23"/>
    </row>
    <row r="43" spans="1:25" s="3" customFormat="1" ht="46.5" customHeight="1" x14ac:dyDescent="0.25">
      <c r="A43" s="13"/>
      <c r="B43" s="14"/>
      <c r="C43" s="327"/>
      <c r="D43" s="328"/>
      <c r="E43" s="510"/>
      <c r="F43" s="510"/>
      <c r="G43" s="510"/>
      <c r="H43" s="329"/>
      <c r="I43" s="330"/>
      <c r="J43" s="331"/>
      <c r="K43" s="331"/>
      <c r="L43" s="331"/>
      <c r="M43" s="332"/>
      <c r="N43" s="331"/>
      <c r="O43" s="510"/>
      <c r="P43" s="525"/>
      <c r="Q43" s="18"/>
      <c r="R43" s="18"/>
      <c r="S43" s="18"/>
      <c r="T43" s="18"/>
      <c r="U43" s="18"/>
      <c r="V43" s="18"/>
      <c r="W43" s="18"/>
      <c r="X43" s="94"/>
      <c r="Y43" s="23"/>
    </row>
    <row r="44" spans="1:25" s="3" customFormat="1" ht="46.5" customHeight="1" x14ac:dyDescent="0.25">
      <c r="A44" s="13"/>
      <c r="B44" s="14"/>
      <c r="C44" s="327"/>
      <c r="D44" s="328"/>
      <c r="E44" s="510"/>
      <c r="F44" s="510"/>
      <c r="G44" s="510"/>
      <c r="H44" s="329"/>
      <c r="I44" s="330"/>
      <c r="J44" s="331"/>
      <c r="K44" s="331"/>
      <c r="L44" s="331"/>
      <c r="M44" s="332"/>
      <c r="N44" s="331"/>
      <c r="O44" s="510"/>
      <c r="P44" s="525"/>
      <c r="Q44" s="18"/>
      <c r="R44" s="18"/>
      <c r="S44" s="18"/>
      <c r="T44" s="18"/>
      <c r="U44" s="18"/>
      <c r="V44" s="18"/>
      <c r="W44" s="18"/>
      <c r="X44" s="94"/>
      <c r="Y44" s="23"/>
    </row>
    <row r="45" spans="1:25" s="3" customFormat="1" ht="46.5" customHeight="1" x14ac:dyDescent="0.25">
      <c r="A45" s="13"/>
      <c r="B45" s="14"/>
      <c r="C45" s="327"/>
      <c r="D45" s="328"/>
      <c r="E45" s="510"/>
      <c r="F45" s="510"/>
      <c r="G45" s="510"/>
      <c r="H45" s="329"/>
      <c r="I45" s="330"/>
      <c r="J45" s="331"/>
      <c r="K45" s="331"/>
      <c r="L45" s="331"/>
      <c r="M45" s="332"/>
      <c r="N45" s="331"/>
      <c r="O45" s="510"/>
      <c r="P45" s="525"/>
      <c r="Q45" s="18"/>
      <c r="R45" s="18"/>
      <c r="S45" s="18"/>
      <c r="T45" s="18"/>
      <c r="U45" s="18"/>
      <c r="V45" s="18"/>
      <c r="W45" s="18"/>
      <c r="X45" s="94"/>
      <c r="Y45" s="23"/>
    </row>
    <row r="46" spans="1:25" s="3" customFormat="1" ht="46.5" customHeight="1" x14ac:dyDescent="0.25">
      <c r="A46" s="13"/>
      <c r="B46" s="14"/>
      <c r="C46" s="327"/>
      <c r="D46" s="328"/>
      <c r="E46" s="510"/>
      <c r="F46" s="510"/>
      <c r="G46" s="510"/>
      <c r="H46" s="329"/>
      <c r="I46" s="330"/>
      <c r="J46" s="331"/>
      <c r="K46" s="331"/>
      <c r="L46" s="331"/>
      <c r="M46" s="332"/>
      <c r="N46" s="331"/>
      <c r="O46" s="510"/>
      <c r="P46" s="525"/>
      <c r="Q46" s="18"/>
      <c r="R46" s="18"/>
      <c r="S46" s="18"/>
      <c r="T46" s="18"/>
      <c r="U46" s="18"/>
      <c r="V46" s="18"/>
      <c r="W46" s="18"/>
      <c r="X46" s="94"/>
      <c r="Y46" s="23"/>
    </row>
    <row r="47" spans="1:25" s="3" customFormat="1" ht="46.5" customHeight="1" x14ac:dyDescent="0.25">
      <c r="A47" s="13"/>
      <c r="B47" s="14"/>
      <c r="C47" s="327"/>
      <c r="D47" s="328"/>
      <c r="E47" s="510"/>
      <c r="F47" s="510"/>
      <c r="G47" s="510"/>
      <c r="H47" s="329"/>
      <c r="I47" s="330"/>
      <c r="J47" s="331"/>
      <c r="K47" s="331"/>
      <c r="L47" s="331"/>
      <c r="M47" s="332"/>
      <c r="N47" s="331"/>
      <c r="O47" s="510"/>
      <c r="P47" s="525"/>
      <c r="Q47" s="18"/>
      <c r="R47" s="18"/>
      <c r="S47" s="18"/>
      <c r="T47" s="18"/>
      <c r="U47" s="18"/>
      <c r="V47" s="18"/>
      <c r="W47" s="18"/>
      <c r="X47" s="94"/>
      <c r="Y47" s="23"/>
    </row>
    <row r="48" spans="1:25" s="3" customFormat="1" ht="46.5" customHeight="1" x14ac:dyDescent="0.25">
      <c r="A48" s="13"/>
      <c r="B48" s="14"/>
      <c r="C48" s="327"/>
      <c r="D48" s="328"/>
      <c r="E48" s="510"/>
      <c r="F48" s="510"/>
      <c r="G48" s="510"/>
      <c r="H48" s="329"/>
      <c r="I48" s="330"/>
      <c r="J48" s="331"/>
      <c r="K48" s="331"/>
      <c r="L48" s="331"/>
      <c r="M48" s="332"/>
      <c r="N48" s="331"/>
      <c r="O48" s="510"/>
      <c r="P48" s="525"/>
      <c r="Q48" s="18"/>
      <c r="R48" s="18"/>
      <c r="S48" s="18"/>
      <c r="T48" s="18"/>
      <c r="U48" s="18"/>
      <c r="V48" s="18"/>
      <c r="W48" s="18"/>
      <c r="X48" s="94"/>
      <c r="Y48" s="23"/>
    </row>
    <row r="49" spans="1:25" s="38" customFormat="1" ht="46.5" customHeight="1" thickBot="1" x14ac:dyDescent="0.3">
      <c r="A49" s="37"/>
      <c r="B49" s="14"/>
      <c r="C49" s="333"/>
      <c r="D49" s="334"/>
      <c r="E49" s="511"/>
      <c r="F49" s="511"/>
      <c r="G49" s="511"/>
      <c r="H49" s="335"/>
      <c r="I49" s="336"/>
      <c r="J49" s="337"/>
      <c r="K49" s="337"/>
      <c r="L49" s="337"/>
      <c r="M49" s="338"/>
      <c r="N49" s="337"/>
      <c r="O49" s="511"/>
      <c r="P49" s="54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9"/>
      <c r="D53" s="550"/>
      <c r="E53" s="550"/>
      <c r="F53" s="550"/>
      <c r="G53" s="550"/>
      <c r="H53" s="550"/>
      <c r="I53" s="55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2"/>
      <c r="D54" s="553"/>
      <c r="E54" s="553"/>
      <c r="F54" s="553"/>
      <c r="G54" s="553"/>
      <c r="H54" s="553"/>
      <c r="I54" s="55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2"/>
      <c r="D55" s="553"/>
      <c r="E55" s="553"/>
      <c r="F55" s="553"/>
      <c r="G55" s="553"/>
      <c r="H55" s="553"/>
      <c r="I55" s="55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2"/>
      <c r="D56" s="553"/>
      <c r="E56" s="553"/>
      <c r="F56" s="553"/>
      <c r="G56" s="553"/>
      <c r="H56" s="553"/>
      <c r="I56" s="55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5"/>
      <c r="D57" s="556"/>
      <c r="E57" s="556"/>
      <c r="F57" s="556"/>
      <c r="G57" s="556"/>
      <c r="H57" s="556"/>
      <c r="I57" s="55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48" t="s">
        <v>131</v>
      </c>
      <c r="F62" s="548"/>
      <c r="G62" s="301" t="s">
        <v>149</v>
      </c>
      <c r="H62" s="301" t="s">
        <v>148</v>
      </c>
      <c r="I62" s="301" t="s">
        <v>147</v>
      </c>
      <c r="J62" s="301" t="s">
        <v>157</v>
      </c>
      <c r="K62" s="301" t="s">
        <v>958</v>
      </c>
      <c r="L62" s="543" t="s">
        <v>146</v>
      </c>
      <c r="M62" s="544"/>
      <c r="N62" s="543" t="s">
        <v>163</v>
      </c>
      <c r="O62" s="544"/>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45"/>
      <c r="F63" s="545"/>
      <c r="G63" s="304"/>
      <c r="H63" s="304"/>
      <c r="I63" s="305"/>
      <c r="J63" s="304"/>
      <c r="K63" s="305"/>
      <c r="L63" s="545"/>
      <c r="M63" s="545"/>
      <c r="N63" s="546"/>
      <c r="O63" s="547"/>
      <c r="P63" s="304"/>
      <c r="Q63" s="304"/>
      <c r="R63" s="304"/>
      <c r="S63" s="306"/>
      <c r="T63" s="306"/>
      <c r="U63" s="304"/>
      <c r="V63" s="304"/>
      <c r="W63" s="307"/>
      <c r="X63" s="29"/>
      <c r="Y63" s="23"/>
    </row>
    <row r="64" spans="1:25" s="3" customFormat="1" ht="47.25" customHeight="1" x14ac:dyDescent="0.25">
      <c r="A64" s="13"/>
      <c r="B64" s="14"/>
      <c r="C64" s="308"/>
      <c r="D64" s="309"/>
      <c r="E64" s="524"/>
      <c r="F64" s="524"/>
      <c r="G64" s="310"/>
      <c r="H64" s="310"/>
      <c r="I64" s="311"/>
      <c r="J64" s="310"/>
      <c r="K64" s="311"/>
      <c r="L64" s="524"/>
      <c r="M64" s="524"/>
      <c r="N64" s="527"/>
      <c r="O64" s="527"/>
      <c r="P64" s="310"/>
      <c r="Q64" s="310"/>
      <c r="R64" s="310"/>
      <c r="S64" s="312"/>
      <c r="T64" s="312"/>
      <c r="U64" s="310"/>
      <c r="V64" s="313"/>
      <c r="W64" s="314"/>
      <c r="X64" s="29"/>
      <c r="Y64" s="23"/>
    </row>
    <row r="65" spans="1:25" s="3" customFormat="1" ht="47.25" customHeight="1" x14ac:dyDescent="0.25">
      <c r="A65" s="13"/>
      <c r="B65" s="14"/>
      <c r="C65" s="308"/>
      <c r="D65" s="309"/>
      <c r="E65" s="524"/>
      <c r="F65" s="524"/>
      <c r="G65" s="310"/>
      <c r="H65" s="310"/>
      <c r="I65" s="311"/>
      <c r="J65" s="310"/>
      <c r="K65" s="311"/>
      <c r="L65" s="524"/>
      <c r="M65" s="524"/>
      <c r="N65" s="527"/>
      <c r="O65" s="527"/>
      <c r="P65" s="310"/>
      <c r="Q65" s="310"/>
      <c r="R65" s="310"/>
      <c r="S65" s="312"/>
      <c r="T65" s="312"/>
      <c r="U65" s="310"/>
      <c r="V65" s="313"/>
      <c r="W65" s="314"/>
      <c r="X65" s="29"/>
      <c r="Y65" s="23"/>
    </row>
    <row r="66" spans="1:25" s="3" customFormat="1" ht="47.25" customHeight="1" x14ac:dyDescent="0.25">
      <c r="A66" s="13"/>
      <c r="B66" s="14"/>
      <c r="C66" s="308"/>
      <c r="D66" s="309"/>
      <c r="E66" s="524"/>
      <c r="F66" s="524"/>
      <c r="G66" s="310"/>
      <c r="H66" s="310"/>
      <c r="I66" s="311"/>
      <c r="J66" s="310"/>
      <c r="K66" s="311"/>
      <c r="L66" s="524"/>
      <c r="M66" s="524"/>
      <c r="N66" s="527"/>
      <c r="O66" s="527"/>
      <c r="P66" s="310"/>
      <c r="Q66" s="310"/>
      <c r="R66" s="310"/>
      <c r="S66" s="312"/>
      <c r="T66" s="312"/>
      <c r="U66" s="310"/>
      <c r="V66" s="313"/>
      <c r="W66" s="314"/>
      <c r="X66" s="29"/>
      <c r="Y66" s="23"/>
    </row>
    <row r="67" spans="1:25" s="3" customFormat="1" ht="47.25" customHeight="1" x14ac:dyDescent="0.25">
      <c r="A67" s="13"/>
      <c r="B67" s="14"/>
      <c r="C67" s="308"/>
      <c r="D67" s="309"/>
      <c r="E67" s="524"/>
      <c r="F67" s="524"/>
      <c r="G67" s="310"/>
      <c r="H67" s="310"/>
      <c r="I67" s="311"/>
      <c r="J67" s="310"/>
      <c r="K67" s="311"/>
      <c r="L67" s="524"/>
      <c r="M67" s="524"/>
      <c r="N67" s="527"/>
      <c r="O67" s="527"/>
      <c r="P67" s="310"/>
      <c r="Q67" s="310"/>
      <c r="R67" s="310"/>
      <c r="S67" s="312"/>
      <c r="T67" s="312"/>
      <c r="U67" s="310"/>
      <c r="V67" s="313"/>
      <c r="W67" s="314"/>
      <c r="X67" s="29"/>
      <c r="Y67" s="23"/>
    </row>
    <row r="68" spans="1:25" s="3" customFormat="1" ht="47.25" customHeight="1" x14ac:dyDescent="0.25">
      <c r="A68" s="13"/>
      <c r="B68" s="14"/>
      <c r="C68" s="308"/>
      <c r="D68" s="309"/>
      <c r="E68" s="524"/>
      <c r="F68" s="524"/>
      <c r="G68" s="310"/>
      <c r="H68" s="310"/>
      <c r="I68" s="311"/>
      <c r="J68" s="310"/>
      <c r="K68" s="311"/>
      <c r="L68" s="524"/>
      <c r="M68" s="524"/>
      <c r="N68" s="527"/>
      <c r="O68" s="527"/>
      <c r="P68" s="310"/>
      <c r="Q68" s="310"/>
      <c r="R68" s="310"/>
      <c r="S68" s="312"/>
      <c r="T68" s="312"/>
      <c r="U68" s="310"/>
      <c r="V68" s="313"/>
      <c r="W68" s="314"/>
      <c r="X68" s="29"/>
      <c r="Y68" s="23"/>
    </row>
    <row r="69" spans="1:25" s="3" customFormat="1" ht="47.25" customHeight="1" x14ac:dyDescent="0.25">
      <c r="A69" s="13"/>
      <c r="B69" s="14"/>
      <c r="C69" s="308"/>
      <c r="D69" s="309"/>
      <c r="E69" s="524"/>
      <c r="F69" s="524"/>
      <c r="G69" s="310"/>
      <c r="H69" s="310"/>
      <c r="I69" s="311"/>
      <c r="J69" s="310"/>
      <c r="K69" s="311"/>
      <c r="L69" s="524"/>
      <c r="M69" s="524"/>
      <c r="N69" s="527"/>
      <c r="O69" s="527"/>
      <c r="P69" s="310"/>
      <c r="Q69" s="310"/>
      <c r="R69" s="310"/>
      <c r="S69" s="312"/>
      <c r="T69" s="312"/>
      <c r="U69" s="310"/>
      <c r="V69" s="313"/>
      <c r="W69" s="314"/>
      <c r="X69" s="29"/>
      <c r="Y69" s="23"/>
    </row>
    <row r="70" spans="1:25" s="3" customFormat="1" ht="47.25" customHeight="1" x14ac:dyDescent="0.25">
      <c r="A70" s="13"/>
      <c r="B70" s="14"/>
      <c r="C70" s="308"/>
      <c r="D70" s="309"/>
      <c r="E70" s="524"/>
      <c r="F70" s="524"/>
      <c r="G70" s="310"/>
      <c r="H70" s="310"/>
      <c r="I70" s="311"/>
      <c r="J70" s="310"/>
      <c r="K70" s="311"/>
      <c r="L70" s="524"/>
      <c r="M70" s="524"/>
      <c r="N70" s="527"/>
      <c r="O70" s="527"/>
      <c r="P70" s="310"/>
      <c r="Q70" s="310"/>
      <c r="R70" s="310"/>
      <c r="S70" s="312"/>
      <c r="T70" s="312"/>
      <c r="U70" s="310"/>
      <c r="V70" s="313"/>
      <c r="W70" s="314"/>
      <c r="X70" s="29"/>
      <c r="Y70" s="23"/>
    </row>
    <row r="71" spans="1:25" s="3" customFormat="1" ht="47.25" customHeight="1" x14ac:dyDescent="0.25">
      <c r="A71" s="13"/>
      <c r="B71" s="14"/>
      <c r="C71" s="308"/>
      <c r="D71" s="309"/>
      <c r="E71" s="524"/>
      <c r="F71" s="524"/>
      <c r="G71" s="310"/>
      <c r="H71" s="310"/>
      <c r="I71" s="311"/>
      <c r="J71" s="310"/>
      <c r="K71" s="311"/>
      <c r="L71" s="524"/>
      <c r="M71" s="524"/>
      <c r="N71" s="527"/>
      <c r="O71" s="527"/>
      <c r="P71" s="310"/>
      <c r="Q71" s="310"/>
      <c r="R71" s="310"/>
      <c r="S71" s="312"/>
      <c r="T71" s="312"/>
      <c r="U71" s="310"/>
      <c r="V71" s="313"/>
      <c r="W71" s="314"/>
      <c r="X71" s="29"/>
      <c r="Y71" s="23"/>
    </row>
    <row r="72" spans="1:25" s="3" customFormat="1" ht="47.25" customHeight="1" x14ac:dyDescent="0.25">
      <c r="A72" s="13"/>
      <c r="B72" s="14"/>
      <c r="C72" s="308"/>
      <c r="D72" s="309"/>
      <c r="E72" s="524"/>
      <c r="F72" s="524"/>
      <c r="G72" s="310"/>
      <c r="H72" s="310"/>
      <c r="I72" s="311"/>
      <c r="J72" s="310"/>
      <c r="K72" s="311"/>
      <c r="L72" s="524"/>
      <c r="M72" s="524"/>
      <c r="N72" s="527"/>
      <c r="O72" s="527"/>
      <c r="P72" s="310"/>
      <c r="Q72" s="310"/>
      <c r="R72" s="310"/>
      <c r="S72" s="312"/>
      <c r="T72" s="312"/>
      <c r="U72" s="310"/>
      <c r="V72" s="313"/>
      <c r="W72" s="314"/>
      <c r="X72" s="29"/>
      <c r="Y72" s="23"/>
    </row>
    <row r="73" spans="1:25" s="3" customFormat="1" ht="47.25" customHeight="1" x14ac:dyDescent="0.25">
      <c r="A73" s="13"/>
      <c r="B73" s="14"/>
      <c r="C73" s="308"/>
      <c r="D73" s="309"/>
      <c r="E73" s="524"/>
      <c r="F73" s="524"/>
      <c r="G73" s="310"/>
      <c r="H73" s="310"/>
      <c r="I73" s="311"/>
      <c r="J73" s="310"/>
      <c r="K73" s="311"/>
      <c r="L73" s="524"/>
      <c r="M73" s="524"/>
      <c r="N73" s="527"/>
      <c r="O73" s="527"/>
      <c r="P73" s="310"/>
      <c r="Q73" s="310"/>
      <c r="R73" s="310"/>
      <c r="S73" s="312"/>
      <c r="T73" s="312"/>
      <c r="U73" s="310"/>
      <c r="V73" s="313"/>
      <c r="W73" s="314"/>
      <c r="X73" s="29"/>
      <c r="Y73" s="23"/>
    </row>
    <row r="74" spans="1:25" s="3" customFormat="1" ht="45.75" customHeight="1" x14ac:dyDescent="0.25">
      <c r="A74" s="13"/>
      <c r="B74" s="14"/>
      <c r="C74" s="308"/>
      <c r="D74" s="309"/>
      <c r="E74" s="524"/>
      <c r="F74" s="524"/>
      <c r="G74" s="310"/>
      <c r="H74" s="310"/>
      <c r="I74" s="311"/>
      <c r="J74" s="310"/>
      <c r="K74" s="311"/>
      <c r="L74" s="524"/>
      <c r="M74" s="524"/>
      <c r="N74" s="527"/>
      <c r="O74" s="527"/>
      <c r="P74" s="310"/>
      <c r="Q74" s="310"/>
      <c r="R74" s="310"/>
      <c r="S74" s="312"/>
      <c r="T74" s="312"/>
      <c r="U74" s="310"/>
      <c r="V74" s="313"/>
      <c r="W74" s="314"/>
      <c r="X74" s="29"/>
      <c r="Y74" s="23"/>
    </row>
    <row r="75" spans="1:25" s="3" customFormat="1" ht="51.75" customHeight="1" x14ac:dyDescent="0.25">
      <c r="A75" s="13"/>
      <c r="B75" s="14"/>
      <c r="C75" s="308"/>
      <c r="D75" s="309"/>
      <c r="E75" s="524"/>
      <c r="F75" s="524"/>
      <c r="G75" s="310"/>
      <c r="H75" s="310"/>
      <c r="I75" s="311"/>
      <c r="J75" s="310"/>
      <c r="K75" s="311"/>
      <c r="L75" s="524"/>
      <c r="M75" s="524"/>
      <c r="N75" s="527"/>
      <c r="O75" s="527"/>
      <c r="P75" s="310"/>
      <c r="Q75" s="310"/>
      <c r="R75" s="310"/>
      <c r="S75" s="312"/>
      <c r="T75" s="312"/>
      <c r="U75" s="310"/>
      <c r="V75" s="313"/>
      <c r="W75" s="314"/>
      <c r="X75" s="29"/>
      <c r="Y75" s="23"/>
    </row>
    <row r="76" spans="1:25" s="3" customFormat="1" ht="51.75" customHeight="1" x14ac:dyDescent="0.25">
      <c r="A76" s="13"/>
      <c r="B76" s="14"/>
      <c r="C76" s="308"/>
      <c r="D76" s="309"/>
      <c r="E76" s="524"/>
      <c r="F76" s="524"/>
      <c r="G76" s="310"/>
      <c r="H76" s="310"/>
      <c r="I76" s="311"/>
      <c r="J76" s="310"/>
      <c r="K76" s="311"/>
      <c r="L76" s="524"/>
      <c r="M76" s="524"/>
      <c r="N76" s="527"/>
      <c r="O76" s="527"/>
      <c r="P76" s="310"/>
      <c r="Q76" s="310"/>
      <c r="R76" s="310"/>
      <c r="S76" s="312"/>
      <c r="T76" s="312"/>
      <c r="U76" s="310"/>
      <c r="V76" s="313"/>
      <c r="W76" s="314"/>
      <c r="X76" s="29"/>
      <c r="Y76" s="23"/>
    </row>
    <row r="77" spans="1:25" s="3" customFormat="1" ht="51.75" customHeight="1" x14ac:dyDescent="0.25">
      <c r="A77" s="13"/>
      <c r="B77" s="14"/>
      <c r="C77" s="308"/>
      <c r="D77" s="309"/>
      <c r="E77" s="524"/>
      <c r="F77" s="524"/>
      <c r="G77" s="310"/>
      <c r="H77" s="310"/>
      <c r="I77" s="311"/>
      <c r="J77" s="310"/>
      <c r="K77" s="311"/>
      <c r="L77" s="524"/>
      <c r="M77" s="524"/>
      <c r="N77" s="527"/>
      <c r="O77" s="527"/>
      <c r="P77" s="310"/>
      <c r="Q77" s="310"/>
      <c r="R77" s="310"/>
      <c r="S77" s="312"/>
      <c r="T77" s="312"/>
      <c r="U77" s="310"/>
      <c r="V77" s="313"/>
      <c r="W77" s="314"/>
      <c r="X77" s="29"/>
      <c r="Y77" s="23"/>
    </row>
    <row r="78" spans="1:25" s="3" customFormat="1" ht="51.75" customHeight="1" x14ac:dyDescent="0.25">
      <c r="A78" s="13"/>
      <c r="B78" s="14"/>
      <c r="C78" s="308"/>
      <c r="D78" s="309"/>
      <c r="E78" s="524"/>
      <c r="F78" s="524"/>
      <c r="G78" s="310"/>
      <c r="H78" s="310"/>
      <c r="I78" s="311"/>
      <c r="J78" s="310"/>
      <c r="K78" s="311"/>
      <c r="L78" s="524"/>
      <c r="M78" s="524"/>
      <c r="N78" s="527"/>
      <c r="O78" s="527"/>
      <c r="P78" s="310"/>
      <c r="Q78" s="310"/>
      <c r="R78" s="310"/>
      <c r="S78" s="312"/>
      <c r="T78" s="312"/>
      <c r="U78" s="310"/>
      <c r="V78" s="313"/>
      <c r="W78" s="314"/>
      <c r="X78" s="29"/>
      <c r="Y78" s="23"/>
    </row>
    <row r="79" spans="1:25" s="3" customFormat="1" ht="51.75" customHeight="1" x14ac:dyDescent="0.25">
      <c r="A79" s="13"/>
      <c r="B79" s="14"/>
      <c r="C79" s="308"/>
      <c r="D79" s="309"/>
      <c r="E79" s="524"/>
      <c r="F79" s="524"/>
      <c r="G79" s="310"/>
      <c r="H79" s="310"/>
      <c r="I79" s="311"/>
      <c r="J79" s="310"/>
      <c r="K79" s="311"/>
      <c r="L79" s="524"/>
      <c r="M79" s="524"/>
      <c r="N79" s="527"/>
      <c r="O79" s="527"/>
      <c r="P79" s="310"/>
      <c r="Q79" s="310"/>
      <c r="R79" s="310"/>
      <c r="S79" s="312"/>
      <c r="T79" s="312"/>
      <c r="U79" s="310"/>
      <c r="V79" s="313"/>
      <c r="W79" s="314"/>
      <c r="X79" s="29"/>
      <c r="Y79" s="23"/>
    </row>
    <row r="80" spans="1:25" s="3" customFormat="1" ht="47.25" customHeight="1" x14ac:dyDescent="0.25">
      <c r="A80" s="13"/>
      <c r="B80" s="14"/>
      <c r="C80" s="308"/>
      <c r="D80" s="309"/>
      <c r="E80" s="524"/>
      <c r="F80" s="524"/>
      <c r="G80" s="310"/>
      <c r="H80" s="310"/>
      <c r="I80" s="311"/>
      <c r="J80" s="310"/>
      <c r="K80" s="311"/>
      <c r="L80" s="524"/>
      <c r="M80" s="524"/>
      <c r="N80" s="527"/>
      <c r="O80" s="527"/>
      <c r="P80" s="310"/>
      <c r="Q80" s="310"/>
      <c r="R80" s="310"/>
      <c r="S80" s="312"/>
      <c r="T80" s="312"/>
      <c r="U80" s="310"/>
      <c r="V80" s="313"/>
      <c r="W80" s="314"/>
      <c r="X80" s="29"/>
      <c r="Y80" s="23"/>
    </row>
    <row r="81" spans="1:25" s="3" customFormat="1" ht="47.25" customHeight="1" x14ac:dyDescent="0.25">
      <c r="A81" s="13"/>
      <c r="B81" s="14"/>
      <c r="C81" s="308"/>
      <c r="D81" s="309"/>
      <c r="E81" s="524"/>
      <c r="F81" s="524"/>
      <c r="G81" s="310"/>
      <c r="H81" s="310"/>
      <c r="I81" s="311"/>
      <c r="J81" s="310"/>
      <c r="K81" s="311"/>
      <c r="L81" s="524"/>
      <c r="M81" s="524"/>
      <c r="N81" s="527"/>
      <c r="O81" s="527"/>
      <c r="P81" s="310"/>
      <c r="Q81" s="310"/>
      <c r="R81" s="310"/>
      <c r="S81" s="312"/>
      <c r="T81" s="312"/>
      <c r="U81" s="310"/>
      <c r="V81" s="313"/>
      <c r="W81" s="314"/>
      <c r="X81" s="29"/>
      <c r="Y81" s="23"/>
    </row>
    <row r="82" spans="1:25" s="3" customFormat="1" ht="47.25" customHeight="1" x14ac:dyDescent="0.25">
      <c r="A82" s="13"/>
      <c r="B82" s="14"/>
      <c r="C82" s="308"/>
      <c r="D82" s="309"/>
      <c r="E82" s="524"/>
      <c r="F82" s="524"/>
      <c r="G82" s="310"/>
      <c r="H82" s="310"/>
      <c r="I82" s="311"/>
      <c r="J82" s="310"/>
      <c r="K82" s="311"/>
      <c r="L82" s="524"/>
      <c r="M82" s="524"/>
      <c r="N82" s="527"/>
      <c r="O82" s="527"/>
      <c r="P82" s="310"/>
      <c r="Q82" s="310"/>
      <c r="R82" s="310"/>
      <c r="S82" s="312"/>
      <c r="T82" s="312"/>
      <c r="U82" s="310"/>
      <c r="V82" s="313"/>
      <c r="W82" s="314"/>
      <c r="X82" s="29"/>
      <c r="Y82" s="23"/>
    </row>
    <row r="83" spans="1:25" s="3" customFormat="1" ht="47.25" customHeight="1" x14ac:dyDescent="0.25">
      <c r="A83" s="13"/>
      <c r="B83" s="14"/>
      <c r="C83" s="308"/>
      <c r="D83" s="309"/>
      <c r="E83" s="524"/>
      <c r="F83" s="524"/>
      <c r="G83" s="310"/>
      <c r="H83" s="310"/>
      <c r="I83" s="311"/>
      <c r="J83" s="310"/>
      <c r="K83" s="311"/>
      <c r="L83" s="524"/>
      <c r="M83" s="524"/>
      <c r="N83" s="527"/>
      <c r="O83" s="527"/>
      <c r="P83" s="310"/>
      <c r="Q83" s="310"/>
      <c r="R83" s="310"/>
      <c r="S83" s="312"/>
      <c r="T83" s="312"/>
      <c r="U83" s="310"/>
      <c r="V83" s="313"/>
      <c r="W83" s="314"/>
      <c r="X83" s="29"/>
      <c r="Y83" s="23"/>
    </row>
    <row r="84" spans="1:25" s="3" customFormat="1" ht="47.25" customHeight="1" x14ac:dyDescent="0.25">
      <c r="A84" s="13"/>
      <c r="B84" s="14"/>
      <c r="C84" s="308"/>
      <c r="D84" s="309"/>
      <c r="E84" s="524"/>
      <c r="F84" s="524"/>
      <c r="G84" s="310"/>
      <c r="H84" s="310"/>
      <c r="I84" s="311"/>
      <c r="J84" s="310"/>
      <c r="K84" s="311"/>
      <c r="L84" s="524"/>
      <c r="M84" s="524"/>
      <c r="N84" s="527"/>
      <c r="O84" s="527"/>
      <c r="P84" s="310"/>
      <c r="Q84" s="310"/>
      <c r="R84" s="310"/>
      <c r="S84" s="312"/>
      <c r="T84" s="312"/>
      <c r="U84" s="310"/>
      <c r="V84" s="313"/>
      <c r="W84" s="314"/>
      <c r="X84" s="29"/>
      <c r="Y84" s="23"/>
    </row>
    <row r="85" spans="1:25" s="3" customFormat="1" ht="47.25" customHeight="1" x14ac:dyDescent="0.25">
      <c r="A85" s="13"/>
      <c r="B85" s="14"/>
      <c r="C85" s="308"/>
      <c r="D85" s="309"/>
      <c r="E85" s="524"/>
      <c r="F85" s="524"/>
      <c r="G85" s="310"/>
      <c r="H85" s="310"/>
      <c r="I85" s="311"/>
      <c r="J85" s="310"/>
      <c r="K85" s="311"/>
      <c r="L85" s="524"/>
      <c r="M85" s="524"/>
      <c r="N85" s="527"/>
      <c r="O85" s="527"/>
      <c r="P85" s="310"/>
      <c r="Q85" s="310"/>
      <c r="R85" s="310"/>
      <c r="S85" s="312"/>
      <c r="T85" s="312"/>
      <c r="U85" s="310"/>
      <c r="V85" s="313"/>
      <c r="W85" s="314"/>
      <c r="X85" s="29"/>
      <c r="Y85" s="23"/>
    </row>
    <row r="86" spans="1:25" s="3" customFormat="1" ht="47.25" customHeight="1" x14ac:dyDescent="0.25">
      <c r="A86" s="13"/>
      <c r="B86" s="14"/>
      <c r="C86" s="308"/>
      <c r="D86" s="309"/>
      <c r="E86" s="524"/>
      <c r="F86" s="524"/>
      <c r="G86" s="310"/>
      <c r="H86" s="310"/>
      <c r="I86" s="311"/>
      <c r="J86" s="310"/>
      <c r="K86" s="311"/>
      <c r="L86" s="524"/>
      <c r="M86" s="524"/>
      <c r="N86" s="527"/>
      <c r="O86" s="527"/>
      <c r="P86" s="310"/>
      <c r="Q86" s="310"/>
      <c r="R86" s="310"/>
      <c r="S86" s="312"/>
      <c r="T86" s="312"/>
      <c r="U86" s="310"/>
      <c r="V86" s="313"/>
      <c r="W86" s="314"/>
      <c r="X86" s="29"/>
      <c r="Y86" s="23"/>
    </row>
    <row r="87" spans="1:25" s="3" customFormat="1" ht="51.75" customHeight="1" x14ac:dyDescent="0.25">
      <c r="A87" s="13"/>
      <c r="B87" s="14"/>
      <c r="C87" s="308"/>
      <c r="D87" s="309"/>
      <c r="E87" s="524"/>
      <c r="F87" s="524"/>
      <c r="G87" s="310"/>
      <c r="H87" s="310"/>
      <c r="I87" s="311"/>
      <c r="J87" s="310"/>
      <c r="K87" s="311"/>
      <c r="L87" s="524"/>
      <c r="M87" s="524"/>
      <c r="N87" s="527"/>
      <c r="O87" s="527"/>
      <c r="P87" s="310"/>
      <c r="Q87" s="310"/>
      <c r="R87" s="310"/>
      <c r="S87" s="312"/>
      <c r="T87" s="312"/>
      <c r="U87" s="310"/>
      <c r="V87" s="313"/>
      <c r="W87" s="314"/>
      <c r="X87" s="29"/>
      <c r="Y87" s="23"/>
    </row>
    <row r="88" spans="1:25" s="3" customFormat="1" ht="51.75" customHeight="1" x14ac:dyDescent="0.25">
      <c r="A88" s="13"/>
      <c r="B88" s="14"/>
      <c r="C88" s="308"/>
      <c r="D88" s="309"/>
      <c r="E88" s="524"/>
      <c r="F88" s="524"/>
      <c r="G88" s="310"/>
      <c r="H88" s="310"/>
      <c r="I88" s="311"/>
      <c r="J88" s="310"/>
      <c r="K88" s="311"/>
      <c r="L88" s="524"/>
      <c r="M88" s="524"/>
      <c r="N88" s="527"/>
      <c r="O88" s="527"/>
      <c r="P88" s="310"/>
      <c r="Q88" s="310"/>
      <c r="R88" s="310"/>
      <c r="S88" s="312"/>
      <c r="T88" s="312"/>
      <c r="U88" s="310"/>
      <c r="V88" s="313"/>
      <c r="W88" s="314"/>
      <c r="X88" s="29"/>
      <c r="Y88" s="23"/>
    </row>
    <row r="89" spans="1:25" s="3" customFormat="1" ht="47.25" customHeight="1" x14ac:dyDescent="0.25">
      <c r="A89" s="13"/>
      <c r="B89" s="14"/>
      <c r="C89" s="308"/>
      <c r="D89" s="309"/>
      <c r="E89" s="524"/>
      <c r="F89" s="524"/>
      <c r="G89" s="310"/>
      <c r="H89" s="310"/>
      <c r="I89" s="311"/>
      <c r="J89" s="310"/>
      <c r="K89" s="311"/>
      <c r="L89" s="524"/>
      <c r="M89" s="524"/>
      <c r="N89" s="527"/>
      <c r="O89" s="527"/>
      <c r="P89" s="310"/>
      <c r="Q89" s="310"/>
      <c r="R89" s="310"/>
      <c r="S89" s="312"/>
      <c r="T89" s="312"/>
      <c r="U89" s="310"/>
      <c r="V89" s="313"/>
      <c r="W89" s="314"/>
      <c r="X89" s="29"/>
      <c r="Y89" s="23"/>
    </row>
    <row r="90" spans="1:25" s="3" customFormat="1" ht="51.75" customHeight="1" x14ac:dyDescent="0.25">
      <c r="A90" s="13"/>
      <c r="B90" s="14"/>
      <c r="C90" s="308"/>
      <c r="D90" s="309"/>
      <c r="E90" s="524"/>
      <c r="F90" s="524"/>
      <c r="G90" s="310"/>
      <c r="H90" s="310"/>
      <c r="I90" s="311"/>
      <c r="J90" s="310"/>
      <c r="K90" s="311"/>
      <c r="L90" s="524"/>
      <c r="M90" s="524"/>
      <c r="N90" s="527"/>
      <c r="O90" s="527"/>
      <c r="P90" s="310"/>
      <c r="Q90" s="310"/>
      <c r="R90" s="310"/>
      <c r="S90" s="312"/>
      <c r="T90" s="312"/>
      <c r="U90" s="310"/>
      <c r="V90" s="313"/>
      <c r="W90" s="314"/>
      <c r="X90" s="29"/>
      <c r="Y90" s="23"/>
    </row>
    <row r="91" spans="1:25" s="3" customFormat="1" ht="47.25" customHeight="1" x14ac:dyDescent="0.25">
      <c r="A91" s="13"/>
      <c r="B91" s="14"/>
      <c r="C91" s="308"/>
      <c r="D91" s="309"/>
      <c r="E91" s="524"/>
      <c r="F91" s="524"/>
      <c r="G91" s="310"/>
      <c r="H91" s="310"/>
      <c r="I91" s="311"/>
      <c r="J91" s="310"/>
      <c r="K91" s="311"/>
      <c r="L91" s="524"/>
      <c r="M91" s="524"/>
      <c r="N91" s="527"/>
      <c r="O91" s="527"/>
      <c r="P91" s="310"/>
      <c r="Q91" s="310"/>
      <c r="R91" s="310"/>
      <c r="S91" s="312"/>
      <c r="T91" s="312"/>
      <c r="U91" s="310"/>
      <c r="V91" s="313"/>
      <c r="W91" s="314"/>
      <c r="X91" s="29"/>
      <c r="Y91" s="23"/>
    </row>
    <row r="92" spans="1:25" s="3" customFormat="1" ht="47.25" customHeight="1" x14ac:dyDescent="0.25">
      <c r="A92" s="13"/>
      <c r="B92" s="14"/>
      <c r="C92" s="308"/>
      <c r="D92" s="309"/>
      <c r="E92" s="524"/>
      <c r="F92" s="524"/>
      <c r="G92" s="310"/>
      <c r="H92" s="310"/>
      <c r="I92" s="311"/>
      <c r="J92" s="310"/>
      <c r="K92" s="311"/>
      <c r="L92" s="524"/>
      <c r="M92" s="524"/>
      <c r="N92" s="527"/>
      <c r="O92" s="527"/>
      <c r="P92" s="310"/>
      <c r="Q92" s="310"/>
      <c r="R92" s="310"/>
      <c r="S92" s="312"/>
      <c r="T92" s="312"/>
      <c r="U92" s="310"/>
      <c r="V92" s="313"/>
      <c r="W92" s="314"/>
      <c r="X92" s="29"/>
      <c r="Y92" s="23"/>
    </row>
    <row r="93" spans="1:25" s="3" customFormat="1" ht="51.75" customHeight="1" x14ac:dyDescent="0.25">
      <c r="A93" s="13"/>
      <c r="B93" s="14"/>
      <c r="C93" s="308"/>
      <c r="D93" s="309"/>
      <c r="E93" s="524"/>
      <c r="F93" s="524"/>
      <c r="G93" s="310"/>
      <c r="H93" s="310"/>
      <c r="I93" s="311"/>
      <c r="J93" s="310"/>
      <c r="K93" s="311"/>
      <c r="L93" s="524"/>
      <c r="M93" s="524"/>
      <c r="N93" s="527"/>
      <c r="O93" s="527"/>
      <c r="P93" s="310"/>
      <c r="Q93" s="310"/>
      <c r="R93" s="310"/>
      <c r="S93" s="312"/>
      <c r="T93" s="312"/>
      <c r="U93" s="310"/>
      <c r="V93" s="313"/>
      <c r="W93" s="314"/>
      <c r="X93" s="29"/>
      <c r="Y93" s="23"/>
    </row>
    <row r="94" spans="1:25" s="3" customFormat="1" ht="47.25" customHeight="1" x14ac:dyDescent="0.25">
      <c r="A94" s="13"/>
      <c r="B94" s="14"/>
      <c r="C94" s="308"/>
      <c r="D94" s="309"/>
      <c r="E94" s="524"/>
      <c r="F94" s="524"/>
      <c r="G94" s="310"/>
      <c r="H94" s="310"/>
      <c r="I94" s="311"/>
      <c r="J94" s="310"/>
      <c r="K94" s="311"/>
      <c r="L94" s="524"/>
      <c r="M94" s="524"/>
      <c r="N94" s="527"/>
      <c r="O94" s="527"/>
      <c r="P94" s="310"/>
      <c r="Q94" s="310"/>
      <c r="R94" s="310"/>
      <c r="S94" s="312"/>
      <c r="T94" s="312"/>
      <c r="U94" s="310"/>
      <c r="V94" s="313"/>
      <c r="W94" s="314"/>
      <c r="X94" s="29"/>
      <c r="Y94" s="23"/>
    </row>
    <row r="95" spans="1:25" s="3" customFormat="1" ht="47.25" customHeight="1" x14ac:dyDescent="0.25">
      <c r="A95" s="13"/>
      <c r="B95" s="14"/>
      <c r="C95" s="308"/>
      <c r="D95" s="309"/>
      <c r="E95" s="524"/>
      <c r="F95" s="524"/>
      <c r="G95" s="310"/>
      <c r="H95" s="310"/>
      <c r="I95" s="311"/>
      <c r="J95" s="310"/>
      <c r="K95" s="311"/>
      <c r="L95" s="524"/>
      <c r="M95" s="524"/>
      <c r="N95" s="527"/>
      <c r="O95" s="527"/>
      <c r="P95" s="310"/>
      <c r="Q95" s="310"/>
      <c r="R95" s="310"/>
      <c r="S95" s="312"/>
      <c r="T95" s="312"/>
      <c r="U95" s="310"/>
      <c r="V95" s="313"/>
      <c r="W95" s="314"/>
      <c r="X95" s="29"/>
      <c r="Y95" s="23"/>
    </row>
    <row r="96" spans="1:25" s="3" customFormat="1" ht="47.25" customHeight="1" x14ac:dyDescent="0.25">
      <c r="A96" s="13"/>
      <c r="B96" s="14"/>
      <c r="C96" s="308"/>
      <c r="D96" s="309"/>
      <c r="E96" s="524"/>
      <c r="F96" s="524"/>
      <c r="G96" s="310"/>
      <c r="H96" s="310"/>
      <c r="I96" s="311"/>
      <c r="J96" s="310"/>
      <c r="K96" s="311"/>
      <c r="L96" s="524"/>
      <c r="M96" s="524"/>
      <c r="N96" s="527"/>
      <c r="O96" s="527"/>
      <c r="P96" s="310"/>
      <c r="Q96" s="310"/>
      <c r="R96" s="310"/>
      <c r="S96" s="312"/>
      <c r="T96" s="312"/>
      <c r="U96" s="310"/>
      <c r="V96" s="313"/>
      <c r="W96" s="314"/>
      <c r="X96" s="29"/>
      <c r="Y96" s="23"/>
    </row>
    <row r="97" spans="1:25" s="3" customFormat="1" ht="47.25" customHeight="1" x14ac:dyDescent="0.25">
      <c r="A97" s="13"/>
      <c r="B97" s="14"/>
      <c r="C97" s="308"/>
      <c r="D97" s="309"/>
      <c r="E97" s="524"/>
      <c r="F97" s="524"/>
      <c r="G97" s="310"/>
      <c r="H97" s="310"/>
      <c r="I97" s="311"/>
      <c r="J97" s="310"/>
      <c r="K97" s="311"/>
      <c r="L97" s="524"/>
      <c r="M97" s="524"/>
      <c r="N97" s="527"/>
      <c r="O97" s="527"/>
      <c r="P97" s="310"/>
      <c r="Q97" s="310"/>
      <c r="R97" s="310"/>
      <c r="S97" s="312"/>
      <c r="T97" s="312"/>
      <c r="U97" s="310"/>
      <c r="V97" s="313"/>
      <c r="W97" s="314"/>
      <c r="X97" s="29"/>
      <c r="Y97" s="23"/>
    </row>
    <row r="98" spans="1:25" s="3" customFormat="1" ht="47.25" customHeight="1" x14ac:dyDescent="0.25">
      <c r="A98" s="13"/>
      <c r="B98" s="14"/>
      <c r="C98" s="308"/>
      <c r="D98" s="309"/>
      <c r="E98" s="524"/>
      <c r="F98" s="524"/>
      <c r="G98" s="310"/>
      <c r="H98" s="310"/>
      <c r="I98" s="311"/>
      <c r="J98" s="310"/>
      <c r="K98" s="311"/>
      <c r="L98" s="524"/>
      <c r="M98" s="524"/>
      <c r="N98" s="527"/>
      <c r="O98" s="527"/>
      <c r="P98" s="310"/>
      <c r="Q98" s="310"/>
      <c r="R98" s="310"/>
      <c r="S98" s="312"/>
      <c r="T98" s="312"/>
      <c r="U98" s="310"/>
      <c r="V98" s="313"/>
      <c r="W98" s="314"/>
      <c r="X98" s="29"/>
      <c r="Y98" s="23"/>
    </row>
    <row r="99" spans="1:25" s="3" customFormat="1" ht="47.25" customHeight="1" x14ac:dyDescent="0.25">
      <c r="A99" s="13"/>
      <c r="B99" s="14"/>
      <c r="C99" s="308"/>
      <c r="D99" s="309"/>
      <c r="E99" s="524"/>
      <c r="F99" s="524"/>
      <c r="G99" s="310"/>
      <c r="H99" s="310"/>
      <c r="I99" s="311"/>
      <c r="J99" s="310"/>
      <c r="K99" s="311"/>
      <c r="L99" s="524"/>
      <c r="M99" s="524"/>
      <c r="N99" s="527"/>
      <c r="O99" s="527"/>
      <c r="P99" s="310"/>
      <c r="Q99" s="310"/>
      <c r="R99" s="310"/>
      <c r="S99" s="312"/>
      <c r="T99" s="312"/>
      <c r="U99" s="310"/>
      <c r="V99" s="313"/>
      <c r="W99" s="314"/>
      <c r="X99" s="29"/>
      <c r="Y99" s="23"/>
    </row>
    <row r="100" spans="1:25" s="3" customFormat="1" ht="47.25" customHeight="1" x14ac:dyDescent="0.25">
      <c r="A100" s="13"/>
      <c r="B100" s="14"/>
      <c r="C100" s="308"/>
      <c r="D100" s="309"/>
      <c r="E100" s="524"/>
      <c r="F100" s="524"/>
      <c r="G100" s="310"/>
      <c r="H100" s="310"/>
      <c r="I100" s="311"/>
      <c r="J100" s="310"/>
      <c r="K100" s="311"/>
      <c r="L100" s="524"/>
      <c r="M100" s="524"/>
      <c r="N100" s="527"/>
      <c r="O100" s="527"/>
      <c r="P100" s="310"/>
      <c r="Q100" s="310"/>
      <c r="R100" s="310"/>
      <c r="S100" s="312"/>
      <c r="T100" s="312"/>
      <c r="U100" s="310"/>
      <c r="V100" s="313"/>
      <c r="W100" s="314"/>
      <c r="X100" s="29"/>
      <c r="Y100" s="23"/>
    </row>
    <row r="101" spans="1:25" s="3" customFormat="1" ht="47.25" customHeight="1" x14ac:dyDescent="0.25">
      <c r="A101" s="13"/>
      <c r="B101" s="14"/>
      <c r="C101" s="308"/>
      <c r="D101" s="309"/>
      <c r="E101" s="524"/>
      <c r="F101" s="524"/>
      <c r="G101" s="310"/>
      <c r="H101" s="310"/>
      <c r="I101" s="311"/>
      <c r="J101" s="310"/>
      <c r="K101" s="311"/>
      <c r="L101" s="524"/>
      <c r="M101" s="524"/>
      <c r="N101" s="527"/>
      <c r="O101" s="527"/>
      <c r="P101" s="310"/>
      <c r="Q101" s="310"/>
      <c r="R101" s="310"/>
      <c r="S101" s="312"/>
      <c r="T101" s="312"/>
      <c r="U101" s="310"/>
      <c r="V101" s="313"/>
      <c r="W101" s="314"/>
      <c r="X101" s="29"/>
      <c r="Y101" s="23"/>
    </row>
    <row r="102" spans="1:25" s="3" customFormat="1" ht="47.25" customHeight="1" thickBot="1" x14ac:dyDescent="0.3">
      <c r="A102" s="13"/>
      <c r="B102" s="14"/>
      <c r="C102" s="315"/>
      <c r="D102" s="316"/>
      <c r="E102" s="528"/>
      <c r="F102" s="528"/>
      <c r="G102" s="317"/>
      <c r="H102" s="317"/>
      <c r="I102" s="318"/>
      <c r="J102" s="317"/>
      <c r="K102" s="318"/>
      <c r="L102" s="528"/>
      <c r="M102" s="528"/>
      <c r="N102" s="558"/>
      <c r="O102" s="558"/>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9"/>
      <c r="D106" s="550"/>
      <c r="E106" s="550"/>
      <c r="F106" s="550"/>
      <c r="G106" s="550"/>
      <c r="H106" s="550"/>
      <c r="I106" s="55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2"/>
      <c r="D107" s="553"/>
      <c r="E107" s="553"/>
      <c r="F107" s="553"/>
      <c r="G107" s="553"/>
      <c r="H107" s="553"/>
      <c r="I107" s="55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2"/>
      <c r="D108" s="553"/>
      <c r="E108" s="553"/>
      <c r="F108" s="553"/>
      <c r="G108" s="553"/>
      <c r="H108" s="553"/>
      <c r="I108" s="55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2"/>
      <c r="D109" s="553"/>
      <c r="E109" s="553"/>
      <c r="F109" s="553"/>
      <c r="G109" s="553"/>
      <c r="H109" s="553"/>
      <c r="I109" s="554"/>
      <c r="J109" s="18"/>
      <c r="K109" s="18"/>
      <c r="L109" s="18"/>
      <c r="M109" s="18"/>
      <c r="N109" s="18"/>
      <c r="O109" s="18"/>
      <c r="P109" s="18"/>
      <c r="Q109" s="18"/>
      <c r="R109" s="18"/>
      <c r="S109" s="18"/>
      <c r="T109" s="18"/>
      <c r="U109" s="18"/>
      <c r="V109" s="18"/>
      <c r="W109" s="18"/>
      <c r="X109" s="29"/>
    </row>
    <row r="110" spans="1:25" ht="18.75" x14ac:dyDescent="0.25">
      <c r="A110" s="1"/>
      <c r="B110" s="30"/>
      <c r="C110" s="555"/>
      <c r="D110" s="556"/>
      <c r="E110" s="556"/>
      <c r="F110" s="556"/>
      <c r="G110" s="556"/>
      <c r="H110" s="556"/>
      <c r="I110" s="55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48" t="s">
        <v>74</v>
      </c>
      <c r="E115" s="548"/>
      <c r="F115" s="548"/>
      <c r="G115" s="548"/>
      <c r="H115" s="548"/>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45"/>
      <c r="E116" s="545"/>
      <c r="F116" s="545"/>
      <c r="G116" s="545"/>
      <c r="H116" s="545"/>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24"/>
      <c r="E117" s="524"/>
      <c r="F117" s="524"/>
      <c r="G117" s="524"/>
      <c r="H117" s="524"/>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24"/>
      <c r="E118" s="524"/>
      <c r="F118" s="524"/>
      <c r="G118" s="524"/>
      <c r="H118" s="524"/>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24"/>
      <c r="E119" s="524"/>
      <c r="F119" s="524"/>
      <c r="G119" s="524"/>
      <c r="H119" s="524"/>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24"/>
      <c r="E120" s="524"/>
      <c r="F120" s="524"/>
      <c r="G120" s="524"/>
      <c r="H120" s="524"/>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24"/>
      <c r="E121" s="524"/>
      <c r="F121" s="524"/>
      <c r="G121" s="524"/>
      <c r="H121" s="524"/>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24"/>
      <c r="E122" s="524"/>
      <c r="F122" s="524"/>
      <c r="G122" s="524"/>
      <c r="H122" s="524"/>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24"/>
      <c r="E123" s="524"/>
      <c r="F123" s="524"/>
      <c r="G123" s="524"/>
      <c r="H123" s="524"/>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24"/>
      <c r="E124" s="524"/>
      <c r="F124" s="524"/>
      <c r="G124" s="524"/>
      <c r="H124" s="524"/>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24"/>
      <c r="E125" s="524"/>
      <c r="F125" s="524"/>
      <c r="G125" s="524"/>
      <c r="H125" s="524"/>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24"/>
      <c r="E126" s="524"/>
      <c r="F126" s="524"/>
      <c r="G126" s="524"/>
      <c r="H126" s="524"/>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24"/>
      <c r="E127" s="524"/>
      <c r="F127" s="524"/>
      <c r="G127" s="524"/>
      <c r="H127" s="524"/>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24"/>
      <c r="E128" s="524"/>
      <c r="F128" s="524"/>
      <c r="G128" s="524"/>
      <c r="H128" s="524"/>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24"/>
      <c r="E129" s="524"/>
      <c r="F129" s="524"/>
      <c r="G129" s="524"/>
      <c r="H129" s="524"/>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24"/>
      <c r="E130" s="524"/>
      <c r="F130" s="524"/>
      <c r="G130" s="524"/>
      <c r="H130" s="524"/>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24"/>
      <c r="E131" s="524"/>
      <c r="F131" s="524"/>
      <c r="G131" s="524"/>
      <c r="H131" s="524"/>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24"/>
      <c r="E132" s="524"/>
      <c r="F132" s="524"/>
      <c r="G132" s="524"/>
      <c r="H132" s="524"/>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28"/>
      <c r="E133" s="528"/>
      <c r="F133" s="528"/>
      <c r="G133" s="528"/>
      <c r="H133" s="528"/>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6" t="s">
        <v>295</v>
      </c>
      <c r="D137" s="526"/>
      <c r="E137" s="526"/>
      <c r="F137" s="526"/>
      <c r="G137" s="526"/>
      <c r="H137" s="109"/>
      <c r="I137" s="109"/>
      <c r="J137" s="526"/>
      <c r="K137" s="526"/>
      <c r="L137" s="526"/>
      <c r="M137" s="526"/>
      <c r="N137" s="526"/>
      <c r="O137" s="109"/>
      <c r="P137" s="109"/>
      <c r="Q137" s="526"/>
      <c r="R137" s="526"/>
      <c r="S137" s="526"/>
      <c r="T137" s="526"/>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00" t="s">
        <v>296</v>
      </c>
      <c r="E141" s="500"/>
      <c r="F141" s="500"/>
      <c r="G141" s="500"/>
      <c r="H141" s="500"/>
      <c r="I141" s="500" t="s">
        <v>955</v>
      </c>
      <c r="J141" s="500"/>
      <c r="K141" s="500" t="s">
        <v>954</v>
      </c>
      <c r="L141" s="500"/>
      <c r="M141" s="500" t="s">
        <v>8</v>
      </c>
      <c r="N141" s="501"/>
      <c r="O141" s="112"/>
      <c r="P141" s="112"/>
      <c r="Q141" s="112"/>
      <c r="R141" s="112"/>
      <c r="S141" s="112"/>
      <c r="T141" s="112"/>
      <c r="U141" s="112"/>
      <c r="V141" s="112"/>
      <c r="W141" s="112"/>
      <c r="X141" s="113"/>
    </row>
    <row r="142" spans="2:24" ht="47.25" customHeight="1" x14ac:dyDescent="0.25">
      <c r="B142" s="114"/>
      <c r="C142" s="414"/>
      <c r="D142" s="521"/>
      <c r="E142" s="521"/>
      <c r="F142" s="521"/>
      <c r="G142" s="521"/>
      <c r="H142" s="521"/>
      <c r="I142" s="507"/>
      <c r="J142" s="507"/>
      <c r="K142" s="502"/>
      <c r="L142" s="502"/>
      <c r="M142" s="502"/>
      <c r="N142" s="503"/>
      <c r="O142" s="112"/>
      <c r="P142" s="112"/>
      <c r="Q142" s="112"/>
      <c r="R142" s="112"/>
      <c r="S142" s="112"/>
      <c r="T142" s="112"/>
      <c r="U142" s="112"/>
      <c r="V142" s="112"/>
      <c r="W142" s="112"/>
      <c r="X142" s="113"/>
    </row>
    <row r="143" spans="2:24" ht="47.25" customHeight="1" x14ac:dyDescent="0.25">
      <c r="B143" s="114"/>
      <c r="C143" s="415"/>
      <c r="D143" s="522"/>
      <c r="E143" s="522"/>
      <c r="F143" s="522"/>
      <c r="G143" s="522"/>
      <c r="H143" s="522"/>
      <c r="I143" s="508"/>
      <c r="J143" s="508"/>
      <c r="K143" s="504"/>
      <c r="L143" s="504"/>
      <c r="M143" s="504"/>
      <c r="N143" s="505"/>
      <c r="O143" s="112"/>
      <c r="P143" s="112"/>
      <c r="Q143" s="112"/>
      <c r="R143" s="112"/>
      <c r="S143" s="112"/>
      <c r="T143" s="112"/>
      <c r="U143" s="112"/>
      <c r="V143" s="112"/>
      <c r="W143" s="112"/>
      <c r="X143" s="113"/>
    </row>
    <row r="144" spans="2:24" ht="47.25" customHeight="1" x14ac:dyDescent="0.25">
      <c r="B144" s="114"/>
      <c r="C144" s="415"/>
      <c r="D144" s="522"/>
      <c r="E144" s="522"/>
      <c r="F144" s="522"/>
      <c r="G144" s="522"/>
      <c r="H144" s="522"/>
      <c r="I144" s="508"/>
      <c r="J144" s="508"/>
      <c r="K144" s="504"/>
      <c r="L144" s="504"/>
      <c r="M144" s="504"/>
      <c r="N144" s="505"/>
      <c r="O144" s="112"/>
      <c r="P144" s="112"/>
      <c r="Q144" s="112"/>
      <c r="R144" s="112"/>
      <c r="S144" s="112"/>
      <c r="T144" s="112"/>
      <c r="U144" s="112"/>
      <c r="V144" s="112"/>
      <c r="W144" s="112"/>
      <c r="X144" s="113"/>
    </row>
    <row r="145" spans="2:24" ht="47.25" customHeight="1" x14ac:dyDescent="0.25">
      <c r="B145" s="114"/>
      <c r="C145" s="415"/>
      <c r="D145" s="522"/>
      <c r="E145" s="522"/>
      <c r="F145" s="522"/>
      <c r="G145" s="522"/>
      <c r="H145" s="522"/>
      <c r="I145" s="508"/>
      <c r="J145" s="508"/>
      <c r="K145" s="504"/>
      <c r="L145" s="504"/>
      <c r="M145" s="504"/>
      <c r="N145" s="505"/>
      <c r="O145" s="112"/>
      <c r="P145" s="112"/>
      <c r="Q145" s="112"/>
      <c r="R145" s="112"/>
      <c r="S145" s="112"/>
      <c r="T145" s="112"/>
      <c r="U145" s="112"/>
      <c r="V145" s="112"/>
      <c r="W145" s="112"/>
      <c r="X145" s="113"/>
    </row>
    <row r="146" spans="2:24" ht="47.25" customHeight="1" x14ac:dyDescent="0.25">
      <c r="B146" s="114"/>
      <c r="C146" s="415"/>
      <c r="D146" s="522"/>
      <c r="E146" s="522"/>
      <c r="F146" s="522"/>
      <c r="G146" s="522"/>
      <c r="H146" s="522"/>
      <c r="I146" s="508"/>
      <c r="J146" s="508"/>
      <c r="K146" s="504"/>
      <c r="L146" s="504"/>
      <c r="M146" s="504"/>
      <c r="N146" s="505"/>
      <c r="O146" s="112"/>
      <c r="P146" s="112"/>
      <c r="Q146" s="112"/>
      <c r="R146" s="112"/>
      <c r="S146" s="112"/>
      <c r="T146" s="112"/>
      <c r="U146" s="112"/>
      <c r="V146" s="112"/>
      <c r="W146" s="112"/>
      <c r="X146" s="113"/>
    </row>
    <row r="147" spans="2:24" ht="47.25" customHeight="1" x14ac:dyDescent="0.25">
      <c r="B147" s="114"/>
      <c r="C147" s="415"/>
      <c r="D147" s="522"/>
      <c r="E147" s="522"/>
      <c r="F147" s="522"/>
      <c r="G147" s="522"/>
      <c r="H147" s="522"/>
      <c r="I147" s="508"/>
      <c r="J147" s="508"/>
      <c r="K147" s="504"/>
      <c r="L147" s="504"/>
      <c r="M147" s="504"/>
      <c r="N147" s="505"/>
      <c r="O147" s="112"/>
      <c r="P147" s="112"/>
      <c r="Q147" s="112"/>
      <c r="R147" s="112"/>
      <c r="S147" s="112"/>
      <c r="T147" s="112"/>
      <c r="U147" s="112"/>
      <c r="V147" s="112"/>
      <c r="W147" s="112"/>
      <c r="X147" s="113"/>
    </row>
    <row r="148" spans="2:24" ht="47.25" customHeight="1" x14ac:dyDescent="0.25">
      <c r="B148" s="114"/>
      <c r="C148" s="415"/>
      <c r="D148" s="522"/>
      <c r="E148" s="522"/>
      <c r="F148" s="522"/>
      <c r="G148" s="522"/>
      <c r="H148" s="522"/>
      <c r="I148" s="508"/>
      <c r="J148" s="508"/>
      <c r="K148" s="504"/>
      <c r="L148" s="504"/>
      <c r="M148" s="504"/>
      <c r="N148" s="505"/>
      <c r="O148" s="112"/>
      <c r="P148" s="112"/>
      <c r="Q148" s="112"/>
      <c r="R148" s="112"/>
      <c r="S148" s="112"/>
      <c r="T148" s="112"/>
      <c r="U148" s="112"/>
      <c r="V148" s="112"/>
      <c r="W148" s="112"/>
      <c r="X148" s="113"/>
    </row>
    <row r="149" spans="2:24" ht="47.25" customHeight="1" x14ac:dyDescent="0.25">
      <c r="B149" s="114"/>
      <c r="C149" s="415"/>
      <c r="D149" s="522"/>
      <c r="E149" s="522"/>
      <c r="F149" s="522"/>
      <c r="G149" s="522"/>
      <c r="H149" s="522"/>
      <c r="I149" s="508"/>
      <c r="J149" s="508"/>
      <c r="K149" s="504"/>
      <c r="L149" s="504"/>
      <c r="M149" s="504"/>
      <c r="N149" s="505"/>
      <c r="O149" s="112"/>
      <c r="P149" s="112"/>
      <c r="Q149" s="112"/>
      <c r="R149" s="112"/>
      <c r="S149" s="112"/>
      <c r="T149" s="112"/>
      <c r="U149" s="112"/>
      <c r="V149" s="112"/>
      <c r="W149" s="112"/>
      <c r="X149" s="113"/>
    </row>
    <row r="150" spans="2:24" ht="47.25" customHeight="1" x14ac:dyDescent="0.25">
      <c r="B150" s="114"/>
      <c r="C150" s="415"/>
      <c r="D150" s="522"/>
      <c r="E150" s="522"/>
      <c r="F150" s="522"/>
      <c r="G150" s="522"/>
      <c r="H150" s="522"/>
      <c r="I150" s="508"/>
      <c r="J150" s="508"/>
      <c r="K150" s="504"/>
      <c r="L150" s="504"/>
      <c r="M150" s="504"/>
      <c r="N150" s="505"/>
      <c r="O150" s="112"/>
      <c r="P150" s="112"/>
      <c r="Q150" s="112"/>
      <c r="R150" s="112"/>
      <c r="S150" s="112"/>
      <c r="T150" s="112"/>
      <c r="U150" s="112"/>
      <c r="V150" s="112"/>
      <c r="W150" s="112"/>
      <c r="X150" s="113"/>
    </row>
    <row r="151" spans="2:24" ht="47.25" customHeight="1" x14ac:dyDescent="0.25">
      <c r="B151" s="114"/>
      <c r="C151" s="415"/>
      <c r="D151" s="522"/>
      <c r="E151" s="522"/>
      <c r="F151" s="522"/>
      <c r="G151" s="522"/>
      <c r="H151" s="522"/>
      <c r="I151" s="508"/>
      <c r="J151" s="508"/>
      <c r="K151" s="504"/>
      <c r="L151" s="504"/>
      <c r="M151" s="504"/>
      <c r="N151" s="505"/>
      <c r="O151" s="112"/>
      <c r="P151" s="112"/>
      <c r="Q151" s="112"/>
      <c r="R151" s="112"/>
      <c r="S151" s="112"/>
      <c r="T151" s="112"/>
      <c r="U151" s="112"/>
      <c r="V151" s="112"/>
      <c r="W151" s="112"/>
      <c r="X151" s="113"/>
    </row>
    <row r="152" spans="2:24" ht="47.25" customHeight="1" x14ac:dyDescent="0.25">
      <c r="B152" s="114"/>
      <c r="C152" s="415"/>
      <c r="D152" s="522"/>
      <c r="E152" s="522"/>
      <c r="F152" s="522"/>
      <c r="G152" s="522"/>
      <c r="H152" s="522"/>
      <c r="I152" s="508"/>
      <c r="J152" s="508"/>
      <c r="K152" s="504"/>
      <c r="L152" s="504"/>
      <c r="M152" s="504"/>
      <c r="N152" s="505"/>
      <c r="O152" s="112"/>
      <c r="P152" s="112"/>
      <c r="Q152" s="112"/>
      <c r="R152" s="112"/>
      <c r="S152" s="112"/>
      <c r="T152" s="112"/>
      <c r="U152" s="112"/>
      <c r="V152" s="112"/>
      <c r="W152" s="112"/>
      <c r="X152" s="113"/>
    </row>
    <row r="153" spans="2:24" ht="47.25" customHeight="1" x14ac:dyDescent="0.25">
      <c r="B153" s="114"/>
      <c r="C153" s="415"/>
      <c r="D153" s="522"/>
      <c r="E153" s="522"/>
      <c r="F153" s="522"/>
      <c r="G153" s="522"/>
      <c r="H153" s="522"/>
      <c r="I153" s="508"/>
      <c r="J153" s="508"/>
      <c r="K153" s="504"/>
      <c r="L153" s="504"/>
      <c r="M153" s="504"/>
      <c r="N153" s="505"/>
      <c r="O153" s="112"/>
      <c r="P153" s="112"/>
      <c r="Q153" s="112"/>
      <c r="R153" s="112"/>
      <c r="S153" s="112"/>
      <c r="T153" s="112"/>
      <c r="U153" s="112"/>
      <c r="V153" s="112"/>
      <c r="W153" s="112"/>
      <c r="X153" s="113"/>
    </row>
    <row r="154" spans="2:24" ht="47.25" customHeight="1" x14ac:dyDescent="0.25">
      <c r="B154" s="114"/>
      <c r="C154" s="415"/>
      <c r="D154" s="522"/>
      <c r="E154" s="522"/>
      <c r="F154" s="522"/>
      <c r="G154" s="522"/>
      <c r="H154" s="522"/>
      <c r="I154" s="508"/>
      <c r="J154" s="508"/>
      <c r="K154" s="504"/>
      <c r="L154" s="504"/>
      <c r="M154" s="504"/>
      <c r="N154" s="505"/>
      <c r="O154" s="112"/>
      <c r="P154" s="112"/>
      <c r="Q154" s="112"/>
      <c r="R154" s="112"/>
      <c r="S154" s="112"/>
      <c r="T154" s="112"/>
      <c r="U154" s="112"/>
      <c r="V154" s="112"/>
      <c r="W154" s="112"/>
      <c r="X154" s="113"/>
    </row>
    <row r="155" spans="2:24" ht="47.25" customHeight="1" x14ac:dyDescent="0.25">
      <c r="B155" s="114"/>
      <c r="C155" s="415"/>
      <c r="D155" s="522"/>
      <c r="E155" s="522"/>
      <c r="F155" s="522"/>
      <c r="G155" s="522"/>
      <c r="H155" s="522"/>
      <c r="I155" s="508"/>
      <c r="J155" s="508"/>
      <c r="K155" s="504"/>
      <c r="L155" s="504"/>
      <c r="M155" s="504"/>
      <c r="N155" s="505"/>
      <c r="O155" s="112"/>
      <c r="P155" s="112"/>
      <c r="Q155" s="112"/>
      <c r="R155" s="112"/>
      <c r="S155" s="112"/>
      <c r="T155" s="112"/>
      <c r="U155" s="112"/>
      <c r="V155" s="112"/>
      <c r="W155" s="112"/>
      <c r="X155" s="113"/>
    </row>
    <row r="156" spans="2:24" ht="47.25" customHeight="1" x14ac:dyDescent="0.25">
      <c r="B156" s="114"/>
      <c r="C156" s="415"/>
      <c r="D156" s="522"/>
      <c r="E156" s="522"/>
      <c r="F156" s="522"/>
      <c r="G156" s="522"/>
      <c r="H156" s="522"/>
      <c r="I156" s="508"/>
      <c r="J156" s="508"/>
      <c r="K156" s="504"/>
      <c r="L156" s="504"/>
      <c r="M156" s="504"/>
      <c r="N156" s="505"/>
      <c r="O156" s="112"/>
      <c r="P156" s="112"/>
      <c r="Q156" s="112"/>
      <c r="R156" s="112"/>
      <c r="S156" s="112"/>
      <c r="T156" s="112"/>
      <c r="U156" s="112"/>
      <c r="V156" s="112"/>
      <c r="W156" s="112"/>
      <c r="X156" s="113"/>
    </row>
    <row r="157" spans="2:24" ht="47.25" customHeight="1" x14ac:dyDescent="0.25">
      <c r="B157" s="114"/>
      <c r="C157" s="415"/>
      <c r="D157" s="522"/>
      <c r="E157" s="522"/>
      <c r="F157" s="522"/>
      <c r="G157" s="522"/>
      <c r="H157" s="522"/>
      <c r="I157" s="508"/>
      <c r="J157" s="508"/>
      <c r="K157" s="504"/>
      <c r="L157" s="504"/>
      <c r="M157" s="504"/>
      <c r="N157" s="505"/>
      <c r="O157" s="112"/>
      <c r="P157" s="112"/>
      <c r="Q157" s="112"/>
      <c r="R157" s="112"/>
      <c r="S157" s="112"/>
      <c r="T157" s="112"/>
      <c r="U157" s="112"/>
      <c r="V157" s="112"/>
      <c r="W157" s="112"/>
      <c r="X157" s="113"/>
    </row>
    <row r="158" spans="2:24" ht="47.25" customHeight="1" x14ac:dyDescent="0.25">
      <c r="B158" s="114"/>
      <c r="C158" s="415"/>
      <c r="D158" s="522"/>
      <c r="E158" s="522"/>
      <c r="F158" s="522"/>
      <c r="G158" s="522"/>
      <c r="H158" s="522"/>
      <c r="I158" s="508"/>
      <c r="J158" s="508"/>
      <c r="K158" s="504"/>
      <c r="L158" s="504"/>
      <c r="M158" s="504"/>
      <c r="N158" s="505"/>
      <c r="O158" s="112"/>
      <c r="P158" s="112"/>
      <c r="Q158" s="112"/>
      <c r="R158" s="112"/>
      <c r="S158" s="112"/>
      <c r="T158" s="112"/>
      <c r="U158" s="112"/>
      <c r="V158" s="112"/>
      <c r="W158" s="112"/>
      <c r="X158" s="113"/>
    </row>
    <row r="159" spans="2:24" ht="47.25" customHeight="1" thickBot="1" x14ac:dyDescent="0.3">
      <c r="B159" s="114"/>
      <c r="C159" s="416"/>
      <c r="D159" s="523"/>
      <c r="E159" s="523"/>
      <c r="F159" s="523"/>
      <c r="G159" s="523"/>
      <c r="H159" s="523"/>
      <c r="I159" s="509"/>
      <c r="J159" s="509"/>
      <c r="K159" s="499"/>
      <c r="L159" s="499"/>
      <c r="M159" s="499"/>
      <c r="N159" s="506"/>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2"/>
      <c r="D164" s="513"/>
      <c r="E164" s="513"/>
      <c r="F164" s="513"/>
      <c r="G164" s="513"/>
      <c r="H164" s="513"/>
      <c r="I164" s="514"/>
      <c r="J164" s="112"/>
      <c r="K164" s="112"/>
      <c r="L164" s="112"/>
      <c r="M164" s="112"/>
      <c r="N164" s="112"/>
      <c r="O164" s="112"/>
      <c r="P164" s="112"/>
      <c r="Q164" s="112"/>
      <c r="R164" s="112"/>
      <c r="S164" s="112"/>
      <c r="T164" s="112"/>
      <c r="U164" s="112"/>
      <c r="V164" s="112"/>
      <c r="W164" s="112"/>
      <c r="X164" s="113"/>
    </row>
    <row r="165" spans="2:24" x14ac:dyDescent="0.25">
      <c r="B165" s="114"/>
      <c r="C165" s="515"/>
      <c r="D165" s="516"/>
      <c r="E165" s="516"/>
      <c r="F165" s="516"/>
      <c r="G165" s="516"/>
      <c r="H165" s="516"/>
      <c r="I165" s="517"/>
      <c r="J165" s="112"/>
      <c r="K165" s="112"/>
      <c r="L165" s="112"/>
      <c r="M165" s="112"/>
      <c r="N165" s="112"/>
      <c r="O165" s="112"/>
      <c r="P165" s="112"/>
      <c r="Q165" s="112"/>
      <c r="R165" s="112"/>
      <c r="S165" s="112"/>
      <c r="T165" s="112"/>
      <c r="U165" s="112"/>
      <c r="V165" s="112"/>
      <c r="W165" s="112"/>
      <c r="X165" s="113"/>
    </row>
    <row r="166" spans="2:24" x14ac:dyDescent="0.25">
      <c r="B166" s="114"/>
      <c r="C166" s="515"/>
      <c r="D166" s="516"/>
      <c r="E166" s="516"/>
      <c r="F166" s="516"/>
      <c r="G166" s="516"/>
      <c r="H166" s="516"/>
      <c r="I166" s="517"/>
      <c r="J166" s="112"/>
      <c r="K166" s="112"/>
      <c r="L166" s="112"/>
      <c r="M166" s="112"/>
      <c r="N166" s="112"/>
      <c r="O166" s="112"/>
      <c r="P166" s="112"/>
      <c r="Q166" s="112"/>
      <c r="R166" s="112"/>
      <c r="S166" s="112"/>
      <c r="T166" s="112"/>
      <c r="U166" s="112"/>
      <c r="V166" s="112"/>
      <c r="W166" s="112"/>
      <c r="X166" s="113"/>
    </row>
    <row r="167" spans="2:24" x14ac:dyDescent="0.25">
      <c r="B167" s="114"/>
      <c r="C167" s="515"/>
      <c r="D167" s="516"/>
      <c r="E167" s="516"/>
      <c r="F167" s="516"/>
      <c r="G167" s="516"/>
      <c r="H167" s="516"/>
      <c r="I167" s="517"/>
      <c r="J167" s="112"/>
      <c r="K167" s="112"/>
      <c r="L167" s="112"/>
      <c r="M167" s="112"/>
      <c r="N167" s="112"/>
      <c r="O167" s="112"/>
      <c r="P167" s="112"/>
      <c r="Q167" s="112"/>
      <c r="R167" s="112"/>
      <c r="S167" s="112"/>
      <c r="T167" s="112"/>
      <c r="U167" s="112"/>
      <c r="V167" s="112"/>
      <c r="W167" s="112"/>
      <c r="X167" s="113"/>
    </row>
    <row r="168" spans="2:24" x14ac:dyDescent="0.25">
      <c r="B168" s="114"/>
      <c r="C168" s="515"/>
      <c r="D168" s="516"/>
      <c r="E168" s="516"/>
      <c r="F168" s="516"/>
      <c r="G168" s="516"/>
      <c r="H168" s="516"/>
      <c r="I168" s="517"/>
      <c r="J168" s="112"/>
      <c r="K168" s="112"/>
      <c r="L168" s="112"/>
      <c r="M168" s="112"/>
      <c r="N168" s="112"/>
      <c r="O168" s="112"/>
      <c r="P168" s="112"/>
      <c r="Q168" s="112"/>
      <c r="R168" s="112"/>
      <c r="S168" s="112"/>
      <c r="T168" s="112"/>
      <c r="U168" s="112"/>
      <c r="V168" s="112"/>
      <c r="W168" s="112"/>
      <c r="X168" s="113"/>
    </row>
    <row r="169" spans="2:24" ht="15.75" thickBot="1" x14ac:dyDescent="0.3">
      <c r="B169" s="114"/>
      <c r="C169" s="518"/>
      <c r="D169" s="519"/>
      <c r="E169" s="519"/>
      <c r="F169" s="519"/>
      <c r="G169" s="519"/>
      <c r="H169" s="519"/>
      <c r="I169" s="52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2015-10-27T10:39:34Z</cp:lastPrinted>
  <dcterms:created xsi:type="dcterms:W3CDTF">2014-10-29T16:20:01Z</dcterms:created>
  <dcterms:modified xsi:type="dcterms:W3CDTF">2016-01-08T09:47:54Z</dcterms:modified>
</cp:coreProperties>
</file>