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1mmcmi3\Desktop\"/>
    </mc:Choice>
  </mc:AlternateContent>
  <bookViews>
    <workbookView xWindow="195" yWindow="90" windowWidth="21225" windowHeight="11655"/>
  </bookViews>
  <sheets>
    <sheet name="Required section" sheetId="7" r:id="rId1"/>
    <sheet name="ListsRec" sheetId="2" state="hidden" r:id="rId2"/>
    <sheet name="Recommended - Wider Influence" sheetId="3" r:id="rId3"/>
    <sheet name="LACO2 data" sheetId="6" state="hidden" r:id="rId4"/>
    <sheet name="Sheet2" sheetId="5" state="hidden" r:id="rId5"/>
  </sheets>
  <externalReferences>
    <externalReference r:id="rId6"/>
  </externalReferences>
  <definedNames>
    <definedName name="_xlnm._FilterDatabase" localSheetId="3"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#REF!</definedName>
    <definedName name="emissionsource">#REF!</definedName>
    <definedName name="emissionsource1">#REF!</definedName>
    <definedName name="emissionsource2">#REF!</definedName>
    <definedName name="Energy">ListsRec!$I$20:$I$27</definedName>
    <definedName name="Estimated">#REF!</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#REF!</definedName>
    <definedName name="metric">#REF!</definedName>
    <definedName name="ObjectiveB1">#REF!</definedName>
    <definedName name="ObjectiveB2">#REF!</definedName>
    <definedName name="ObjectiveB3">#REF!</definedName>
    <definedName name="ObjectiveN1">#REF!</definedName>
    <definedName name="ObjectiveN2">#REF!</definedName>
    <definedName name="ObjectiveN3">#REF!</definedName>
    <definedName name="ObjectiveS1">#REF!</definedName>
    <definedName name="ObjectiveS2">#REF!</definedName>
    <definedName name="ObjectiveS3">#REF!</definedName>
    <definedName name="ObjetiveN1">#REF!</definedName>
    <definedName name="OjectiveN2">#REF!</definedName>
    <definedName name="PartnershipRole">ListsRec!$L$3:$L$5</definedName>
    <definedName name="_xlnm.Print_Area" localSheetId="2">'Recommended - Wider Influence'!$A$1:$X$175</definedName>
    <definedName name="_xlnm.Print_Area" localSheetId="0">'Required section'!$A$1:$M$448</definedName>
    <definedName name="probability">#REF!</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#REF!</definedName>
    <definedName name="Subset_dataset">'LACO2 data'!$A$290:$AB$577</definedName>
    <definedName name="targetboundary">#REF!</definedName>
    <definedName name="targettype">#REF!</definedName>
    <definedName name="Transport">ListsRec!$L$20:$L$27</definedName>
    <definedName name="typeorganisation">#REF!</definedName>
    <definedName name="unitCO2">#REF!</definedName>
    <definedName name="unitCO2A">#REF!</definedName>
    <definedName name="unitCO2B">#REF!</definedName>
    <definedName name="unitCO2C">#REF!</definedName>
    <definedName name="unitCO2D">#REF!</definedName>
    <definedName name="unitCO2E">#REF!</definedName>
    <definedName name="unitsCO2C">#REF!</definedName>
    <definedName name="Waste_and_Resource_Efficiency">ListsRec!$M$20:$M$27</definedName>
    <definedName name="year">#REF!</definedName>
    <definedName name="yeartype">#REF!</definedName>
    <definedName name="yeartype2">#REF!</definedName>
    <definedName name="yesno">#REF!</definedName>
    <definedName name="yesno2">#REF!</definedName>
    <definedName name="Z_24BDF9BF_3E89_4D14_855A_139B7B0A48CA_.wvu.Cols" localSheetId="2" hidden="1">'Recommended - Wider Influence'!$G:$G</definedName>
    <definedName name="Z_24BDF9BF_3E89_4D14_855A_139B7B0A48CA_.wvu.PrintArea" localSheetId="2" hidden="1">'Recommended - Wider Influence'!$C$56:$W$97</definedName>
  </definedNames>
  <calcPr calcId="152511" fullCalcOnLoad="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F183" i="7" l="1"/>
  <c r="F182" i="7"/>
  <c r="F181" i="7"/>
  <c r="G180" i="7"/>
  <c r="F180" i="7"/>
  <c r="H180" i="7"/>
  <c r="E180" i="7"/>
  <c r="G179" i="7"/>
  <c r="F179" i="7"/>
  <c r="H179" i="7"/>
  <c r="E179" i="7"/>
  <c r="G178" i="7"/>
  <c r="F178" i="7"/>
  <c r="H178" i="7"/>
  <c r="E178" i="7"/>
  <c r="G177" i="7"/>
  <c r="F177" i="7"/>
  <c r="H177" i="7"/>
  <c r="E177" i="7"/>
  <c r="G176" i="7"/>
  <c r="F176" i="7"/>
  <c r="H176" i="7"/>
  <c r="E176" i="7"/>
  <c r="G175" i="7"/>
  <c r="F175" i="7"/>
  <c r="H175" i="7"/>
  <c r="E175" i="7"/>
  <c r="G174" i="7"/>
  <c r="F174" i="7"/>
  <c r="H174" i="7"/>
  <c r="E174" i="7"/>
  <c r="G173" i="7"/>
  <c r="F173" i="7"/>
  <c r="H173" i="7"/>
  <c r="E173" i="7"/>
  <c r="G172" i="7"/>
  <c r="F172" i="7"/>
  <c r="H172" i="7"/>
  <c r="E172" i="7"/>
  <c r="G171" i="7"/>
  <c r="F171" i="7"/>
  <c r="H171" i="7"/>
  <c r="E171" i="7"/>
  <c r="G170" i="7"/>
  <c r="F170" i="7"/>
  <c r="H170" i="7"/>
  <c r="E170" i="7"/>
  <c r="G169" i="7"/>
  <c r="F169" i="7"/>
  <c r="H169" i="7"/>
  <c r="E169" i="7"/>
  <c r="G168" i="7"/>
  <c r="F168" i="7"/>
  <c r="H168" i="7"/>
  <c r="E168" i="7"/>
  <c r="G167" i="7"/>
  <c r="F167" i="7"/>
  <c r="H167" i="7"/>
  <c r="E167" i="7"/>
  <c r="G166" i="7"/>
  <c r="F166" i="7"/>
  <c r="H166" i="7"/>
  <c r="E166" i="7"/>
  <c r="G165" i="7"/>
  <c r="F165" i="7"/>
  <c r="H165" i="7"/>
  <c r="E165" i="7"/>
  <c r="G164" i="7"/>
  <c r="F164" i="7"/>
  <c r="H164" i="7"/>
  <c r="E164" i="7"/>
  <c r="G163" i="7"/>
  <c r="F163" i="7"/>
  <c r="H163" i="7"/>
  <c r="E163" i="7"/>
  <c r="G162" i="7"/>
  <c r="F162" i="7"/>
  <c r="H162" i="7"/>
  <c r="E162" i="7"/>
  <c r="G161" i="7"/>
  <c r="F161" i="7"/>
  <c r="H161" i="7"/>
  <c r="E161" i="7"/>
  <c r="G160" i="7"/>
  <c r="F160" i="7"/>
  <c r="H160" i="7"/>
  <c r="E160" i="7"/>
  <c r="G159" i="7"/>
  <c r="F159" i="7"/>
  <c r="H159" i="7"/>
  <c r="E159" i="7"/>
  <c r="G158" i="7"/>
  <c r="F158" i="7"/>
  <c r="H158" i="7"/>
  <c r="E158" i="7"/>
  <c r="G157" i="7"/>
  <c r="F157" i="7"/>
  <c r="H157" i="7"/>
  <c r="E157" i="7"/>
  <c r="G156" i="7"/>
  <c r="F156" i="7"/>
  <c r="H156" i="7"/>
  <c r="E156" i="7"/>
  <c r="G155" i="7"/>
  <c r="F155" i="7"/>
  <c r="H155" i="7"/>
  <c r="E155" i="7"/>
  <c r="G154" i="7"/>
  <c r="F154" i="7"/>
  <c r="H154" i="7"/>
  <c r="E154" i="7"/>
  <c r="G153" i="7"/>
  <c r="F153" i="7"/>
  <c r="H153" i="7"/>
  <c r="E153" i="7"/>
  <c r="G152" i="7"/>
  <c r="F152" i="7"/>
  <c r="H152" i="7"/>
  <c r="E152" i="7"/>
  <c r="G151" i="7"/>
  <c r="F151" i="7"/>
  <c r="H151" i="7"/>
  <c r="E151" i="7"/>
  <c r="G150" i="7"/>
  <c r="F150" i="7"/>
  <c r="H150" i="7"/>
  <c r="E150" i="7"/>
  <c r="B2" i="6"/>
  <c r="AB2" i="6"/>
  <c r="B3" i="6"/>
  <c r="AB3" i="6"/>
  <c r="B4" i="6"/>
  <c r="AB4" i="6"/>
  <c r="B5" i="6"/>
  <c r="AB5" i="6"/>
  <c r="B6" i="6"/>
  <c r="AB6" i="6"/>
  <c r="B7" i="6"/>
  <c r="AB7" i="6"/>
  <c r="B8" i="6"/>
  <c r="AB8" i="6"/>
  <c r="B9" i="6"/>
  <c r="AB9" i="6"/>
  <c r="B10" i="6"/>
  <c r="AB10" i="6"/>
  <c r="B11" i="6"/>
  <c r="AB11" i="6"/>
  <c r="B12" i="6"/>
  <c r="AB12" i="6"/>
  <c r="B13" i="6"/>
  <c r="AB13" i="6"/>
  <c r="B14" i="6"/>
  <c r="AB14" i="6"/>
  <c r="B15" i="6"/>
  <c r="AB15" i="6"/>
  <c r="B16" i="6"/>
  <c r="AB16" i="6"/>
  <c r="B17" i="6"/>
  <c r="AB17" i="6"/>
  <c r="B18" i="6"/>
  <c r="AB18" i="6"/>
  <c r="B19" i="6"/>
  <c r="AB19" i="6"/>
  <c r="B20" i="6"/>
  <c r="AB20" i="6"/>
  <c r="B21" i="6"/>
  <c r="AB21" i="6"/>
  <c r="B22" i="6"/>
  <c r="AB22" i="6"/>
  <c r="B23" i="6"/>
  <c r="AB23" i="6"/>
  <c r="B24" i="6"/>
  <c r="AB24" i="6"/>
  <c r="B25" i="6"/>
  <c r="AB25" i="6"/>
  <c r="B26" i="6"/>
  <c r="AB26" i="6"/>
  <c r="B27" i="6"/>
  <c r="AB27" i="6"/>
  <c r="B28" i="6"/>
  <c r="AB28" i="6"/>
  <c r="B29" i="6"/>
  <c r="AB29" i="6"/>
  <c r="B30" i="6"/>
  <c r="AB30" i="6"/>
  <c r="B31" i="6"/>
  <c r="AB31" i="6"/>
  <c r="B32" i="6"/>
  <c r="AB32" i="6"/>
  <c r="B33" i="6"/>
  <c r="AB33" i="6"/>
  <c r="B34" i="6"/>
  <c r="AB34" i="6"/>
  <c r="B35" i="6"/>
  <c r="AB35" i="6"/>
  <c r="B36" i="6"/>
  <c r="AB36" i="6"/>
  <c r="B37" i="6"/>
  <c r="AB37" i="6"/>
  <c r="B38" i="6"/>
  <c r="AB38" i="6"/>
  <c r="B39" i="6"/>
  <c r="AB39" i="6"/>
  <c r="B40" i="6"/>
  <c r="AB40" i="6"/>
  <c r="B41" i="6"/>
  <c r="AB41" i="6"/>
  <c r="B42" i="6"/>
  <c r="AB42" i="6"/>
  <c r="B43" i="6"/>
  <c r="AB43" i="6"/>
  <c r="B44" i="6"/>
  <c r="AB44" i="6"/>
  <c r="B45" i="6"/>
  <c r="AB45" i="6"/>
  <c r="B46" i="6"/>
  <c r="AB46" i="6"/>
  <c r="B47" i="6"/>
  <c r="AB47" i="6"/>
  <c r="B48" i="6"/>
  <c r="AB48" i="6"/>
  <c r="B49" i="6"/>
  <c r="AB49" i="6"/>
  <c r="B50" i="6"/>
  <c r="AB50" i="6"/>
  <c r="B51" i="6"/>
  <c r="AB51" i="6"/>
  <c r="B52" i="6"/>
  <c r="AB52" i="6"/>
  <c r="B53" i="6"/>
  <c r="AB53" i="6"/>
  <c r="B54" i="6"/>
  <c r="AB54" i="6"/>
  <c r="B55" i="6"/>
  <c r="AB55" i="6"/>
  <c r="B56" i="6"/>
  <c r="AB56" i="6"/>
  <c r="B57" i="6"/>
  <c r="AB57" i="6"/>
  <c r="B58" i="6"/>
  <c r="AB58" i="6"/>
  <c r="B59" i="6"/>
  <c r="AB59" i="6"/>
  <c r="B60" i="6"/>
  <c r="AB60" i="6"/>
  <c r="B61" i="6"/>
  <c r="AB61" i="6"/>
  <c r="B62" i="6"/>
  <c r="AB62" i="6"/>
  <c r="B63" i="6"/>
  <c r="AB63" i="6"/>
  <c r="B64" i="6"/>
  <c r="AB64" i="6"/>
  <c r="B65" i="6"/>
  <c r="AB65" i="6"/>
  <c r="B66" i="6"/>
  <c r="AB66" i="6"/>
  <c r="B67" i="6"/>
  <c r="AB67" i="6"/>
  <c r="B68" i="6"/>
  <c r="AB68" i="6"/>
  <c r="B69" i="6"/>
  <c r="AB69" i="6"/>
  <c r="B70" i="6"/>
  <c r="AB70" i="6"/>
  <c r="B71" i="6"/>
  <c r="AB71" i="6"/>
  <c r="B72" i="6"/>
  <c r="AB72" i="6"/>
  <c r="B73" i="6"/>
  <c r="AB73" i="6"/>
  <c r="B74" i="6"/>
  <c r="AB74" i="6"/>
  <c r="B75" i="6"/>
  <c r="AB75" i="6"/>
  <c r="B76" i="6"/>
  <c r="AB76" i="6"/>
  <c r="B77" i="6"/>
  <c r="AB77" i="6"/>
  <c r="B78" i="6"/>
  <c r="AB78" i="6"/>
  <c r="B79" i="6"/>
  <c r="AB79" i="6"/>
  <c r="B80" i="6"/>
  <c r="AB80" i="6"/>
  <c r="B81" i="6"/>
  <c r="AB81" i="6"/>
  <c r="B82" i="6"/>
  <c r="AB82" i="6"/>
  <c r="B83" i="6"/>
  <c r="AB83" i="6"/>
  <c r="B84" i="6"/>
  <c r="AB84" i="6"/>
  <c r="B85" i="6"/>
  <c r="AB85" i="6"/>
  <c r="B86" i="6"/>
  <c r="AB86" i="6"/>
  <c r="B87" i="6"/>
  <c r="AB87" i="6"/>
  <c r="B88" i="6"/>
  <c r="AB88" i="6"/>
  <c r="B89" i="6"/>
  <c r="AB89" i="6"/>
  <c r="B90" i="6"/>
  <c r="AB90" i="6"/>
  <c r="B91" i="6"/>
  <c r="AB91" i="6"/>
  <c r="B92" i="6"/>
  <c r="AB92" i="6"/>
  <c r="B93" i="6"/>
  <c r="AB93" i="6"/>
  <c r="B94" i="6"/>
  <c r="AB94" i="6"/>
  <c r="B95" i="6"/>
  <c r="AB95" i="6"/>
  <c r="B96" i="6"/>
  <c r="AB96" i="6"/>
  <c r="B97" i="6"/>
  <c r="AB97" i="6"/>
  <c r="B98" i="6"/>
  <c r="AB98" i="6"/>
  <c r="B99" i="6"/>
  <c r="AB99" i="6"/>
  <c r="B100" i="6"/>
  <c r="AB100" i="6"/>
  <c r="B101" i="6"/>
  <c r="AB101" i="6"/>
  <c r="B102" i="6"/>
  <c r="AB102" i="6"/>
  <c r="B103" i="6"/>
  <c r="AB103" i="6"/>
  <c r="B104" i="6"/>
  <c r="AB104" i="6"/>
  <c r="B105" i="6"/>
  <c r="AB105" i="6"/>
  <c r="B106" i="6"/>
  <c r="AB106" i="6"/>
  <c r="B107" i="6"/>
  <c r="AB107" i="6"/>
  <c r="B108" i="6"/>
  <c r="AB108" i="6"/>
  <c r="B109" i="6"/>
  <c r="AB109" i="6"/>
  <c r="B110" i="6"/>
  <c r="AB110" i="6"/>
  <c r="B111" i="6"/>
  <c r="AB111" i="6"/>
  <c r="B112" i="6"/>
  <c r="AB112" i="6"/>
  <c r="B113" i="6"/>
  <c r="AB113" i="6"/>
  <c r="B114" i="6"/>
  <c r="AB114" i="6"/>
  <c r="B115" i="6"/>
  <c r="AB115" i="6"/>
  <c r="B116" i="6"/>
  <c r="AB116" i="6"/>
  <c r="B117" i="6"/>
  <c r="AB117" i="6"/>
  <c r="B118" i="6"/>
  <c r="AB118" i="6"/>
  <c r="B119" i="6"/>
  <c r="AB119" i="6"/>
  <c r="B120" i="6"/>
  <c r="AB120" i="6"/>
  <c r="B121" i="6"/>
  <c r="AB121" i="6"/>
  <c r="B122" i="6"/>
  <c r="AB122" i="6"/>
  <c r="B123" i="6"/>
  <c r="AB123" i="6"/>
  <c r="B124" i="6"/>
  <c r="AB124" i="6"/>
  <c r="B125" i="6"/>
  <c r="AB125" i="6"/>
  <c r="B126" i="6"/>
  <c r="AB126" i="6"/>
  <c r="B127" i="6"/>
  <c r="AB127" i="6"/>
  <c r="B128" i="6"/>
  <c r="AB128" i="6"/>
  <c r="B129" i="6"/>
  <c r="AB129" i="6"/>
  <c r="B130" i="6"/>
  <c r="AB130" i="6"/>
  <c r="B131" i="6"/>
  <c r="AB131" i="6"/>
  <c r="B132" i="6"/>
  <c r="AB132" i="6"/>
  <c r="B133" i="6"/>
  <c r="AB133" i="6"/>
  <c r="B134" i="6"/>
  <c r="AB134" i="6"/>
  <c r="B135" i="6"/>
  <c r="AB135" i="6"/>
  <c r="B136" i="6"/>
  <c r="AB136" i="6"/>
  <c r="B137" i="6"/>
  <c r="AB137" i="6"/>
  <c r="B138" i="6"/>
  <c r="AB138" i="6"/>
  <c r="B139" i="6"/>
  <c r="AB139" i="6"/>
  <c r="B140" i="6"/>
  <c r="AB140" i="6"/>
  <c r="B141" i="6"/>
  <c r="AB141" i="6"/>
  <c r="B142" i="6"/>
  <c r="AB142" i="6"/>
  <c r="B143" i="6"/>
  <c r="AB143" i="6"/>
  <c r="B144" i="6"/>
  <c r="AB144" i="6"/>
  <c r="B145" i="6"/>
  <c r="AB145" i="6"/>
  <c r="B146" i="6"/>
  <c r="AB146" i="6"/>
  <c r="B147" i="6"/>
  <c r="AB147" i="6"/>
  <c r="B148" i="6"/>
  <c r="AB148" i="6"/>
  <c r="B149" i="6"/>
  <c r="AB149" i="6"/>
  <c r="B150" i="6"/>
  <c r="AB150" i="6"/>
  <c r="B151" i="6"/>
  <c r="AB151" i="6"/>
  <c r="B152" i="6"/>
  <c r="AB152" i="6"/>
  <c r="B153" i="6"/>
  <c r="AB153" i="6"/>
  <c r="B154" i="6"/>
  <c r="AB154" i="6"/>
  <c r="B155" i="6"/>
  <c r="AB155" i="6"/>
  <c r="B156" i="6"/>
  <c r="AB156" i="6"/>
  <c r="B157" i="6"/>
  <c r="AB157" i="6"/>
  <c r="B158" i="6"/>
  <c r="AB158" i="6"/>
  <c r="B159" i="6"/>
  <c r="AB159" i="6"/>
  <c r="B160" i="6"/>
  <c r="AB160" i="6"/>
  <c r="B161" i="6"/>
  <c r="AB161" i="6"/>
  <c r="B162" i="6"/>
  <c r="AB162" i="6"/>
  <c r="B163" i="6"/>
  <c r="AB163" i="6"/>
  <c r="B164" i="6"/>
  <c r="AB164" i="6"/>
  <c r="B165" i="6"/>
  <c r="AB165" i="6"/>
  <c r="B166" i="6"/>
  <c r="AB166" i="6"/>
  <c r="B167" i="6"/>
  <c r="AB167" i="6"/>
  <c r="B168" i="6"/>
  <c r="AB168" i="6"/>
  <c r="B169" i="6"/>
  <c r="AB169" i="6"/>
  <c r="B170" i="6"/>
  <c r="AB170" i="6"/>
  <c r="B171" i="6"/>
  <c r="AB171" i="6"/>
  <c r="B172" i="6"/>
  <c r="AB172" i="6"/>
  <c r="B173" i="6"/>
  <c r="AB173" i="6"/>
  <c r="B174" i="6"/>
  <c r="AB174" i="6"/>
  <c r="B175" i="6"/>
  <c r="AB175" i="6"/>
  <c r="B176" i="6"/>
  <c r="AB176" i="6"/>
  <c r="B177" i="6"/>
  <c r="AB177" i="6"/>
  <c r="B178" i="6"/>
  <c r="AB178" i="6"/>
  <c r="B179" i="6"/>
  <c r="AB179" i="6"/>
  <c r="B180" i="6"/>
  <c r="AB180" i="6"/>
  <c r="B181" i="6"/>
  <c r="AB181" i="6"/>
  <c r="B182" i="6"/>
  <c r="AB182" i="6"/>
  <c r="B183" i="6"/>
  <c r="AB183" i="6"/>
  <c r="B184" i="6"/>
  <c r="AB184" i="6"/>
  <c r="B185" i="6"/>
  <c r="AB185" i="6"/>
  <c r="B186" i="6"/>
  <c r="AB186" i="6"/>
  <c r="B187" i="6"/>
  <c r="AB187" i="6"/>
  <c r="B188" i="6"/>
  <c r="AB188" i="6"/>
  <c r="B189" i="6"/>
  <c r="AB189" i="6"/>
  <c r="B190" i="6"/>
  <c r="AB190" i="6"/>
  <c r="B191" i="6"/>
  <c r="AB191" i="6"/>
  <c r="B192" i="6"/>
  <c r="AB192" i="6"/>
  <c r="B193" i="6"/>
  <c r="AB193" i="6"/>
  <c r="B194" i="6"/>
  <c r="AB194" i="6"/>
  <c r="B195" i="6"/>
  <c r="AB195" i="6"/>
  <c r="B196" i="6"/>
  <c r="AB196" i="6"/>
  <c r="B197" i="6"/>
  <c r="AB197" i="6"/>
  <c r="B198" i="6"/>
  <c r="AB198" i="6"/>
  <c r="B199" i="6"/>
  <c r="AB199" i="6"/>
  <c r="B200" i="6"/>
  <c r="AB200" i="6"/>
  <c r="B201" i="6"/>
  <c r="AB201" i="6"/>
  <c r="B202" i="6"/>
  <c r="AB202" i="6"/>
  <c r="B203" i="6"/>
  <c r="AB203" i="6"/>
  <c r="B204" i="6"/>
  <c r="AB204" i="6"/>
  <c r="B205" i="6"/>
  <c r="AB205" i="6"/>
  <c r="B206" i="6"/>
  <c r="AB206" i="6"/>
  <c r="B207" i="6"/>
  <c r="AB207" i="6"/>
  <c r="B208" i="6"/>
  <c r="AB208" i="6"/>
  <c r="B209" i="6"/>
  <c r="AB209" i="6"/>
  <c r="B210" i="6"/>
  <c r="AB210" i="6"/>
  <c r="B211" i="6"/>
  <c r="AB211" i="6"/>
  <c r="B212" i="6"/>
  <c r="AB212" i="6"/>
  <c r="B213" i="6"/>
  <c r="AB213" i="6"/>
  <c r="B214" i="6"/>
  <c r="AB214" i="6"/>
  <c r="B215" i="6"/>
  <c r="AB215" i="6"/>
  <c r="B216" i="6"/>
  <c r="AB216" i="6"/>
  <c r="B217" i="6"/>
  <c r="AB217" i="6"/>
  <c r="B218" i="6"/>
  <c r="AB218" i="6"/>
  <c r="B219" i="6"/>
  <c r="AB219" i="6"/>
  <c r="B220" i="6"/>
  <c r="AB220" i="6"/>
  <c r="B221" i="6"/>
  <c r="AB221" i="6"/>
  <c r="B222" i="6"/>
  <c r="AB222" i="6"/>
  <c r="B223" i="6"/>
  <c r="AB223" i="6"/>
  <c r="B224" i="6"/>
  <c r="AB224" i="6"/>
  <c r="B225" i="6"/>
  <c r="AB225" i="6"/>
  <c r="B226" i="6"/>
  <c r="AB226" i="6"/>
  <c r="B227" i="6"/>
  <c r="AB227" i="6"/>
  <c r="B228" i="6"/>
  <c r="AB228" i="6"/>
  <c r="B229" i="6"/>
  <c r="AB229" i="6"/>
  <c r="B230" i="6"/>
  <c r="AB230" i="6"/>
  <c r="B231" i="6"/>
  <c r="AB231" i="6"/>
  <c r="B232" i="6"/>
  <c r="AB232" i="6"/>
  <c r="B233" i="6"/>
  <c r="AB233" i="6"/>
  <c r="B234" i="6"/>
  <c r="AB234" i="6"/>
  <c r="B235" i="6"/>
  <c r="AB235" i="6"/>
  <c r="B236" i="6"/>
  <c r="AB236" i="6"/>
  <c r="B237" i="6"/>
  <c r="AB237" i="6"/>
  <c r="B238" i="6"/>
  <c r="AB238" i="6"/>
  <c r="B239" i="6"/>
  <c r="AB239" i="6"/>
  <c r="B240" i="6"/>
  <c r="AB240" i="6"/>
  <c r="B241" i="6"/>
  <c r="AB241" i="6"/>
  <c r="B242" i="6"/>
  <c r="AB242" i="6"/>
  <c r="B243" i="6"/>
  <c r="AB243" i="6"/>
  <c r="B244" i="6"/>
  <c r="AB244" i="6"/>
  <c r="B245" i="6"/>
  <c r="AB245" i="6"/>
  <c r="B246" i="6"/>
  <c r="AB246" i="6"/>
  <c r="B247" i="6"/>
  <c r="AB247" i="6"/>
  <c r="B248" i="6"/>
  <c r="AB248" i="6"/>
  <c r="B249" i="6"/>
  <c r="AB249" i="6"/>
  <c r="B250" i="6"/>
  <c r="AB250" i="6"/>
  <c r="B251" i="6"/>
  <c r="AB251" i="6"/>
  <c r="B252" i="6"/>
  <c r="AB252" i="6"/>
  <c r="B253" i="6"/>
  <c r="AB253" i="6"/>
  <c r="B254" i="6"/>
  <c r="AB254" i="6"/>
  <c r="B255" i="6"/>
  <c r="AB255" i="6"/>
  <c r="B256" i="6"/>
  <c r="AB256" i="6"/>
  <c r="B257" i="6"/>
  <c r="AB257" i="6"/>
  <c r="B258" i="6"/>
  <c r="AB258" i="6"/>
  <c r="B259" i="6"/>
  <c r="AB259" i="6"/>
  <c r="B260" i="6"/>
  <c r="AB260" i="6"/>
  <c r="B261" i="6"/>
  <c r="AB261" i="6"/>
  <c r="B262" i="6"/>
  <c r="AB262" i="6"/>
  <c r="B263" i="6"/>
  <c r="AB263" i="6"/>
  <c r="B264" i="6"/>
  <c r="AB264" i="6"/>
  <c r="B265" i="6"/>
  <c r="AB265" i="6"/>
  <c r="B266" i="6"/>
  <c r="AB266" i="6"/>
  <c r="B267" i="6"/>
  <c r="AB267" i="6"/>
  <c r="B268" i="6"/>
  <c r="AB268" i="6"/>
  <c r="B269" i="6"/>
  <c r="AB269" i="6"/>
  <c r="B270" i="6"/>
  <c r="AB270" i="6"/>
  <c r="B271" i="6"/>
  <c r="AB271" i="6"/>
  <c r="B272" i="6"/>
  <c r="AB272" i="6"/>
  <c r="B273" i="6"/>
  <c r="AB273" i="6"/>
  <c r="B274" i="6"/>
  <c r="AB274" i="6"/>
  <c r="B275" i="6"/>
  <c r="AB275" i="6"/>
  <c r="B276" i="6"/>
  <c r="AB276" i="6"/>
  <c r="B277" i="6"/>
  <c r="AB277" i="6"/>
  <c r="B278" i="6"/>
  <c r="AB278" i="6"/>
  <c r="B279" i="6"/>
  <c r="AB279" i="6"/>
  <c r="B280" i="6"/>
  <c r="AB280" i="6"/>
  <c r="B281" i="6"/>
  <c r="AB281" i="6"/>
  <c r="B282" i="6"/>
  <c r="AB282" i="6"/>
  <c r="B283" i="6"/>
  <c r="AB283" i="6"/>
  <c r="B284" i="6"/>
  <c r="AB284" i="6"/>
  <c r="B285" i="6"/>
  <c r="AB285" i="6"/>
  <c r="B286" i="6"/>
  <c r="AB286" i="6"/>
  <c r="B287" i="6"/>
  <c r="AB287" i="6"/>
  <c r="B288" i="6"/>
  <c r="AB288" i="6"/>
  <c r="B289" i="6"/>
  <c r="AB289" i="6"/>
  <c r="B290" i="6"/>
  <c r="AB290" i="6"/>
  <c r="B291" i="6"/>
  <c r="AB291" i="6"/>
  <c r="B292" i="6"/>
  <c r="AB292" i="6"/>
  <c r="B293" i="6"/>
  <c r="AB293" i="6"/>
  <c r="B294" i="6"/>
  <c r="AB294" i="6"/>
  <c r="B295" i="6"/>
  <c r="AB295" i="6"/>
  <c r="B296" i="6"/>
  <c r="AB296" i="6"/>
  <c r="B297" i="6"/>
  <c r="AB297" i="6"/>
  <c r="B298" i="6"/>
  <c r="AB298" i="6"/>
  <c r="B299" i="6"/>
  <c r="AB299" i="6"/>
  <c r="B300" i="6"/>
  <c r="AB300" i="6"/>
  <c r="B301" i="6"/>
  <c r="AB301" i="6"/>
  <c r="B302" i="6"/>
  <c r="AB302" i="6"/>
  <c r="B303" i="6"/>
  <c r="AB303" i="6"/>
  <c r="B304" i="6"/>
  <c r="AB304" i="6"/>
  <c r="B305" i="6"/>
  <c r="AB305" i="6"/>
  <c r="B306" i="6"/>
  <c r="AB306" i="6"/>
  <c r="B307" i="6"/>
  <c r="AB307" i="6"/>
  <c r="B308" i="6"/>
  <c r="AB308" i="6"/>
  <c r="B309" i="6"/>
  <c r="AB309" i="6"/>
  <c r="B310" i="6"/>
  <c r="AB310" i="6"/>
  <c r="B311" i="6"/>
  <c r="AB311" i="6"/>
  <c r="B312" i="6"/>
  <c r="AB312" i="6"/>
  <c r="B313" i="6"/>
  <c r="AB313" i="6"/>
  <c r="B314" i="6"/>
  <c r="AB314" i="6"/>
  <c r="B315" i="6"/>
  <c r="AB315" i="6"/>
  <c r="B316" i="6"/>
  <c r="AB316" i="6"/>
  <c r="B317" i="6"/>
  <c r="AB317" i="6"/>
  <c r="B318" i="6"/>
  <c r="AB318" i="6"/>
  <c r="B319" i="6"/>
  <c r="AB319" i="6"/>
  <c r="B320" i="6"/>
  <c r="AB320" i="6"/>
  <c r="B321" i="6"/>
  <c r="AB321" i="6"/>
  <c r="B322" i="6"/>
  <c r="AB322" i="6"/>
  <c r="B323" i="6"/>
  <c r="AB323" i="6"/>
  <c r="B324" i="6"/>
  <c r="AB324" i="6"/>
  <c r="B325" i="6"/>
  <c r="AB325" i="6"/>
  <c r="B326" i="6"/>
  <c r="AB326" i="6"/>
  <c r="B327" i="6"/>
  <c r="AB327" i="6"/>
  <c r="B328" i="6"/>
  <c r="AB328" i="6"/>
  <c r="B329" i="6"/>
  <c r="AB329" i="6"/>
  <c r="B330" i="6"/>
  <c r="AB330" i="6"/>
  <c r="B331" i="6"/>
  <c r="AB331" i="6"/>
  <c r="B332" i="6"/>
  <c r="AB332" i="6"/>
  <c r="B333" i="6"/>
  <c r="AB333" i="6"/>
  <c r="B334" i="6"/>
  <c r="AB334" i="6"/>
  <c r="B335" i="6"/>
  <c r="AB335" i="6"/>
  <c r="B336" i="6"/>
  <c r="AB336" i="6"/>
  <c r="B337" i="6"/>
  <c r="AB337" i="6"/>
  <c r="B338" i="6"/>
  <c r="AB338" i="6"/>
  <c r="B339" i="6"/>
  <c r="AB339" i="6"/>
  <c r="B340" i="6"/>
  <c r="AB340" i="6"/>
  <c r="B341" i="6"/>
  <c r="AB341" i="6"/>
  <c r="B342" i="6"/>
  <c r="AB342" i="6"/>
  <c r="B343" i="6"/>
  <c r="AB343" i="6"/>
  <c r="B344" i="6"/>
  <c r="AB344" i="6"/>
  <c r="B345" i="6"/>
  <c r="AB345" i="6"/>
  <c r="B346" i="6"/>
  <c r="AB346" i="6"/>
  <c r="B347" i="6"/>
  <c r="AB347" i="6"/>
  <c r="B348" i="6"/>
  <c r="AB348" i="6"/>
  <c r="B349" i="6"/>
  <c r="AB349" i="6"/>
  <c r="B350" i="6"/>
  <c r="AB350" i="6"/>
  <c r="B351" i="6"/>
  <c r="AB351" i="6"/>
  <c r="B352" i="6"/>
  <c r="AB352" i="6"/>
  <c r="B353" i="6"/>
  <c r="AB353" i="6"/>
  <c r="B354" i="6"/>
  <c r="AB354" i="6"/>
  <c r="B355" i="6"/>
  <c r="AB355" i="6"/>
  <c r="B356" i="6"/>
  <c r="AB356" i="6"/>
  <c r="B357" i="6"/>
  <c r="AB357" i="6"/>
  <c r="B358" i="6"/>
  <c r="AB358" i="6"/>
  <c r="B359" i="6"/>
  <c r="AB359" i="6"/>
  <c r="B360" i="6"/>
  <c r="AB360" i="6"/>
  <c r="B361" i="6"/>
  <c r="AB361" i="6"/>
  <c r="B362" i="6"/>
  <c r="AB362" i="6"/>
  <c r="B363" i="6"/>
  <c r="AB363" i="6"/>
  <c r="B364" i="6"/>
  <c r="AB364" i="6"/>
  <c r="B365" i="6"/>
  <c r="AB365" i="6"/>
  <c r="B366" i="6"/>
  <c r="AB366" i="6"/>
  <c r="B367" i="6"/>
  <c r="AB367" i="6"/>
  <c r="B368" i="6"/>
  <c r="AB368" i="6"/>
  <c r="B369" i="6"/>
  <c r="AB369" i="6"/>
  <c r="B370" i="6"/>
  <c r="AB370" i="6"/>
  <c r="B371" i="6"/>
  <c r="AB371" i="6"/>
  <c r="B372" i="6"/>
  <c r="AB372" i="6"/>
  <c r="B373" i="6"/>
  <c r="AB373" i="6"/>
  <c r="B374" i="6"/>
  <c r="AB374" i="6"/>
  <c r="B375" i="6"/>
  <c r="AB375" i="6"/>
  <c r="B376" i="6"/>
  <c r="AB376" i="6"/>
  <c r="B377" i="6"/>
  <c r="AB377" i="6"/>
  <c r="B378" i="6"/>
  <c r="AB378" i="6"/>
  <c r="B379" i="6"/>
  <c r="AB379" i="6"/>
  <c r="B380" i="6"/>
  <c r="AB380" i="6"/>
  <c r="B381" i="6"/>
  <c r="AB381" i="6"/>
  <c r="B382" i="6"/>
  <c r="AB382" i="6"/>
  <c r="B383" i="6"/>
  <c r="AB383" i="6"/>
  <c r="B384" i="6"/>
  <c r="AB384" i="6"/>
  <c r="B385" i="6"/>
  <c r="AB385" i="6"/>
  <c r="B386" i="6"/>
  <c r="AB386" i="6"/>
  <c r="B387" i="6"/>
  <c r="AB387" i="6"/>
  <c r="B388" i="6"/>
  <c r="AB388" i="6"/>
  <c r="B389" i="6"/>
  <c r="AB389" i="6"/>
  <c r="B390" i="6"/>
  <c r="AB390" i="6"/>
  <c r="B391" i="6"/>
  <c r="AB391" i="6"/>
  <c r="B392" i="6"/>
  <c r="AB392" i="6"/>
  <c r="B393" i="6"/>
  <c r="AB393" i="6"/>
  <c r="B394" i="6"/>
  <c r="AB394" i="6"/>
  <c r="B395" i="6"/>
  <c r="AB395" i="6"/>
  <c r="B396" i="6"/>
  <c r="AB396" i="6"/>
  <c r="B397" i="6"/>
  <c r="AB397" i="6"/>
  <c r="B398" i="6"/>
  <c r="AB398" i="6"/>
  <c r="B399" i="6"/>
  <c r="AB399" i="6"/>
  <c r="B400" i="6"/>
  <c r="AB400" i="6"/>
  <c r="B401" i="6"/>
  <c r="AB401" i="6"/>
  <c r="B402" i="6"/>
  <c r="AB402" i="6"/>
  <c r="B403" i="6"/>
  <c r="AB403" i="6"/>
  <c r="B404" i="6"/>
  <c r="AB404" i="6"/>
  <c r="B405" i="6"/>
  <c r="AB405" i="6"/>
  <c r="B406" i="6"/>
  <c r="AB406" i="6"/>
  <c r="B407" i="6"/>
  <c r="AB407" i="6"/>
  <c r="B408" i="6"/>
  <c r="AB408" i="6"/>
  <c r="B409" i="6"/>
  <c r="AB409" i="6"/>
  <c r="B410" i="6"/>
  <c r="AB410" i="6"/>
  <c r="B411" i="6"/>
  <c r="AB411" i="6"/>
  <c r="B412" i="6"/>
  <c r="AB412" i="6"/>
  <c r="B413" i="6"/>
  <c r="AB413" i="6"/>
  <c r="B414" i="6"/>
  <c r="AB414" i="6"/>
  <c r="B415" i="6"/>
  <c r="AB415" i="6"/>
  <c r="B416" i="6"/>
  <c r="AB416" i="6"/>
  <c r="B417" i="6"/>
  <c r="AB417" i="6"/>
  <c r="B418" i="6"/>
  <c r="AB418" i="6"/>
  <c r="B419" i="6"/>
  <c r="AB419" i="6"/>
  <c r="B420" i="6"/>
  <c r="AB420" i="6"/>
  <c r="B421" i="6"/>
  <c r="AB421" i="6"/>
  <c r="B422" i="6"/>
  <c r="AB422" i="6"/>
  <c r="B423" i="6"/>
  <c r="AB423" i="6"/>
  <c r="B424" i="6"/>
  <c r="AB424" i="6"/>
  <c r="B425" i="6"/>
  <c r="AB425" i="6"/>
  <c r="B426" i="6"/>
  <c r="AB426" i="6"/>
  <c r="B427" i="6"/>
  <c r="AB427" i="6"/>
  <c r="B428" i="6"/>
  <c r="AB428" i="6"/>
  <c r="B429" i="6"/>
  <c r="AB429" i="6"/>
  <c r="B430" i="6"/>
  <c r="AB430" i="6"/>
  <c r="B431" i="6"/>
  <c r="AB431" i="6"/>
  <c r="B432" i="6"/>
  <c r="AB432" i="6"/>
  <c r="B433" i="6"/>
  <c r="AB433" i="6"/>
  <c r="B434" i="6"/>
  <c r="AB434" i="6"/>
  <c r="B435" i="6"/>
  <c r="AB435" i="6"/>
  <c r="B436" i="6"/>
  <c r="AB436" i="6"/>
  <c r="B437" i="6"/>
  <c r="AB437" i="6"/>
  <c r="B438" i="6"/>
  <c r="AB438" i="6"/>
  <c r="B439" i="6"/>
  <c r="AB439" i="6"/>
  <c r="B440" i="6"/>
  <c r="AB440" i="6"/>
  <c r="B441" i="6"/>
  <c r="AB441" i="6"/>
  <c r="B442" i="6"/>
  <c r="AB442" i="6"/>
  <c r="B443" i="6"/>
  <c r="AB443" i="6"/>
  <c r="B444" i="6"/>
  <c r="AB444" i="6"/>
  <c r="B445" i="6"/>
  <c r="AB445" i="6"/>
  <c r="B446" i="6"/>
  <c r="AB446" i="6"/>
  <c r="B447" i="6"/>
  <c r="AB447" i="6"/>
  <c r="B448" i="6"/>
  <c r="AB448" i="6"/>
  <c r="B449" i="6"/>
  <c r="AB449" i="6"/>
  <c r="B450" i="6"/>
  <c r="AB450" i="6"/>
  <c r="B451" i="6"/>
  <c r="AB451" i="6"/>
  <c r="B452" i="6"/>
  <c r="AB452" i="6"/>
  <c r="B453" i="6"/>
  <c r="AB453" i="6"/>
  <c r="B454" i="6"/>
  <c r="AB454" i="6"/>
  <c r="B455" i="6"/>
  <c r="AB455" i="6"/>
  <c r="B456" i="6"/>
  <c r="AB456" i="6"/>
  <c r="B457" i="6"/>
  <c r="AB457" i="6"/>
  <c r="B458" i="6"/>
  <c r="AB458" i="6"/>
  <c r="B459" i="6"/>
  <c r="AB459" i="6"/>
  <c r="B460" i="6"/>
  <c r="AB460" i="6"/>
  <c r="B461" i="6"/>
  <c r="AB461" i="6"/>
  <c r="B462" i="6"/>
  <c r="AB462" i="6"/>
  <c r="B463" i="6"/>
  <c r="AB463" i="6"/>
  <c r="B464" i="6"/>
  <c r="AB464" i="6"/>
  <c r="B465" i="6"/>
  <c r="AB465" i="6"/>
  <c r="B466" i="6"/>
  <c r="AB466" i="6"/>
  <c r="B467" i="6"/>
  <c r="AB467" i="6"/>
  <c r="B468" i="6"/>
  <c r="AB468" i="6"/>
  <c r="B469" i="6"/>
  <c r="AB469" i="6"/>
  <c r="B470" i="6"/>
  <c r="AB470" i="6"/>
  <c r="B471" i="6"/>
  <c r="AB471" i="6"/>
  <c r="B472" i="6"/>
  <c r="AB472" i="6"/>
  <c r="B473" i="6"/>
  <c r="AB473" i="6"/>
  <c r="B474" i="6"/>
  <c r="AB474" i="6"/>
  <c r="B475" i="6"/>
  <c r="AB475" i="6"/>
  <c r="B476" i="6"/>
  <c r="AB476" i="6"/>
  <c r="B477" i="6"/>
  <c r="AB477" i="6"/>
  <c r="B478" i="6"/>
  <c r="AB478" i="6"/>
  <c r="B479" i="6"/>
  <c r="AB479" i="6"/>
  <c r="B480" i="6"/>
  <c r="AB480" i="6"/>
  <c r="B481" i="6"/>
  <c r="AB481" i="6"/>
  <c r="B482" i="6"/>
  <c r="AB482" i="6"/>
  <c r="B483" i="6"/>
  <c r="AB483" i="6"/>
  <c r="B484" i="6"/>
  <c r="AB484" i="6"/>
  <c r="B485" i="6"/>
  <c r="AB485" i="6"/>
  <c r="B486" i="6"/>
  <c r="AB486" i="6"/>
  <c r="B487" i="6"/>
  <c r="AB487" i="6"/>
  <c r="B488" i="6"/>
  <c r="AB488" i="6"/>
  <c r="B489" i="6"/>
  <c r="AB489" i="6"/>
  <c r="B490" i="6"/>
  <c r="AB490" i="6"/>
  <c r="B491" i="6"/>
  <c r="AB491" i="6"/>
  <c r="B492" i="6"/>
  <c r="AB492" i="6"/>
  <c r="B493" i="6"/>
  <c r="AB493" i="6"/>
  <c r="B494" i="6"/>
  <c r="AB494" i="6"/>
  <c r="B495" i="6"/>
  <c r="AB495" i="6"/>
  <c r="B496" i="6"/>
  <c r="AB496" i="6"/>
  <c r="B497" i="6"/>
  <c r="AB497" i="6"/>
  <c r="B498" i="6"/>
  <c r="AB498" i="6"/>
  <c r="B499" i="6"/>
  <c r="AB499" i="6"/>
  <c r="B500" i="6"/>
  <c r="AB500" i="6"/>
  <c r="B501" i="6"/>
  <c r="AB501" i="6"/>
  <c r="B502" i="6"/>
  <c r="AB502" i="6"/>
  <c r="B503" i="6"/>
  <c r="AB503" i="6"/>
  <c r="B504" i="6"/>
  <c r="AB504" i="6"/>
  <c r="B505" i="6"/>
  <c r="AB505" i="6"/>
  <c r="B506" i="6"/>
  <c r="AB506" i="6"/>
  <c r="B507" i="6"/>
  <c r="AB507" i="6"/>
  <c r="B508" i="6"/>
  <c r="AB508" i="6"/>
  <c r="B509" i="6"/>
  <c r="AB509" i="6"/>
  <c r="B510" i="6"/>
  <c r="AB510" i="6"/>
  <c r="B511" i="6"/>
  <c r="AB511" i="6"/>
  <c r="B512" i="6"/>
  <c r="AB512" i="6"/>
  <c r="B513" i="6"/>
  <c r="AB513" i="6"/>
  <c r="B514" i="6"/>
  <c r="AB514" i="6"/>
  <c r="B515" i="6"/>
  <c r="AB515" i="6"/>
  <c r="B516" i="6"/>
  <c r="AB516" i="6"/>
  <c r="B517" i="6"/>
  <c r="AB517" i="6"/>
  <c r="B518" i="6"/>
  <c r="AB518" i="6"/>
  <c r="B519" i="6"/>
  <c r="AB519" i="6"/>
  <c r="B520" i="6"/>
  <c r="AB520" i="6"/>
  <c r="B521" i="6"/>
  <c r="AB521" i="6"/>
  <c r="B522" i="6"/>
  <c r="AB522" i="6"/>
  <c r="B523" i="6"/>
  <c r="AB523" i="6"/>
  <c r="B524" i="6"/>
  <c r="AB524" i="6"/>
  <c r="B525" i="6"/>
  <c r="AB525" i="6"/>
  <c r="B526" i="6"/>
  <c r="AB526" i="6"/>
  <c r="B527" i="6"/>
  <c r="AB527" i="6"/>
  <c r="B528" i="6"/>
  <c r="AB528" i="6"/>
  <c r="B529" i="6"/>
  <c r="AB529" i="6"/>
  <c r="B530" i="6"/>
  <c r="AB530" i="6"/>
  <c r="B531" i="6"/>
  <c r="AB531" i="6"/>
  <c r="B532" i="6"/>
  <c r="AB532" i="6"/>
  <c r="B533" i="6"/>
  <c r="AB533" i="6"/>
  <c r="B534" i="6"/>
  <c r="AB534" i="6"/>
  <c r="B535" i="6"/>
  <c r="AB535" i="6"/>
  <c r="B536" i="6"/>
  <c r="AB536" i="6"/>
  <c r="B537" i="6"/>
  <c r="AB537" i="6"/>
  <c r="B538" i="6"/>
  <c r="AB538" i="6"/>
  <c r="B539" i="6"/>
  <c r="AB539" i="6"/>
  <c r="B540" i="6"/>
  <c r="AB540" i="6"/>
  <c r="B541" i="6"/>
  <c r="AB541" i="6"/>
  <c r="B542" i="6"/>
  <c r="AB542" i="6"/>
  <c r="B543" i="6"/>
  <c r="AB543" i="6"/>
  <c r="B544" i="6"/>
  <c r="AB544" i="6"/>
  <c r="B545" i="6"/>
  <c r="AB545" i="6"/>
  <c r="B546" i="6"/>
  <c r="AB546" i="6"/>
  <c r="B547" i="6"/>
  <c r="AB547" i="6"/>
  <c r="B548" i="6"/>
  <c r="AB548" i="6"/>
  <c r="B549" i="6"/>
  <c r="AB549" i="6"/>
  <c r="B550" i="6"/>
  <c r="AB550" i="6"/>
  <c r="B551" i="6"/>
  <c r="AB551" i="6"/>
  <c r="B552" i="6"/>
  <c r="AB552" i="6"/>
  <c r="B553" i="6"/>
  <c r="AB553" i="6"/>
  <c r="B554" i="6"/>
  <c r="AB554" i="6"/>
  <c r="B555" i="6"/>
  <c r="AB555" i="6"/>
  <c r="B556" i="6"/>
  <c r="AB556" i="6"/>
  <c r="B557" i="6"/>
  <c r="AB557" i="6"/>
  <c r="B558" i="6"/>
  <c r="AB558" i="6"/>
  <c r="B559" i="6"/>
  <c r="AB559" i="6"/>
  <c r="B560" i="6"/>
  <c r="AB560" i="6"/>
  <c r="B561" i="6"/>
  <c r="AB561" i="6"/>
  <c r="B562" i="6"/>
  <c r="AB562" i="6"/>
  <c r="B563" i="6"/>
  <c r="AB563" i="6"/>
  <c r="B564" i="6"/>
  <c r="AB564" i="6"/>
  <c r="B565" i="6"/>
  <c r="AB565" i="6"/>
  <c r="B566" i="6"/>
  <c r="AB566" i="6"/>
  <c r="B567" i="6"/>
  <c r="AB567" i="6"/>
  <c r="B568" i="6"/>
  <c r="AB568" i="6"/>
  <c r="B569" i="6"/>
  <c r="AB569" i="6"/>
  <c r="B570" i="6"/>
  <c r="AB570" i="6"/>
  <c r="B571" i="6"/>
  <c r="AB571" i="6"/>
  <c r="B572" i="6"/>
  <c r="AB572" i="6"/>
  <c r="B573" i="6"/>
  <c r="AB573" i="6"/>
  <c r="B574" i="6"/>
  <c r="AB574" i="6"/>
  <c r="B575" i="6"/>
  <c r="AB575" i="6"/>
  <c r="B576" i="6"/>
  <c r="AB576" i="6"/>
  <c r="B577" i="6"/>
  <c r="AB577" i="6"/>
  <c r="C139" i="7"/>
  <c r="C15" i="7"/>
  <c r="C16" i="7"/>
  <c r="C17" i="7"/>
  <c r="C18" i="7"/>
  <c r="C19" i="7"/>
  <c r="C20" i="7"/>
  <c r="C21" i="7"/>
  <c r="C22" i="7"/>
  <c r="D130" i="7"/>
  <c r="D131" i="7"/>
  <c r="D132" i="7"/>
  <c r="D133" i="7"/>
  <c r="D134" i="7"/>
  <c r="D135" i="7"/>
  <c r="D136" i="7"/>
  <c r="D137" i="7"/>
  <c r="D138" i="7"/>
  <c r="D139" i="7"/>
  <c r="D140" i="7"/>
  <c r="D141" i="7"/>
  <c r="D142" i="7"/>
  <c r="D143" i="7"/>
  <c r="D144" i="7"/>
  <c r="H136" i="7"/>
  <c r="H137" i="7"/>
  <c r="H138" i="7"/>
  <c r="H139" i="7"/>
  <c r="C140" i="7"/>
  <c r="H140" i="7"/>
  <c r="C141" i="7"/>
  <c r="H141" i="7"/>
  <c r="C142" i="7"/>
  <c r="H142" i="7"/>
  <c r="C143" i="7"/>
  <c r="H143" i="7"/>
  <c r="C144" i="7"/>
  <c r="H144" i="7"/>
  <c r="E185" i="7"/>
  <c r="F185" i="7"/>
  <c r="H185" i="7"/>
  <c r="G185" i="7"/>
  <c r="E186" i="7"/>
  <c r="F186" i="7"/>
  <c r="H186" i="7"/>
  <c r="G186" i="7"/>
  <c r="E187" i="7"/>
  <c r="F187" i="7"/>
  <c r="H187" i="7"/>
  <c r="G187" i="7"/>
  <c r="E188" i="7"/>
  <c r="F188" i="7"/>
  <c r="H188" i="7"/>
  <c r="G188" i="7"/>
  <c r="C226" i="7"/>
  <c r="D252" i="7"/>
  <c r="C267" i="7"/>
  <c r="D277" i="7"/>
  <c r="C138" i="7"/>
  <c r="C137" i="7"/>
  <c r="C136" i="7"/>
  <c r="H184" i="7"/>
  <c r="H189" i="7"/>
  <c r="L22" i="3"/>
  <c r="H22" i="3"/>
  <c r="F20" i="3"/>
  <c r="K17" i="3"/>
  <c r="G18" i="3"/>
  <c r="F17" i="3"/>
  <c r="J17" i="3"/>
  <c r="L23" i="3"/>
  <c r="G19" i="3"/>
  <c r="J21" i="3"/>
  <c r="E23" i="3"/>
  <c r="I20" i="3"/>
  <c r="M20" i="3"/>
  <c r="K19" i="3"/>
  <c r="K21" i="3"/>
  <c r="F19" i="3"/>
  <c r="J19" i="3"/>
  <c r="H20" i="3"/>
  <c r="G20" i="3"/>
  <c r="E21" i="3"/>
  <c r="K18" i="3"/>
  <c r="E20" i="3"/>
  <c r="L21" i="3"/>
  <c r="M19" i="3"/>
  <c r="M17" i="3"/>
  <c r="I18" i="3"/>
  <c r="G21" i="3"/>
  <c r="L20" i="3"/>
  <c r="I22" i="3"/>
  <c r="M18" i="3"/>
  <c r="H21" i="3"/>
  <c r="J22" i="3"/>
  <c r="H17" i="3"/>
  <c r="K20" i="3"/>
  <c r="F18" i="3"/>
  <c r="J18" i="3"/>
  <c r="H19" i="3"/>
  <c r="M23" i="3"/>
  <c r="I19" i="3"/>
  <c r="M21" i="3"/>
  <c r="G22" i="3"/>
  <c r="K23" i="3"/>
  <c r="E22" i="3"/>
  <c r="M22" i="3"/>
  <c r="E18" i="3"/>
  <c r="L18" i="3"/>
  <c r="H23" i="3"/>
  <c r="F21" i="3"/>
  <c r="F23" i="3"/>
  <c r="L17" i="3"/>
  <c r="L19" i="3"/>
  <c r="F22" i="3"/>
  <c r="H18" i="3"/>
  <c r="K22" i="3"/>
  <c r="I21" i="3"/>
  <c r="G23" i="3"/>
  <c r="G17" i="3"/>
  <c r="J20" i="3"/>
  <c r="I23" i="3"/>
  <c r="E17" i="3"/>
  <c r="E19" i="3"/>
  <c r="J23" i="3"/>
  <c r="I17" i="3"/>
</calcChain>
</file>

<file path=xl/comments1.xml><?xml version="1.0" encoding="utf-8"?>
<comments xmlns="http://schemas.openxmlformats.org/spreadsheetml/2006/main">
  <authors>
    <author>Johnstone, Ann</author>
    <author>Wood-Gee, Chris</author>
  </authors>
  <commentList>
    <comment ref="B10" authorId="0" shapeId="0">
      <text>
        <r>
          <rPr>
            <b/>
            <sz val="9"/>
            <color indexed="81"/>
            <rFont val="Tahoma"/>
            <family val="2"/>
          </rPr>
          <t>Johnstone, Ann:</t>
        </r>
        <r>
          <rPr>
            <sz val="9"/>
            <color indexed="81"/>
            <rFont val="Tahoma"/>
            <family val="2"/>
          </rPr>
          <t xml:space="preserve">
Report 'Staff FTE Council 1.4.2014'  from iTrent support 3.8.15</t>
        </r>
      </text>
    </comment>
    <comment ref="B26" authorId="0" shapeId="0">
      <text>
        <r>
          <rPr>
            <b/>
            <sz val="9"/>
            <color indexed="81"/>
            <rFont val="Tahoma"/>
            <family val="2"/>
          </rPr>
          <t>Johnstone, Ann:</t>
        </r>
        <r>
          <rPr>
            <sz val="9"/>
            <color indexed="81"/>
            <rFont val="Tahoma"/>
            <family val="2"/>
          </rPr>
          <t xml:space="preserve">
from Broadcast 2014</t>
        </r>
      </text>
    </comment>
    <comment ref="B32" authorId="0" shapeId="0">
      <text>
        <r>
          <rPr>
            <b/>
            <sz val="9"/>
            <color indexed="81"/>
            <rFont val="Tahoma"/>
            <family val="2"/>
          </rPr>
          <t>Johnstone, Ann:</t>
        </r>
        <r>
          <rPr>
            <sz val="9"/>
            <color indexed="81"/>
            <rFont val="Tahoma"/>
            <family val="2"/>
          </rPr>
          <t xml:space="preserve">
References:-   D&amp;GLBAP; NHS Health Intelligence Unit The Population and its Health 2010 Dumfries and Galloway and national Records of Scotland 09.07.2015, emails from Luke Broadhurst SPS 15.10.15 </t>
        </r>
      </text>
    </comment>
    <comment ref="B63" authorId="0" shapeId="0">
      <text>
        <r>
          <rPr>
            <b/>
            <sz val="9"/>
            <color indexed="81"/>
            <rFont val="Tahoma"/>
            <family val="2"/>
          </rPr>
          <t>Johnstone, Ann:</t>
        </r>
        <r>
          <rPr>
            <sz val="9"/>
            <color indexed="81"/>
            <rFont val="Tahoma"/>
            <family val="2"/>
          </rPr>
          <t xml:space="preserve">
the template just had 'Adaptation' I split this using the three sub-categories in the Scot Gov CCA Programme. There is some overlap</t>
        </r>
      </text>
    </comment>
    <comment ref="E128" authorId="0" shapeId="0">
      <text>
        <r>
          <rPr>
            <b/>
            <sz val="9"/>
            <color indexed="81"/>
            <rFont val="Tahoma"/>
            <family val="2"/>
          </rPr>
          <t>Johnstone, Ann:</t>
        </r>
        <r>
          <rPr>
            <sz val="9"/>
            <color indexed="81"/>
            <rFont val="Tahoma"/>
            <family val="2"/>
          </rPr>
          <t xml:space="preserve">
Direct GHG emissions occur from sources that
are owned or controlled by the company, for example,
emissions from combustion in owned or controlled
boilers, furnaces, vehicles, etc.; emissions from chemical
production in owned or controlled process equipment.
Direct CO2 emissions from the combustion of biomass
shall not be included in scope 1 but reported separately
(see chapter 9).
GHG emissions not covered by the Kyoto Protocol, e.g.
CFCs, NOx, etc. shall not be included in scope 1 but may
be reported separately (see chapter 9).
From RES guidance for CMPs :- Scope 1 emissions, or direct emissions, refer to emissions released directly from buildings or assets owned by the organisation in question. This would include emissions from gas, oil, coal or other fuels burnt in boilers; emissions from company owned vehicles; and emissions from incinerators owned and operated by the organisation. It would also include emissions of so-called fugitive gases: emissions of GHGs from pressurised equipment due to leaks and other unintended releases. For most public sector organisations this would most likely only be in the form of leaks of CFC refrigerant gases (which are GHGs) from older refrigeration equipment.  </t>
        </r>
      </text>
    </comment>
    <comment ref="F128" authorId="0" shapeId="0">
      <text>
        <r>
          <rPr>
            <b/>
            <sz val="9"/>
            <color indexed="81"/>
            <rFont val="Tahoma"/>
            <family val="2"/>
          </rPr>
          <t>Johnstone, Ann:</t>
        </r>
        <r>
          <rPr>
            <sz val="9"/>
            <color indexed="81"/>
            <rFont val="Tahoma"/>
            <family val="2"/>
          </rPr>
          <t xml:space="preserve">
Electricity indirect GHG emissions
Scope 2 accounts for GHG emissions from the generation
of purchased electricity consumed by the company.
Purchased electricity is defined as electricity that is
purchased or otherwise brought into the organizational
boundary of the company. Scope 2 emissions physically
occur at the facility where electricity is generated.
From RES guidance for CMPs :-  Scope 2 emissions (which can be categorised as „energy indirect‟ emissions) are from heat, steam and electricity purchased by the organisation for use in buildings or assets that it owns and controls.         </t>
        </r>
      </text>
    </comment>
    <comment ref="G128" authorId="0" shapeId="0">
      <text>
        <r>
          <rPr>
            <b/>
            <sz val="9"/>
            <color indexed="81"/>
            <rFont val="Tahoma"/>
            <family val="2"/>
          </rPr>
          <t>Johnstone, Ann:</t>
        </r>
        <r>
          <rPr>
            <sz val="9"/>
            <color indexed="81"/>
            <rFont val="Tahoma"/>
            <family val="2"/>
          </rPr>
          <t xml:space="preserve">
Other indirect GHG emissions
Scope 3 is an optional reporting category that allows
for the treatment of all other indirect emissions. Scope
3 emissions are a consequence of the activities of the
company, but occur from sources not owned or
controlled by the company. Some examples of scope 3
activities are extraction and production of purchased
materials; transportation of purchased fuels; and use of
sold products and services.
 Scope 3 also includes the Transmission and Distribution (T&amp;D) losses for purchased electricity supplied through the Grid.    
While there is no absolute list of Scope 3 emissions that have to be included, it is recommended that public sector organisations include internal waste disposal, water and waste water and business travel etc. If you have not included any of these sources, please provide comments to explain why they have been excluded e.g. lack of available data etc.      </t>
        </r>
      </text>
    </comment>
    <comment ref="H128" authorId="0" shapeId="0">
      <text>
        <r>
          <rPr>
            <b/>
            <sz val="9"/>
            <color indexed="81"/>
            <rFont val="Tahoma"/>
            <family val="2"/>
          </rPr>
          <t>Johnstone, Ann:</t>
        </r>
        <r>
          <rPr>
            <sz val="9"/>
            <color indexed="81"/>
            <rFont val="Tahoma"/>
            <family val="2"/>
          </rPr>
          <t xml:space="preserve">
CF&amp;PRTool  = Carbon Footprinting and Project Register Tool - new in 2013/14 used to record council's historic and current emissions, targets and planned projects to reduce emissions with an automatic projection of whether or not planned projects will achieve targets.  The tool is provided by Resource Efficient Scotland, but the 2014/15 version is not available at 14.8.15 </t>
        </r>
      </text>
    </comment>
    <comment ref="H129" authorId="0" shapeId="0">
      <text>
        <r>
          <rPr>
            <b/>
            <sz val="9"/>
            <color indexed="81"/>
            <rFont val="Tahoma"/>
            <family val="2"/>
          </rPr>
          <t>Johnstone, Ann:</t>
        </r>
        <r>
          <rPr>
            <sz val="9"/>
            <color indexed="81"/>
            <rFont val="Tahoma"/>
            <family val="2"/>
          </rPr>
          <t xml:space="preserve">
from CF&amp;PRTool adjusted to remove police and F&amp;RS </t>
        </r>
      </text>
    </comment>
    <comment ref="H130" authorId="0" shapeId="0">
      <text>
        <r>
          <rPr>
            <b/>
            <sz val="9"/>
            <color indexed="81"/>
            <rFont val="Tahoma"/>
            <family val="2"/>
          </rPr>
          <t>Johnstone, Ann:</t>
        </r>
        <r>
          <rPr>
            <sz val="9"/>
            <color indexed="81"/>
            <rFont val="Tahoma"/>
            <family val="2"/>
          </rPr>
          <t xml:space="preserve">
from CF&amp;PRTool adjusted to remove police and F&amp;RS </t>
        </r>
      </text>
    </comment>
    <comment ref="H131" authorId="0" shapeId="0">
      <text>
        <r>
          <rPr>
            <b/>
            <sz val="9"/>
            <color indexed="81"/>
            <rFont val="Tahoma"/>
            <family val="2"/>
          </rPr>
          <t>Johnstone, Ann:</t>
        </r>
        <r>
          <rPr>
            <sz val="9"/>
            <color indexed="81"/>
            <rFont val="Tahoma"/>
            <family val="2"/>
          </rPr>
          <t xml:space="preserve">
from CF&amp;PRTool adjusted to remove police and F&amp;RS </t>
        </r>
      </text>
    </comment>
    <comment ref="H132" authorId="0" shapeId="0">
      <text>
        <r>
          <rPr>
            <b/>
            <sz val="9"/>
            <color indexed="81"/>
            <rFont val="Tahoma"/>
            <family val="2"/>
          </rPr>
          <t>Johnstone, Ann:</t>
        </r>
        <r>
          <rPr>
            <sz val="9"/>
            <color indexed="81"/>
            <rFont val="Tahoma"/>
            <family val="2"/>
          </rPr>
          <t xml:space="preserve">
from CF&amp;PRTool adjusted to remove police and F&amp;RS </t>
        </r>
      </text>
    </comment>
    <comment ref="H133" authorId="0" shapeId="0">
      <text>
        <r>
          <rPr>
            <b/>
            <sz val="9"/>
            <color indexed="81"/>
            <rFont val="Tahoma"/>
            <family val="2"/>
          </rPr>
          <t>Johnstone, Ann:</t>
        </r>
        <r>
          <rPr>
            <sz val="9"/>
            <color indexed="81"/>
            <rFont val="Tahoma"/>
            <family val="2"/>
          </rPr>
          <t xml:space="preserve">
from CF&amp;PRTool adjusted to remove police and F&amp;RS </t>
        </r>
      </text>
    </comment>
    <comment ref="H134" authorId="0" shapeId="0">
      <text>
        <r>
          <rPr>
            <b/>
            <sz val="9"/>
            <color indexed="81"/>
            <rFont val="Tahoma"/>
            <family val="2"/>
          </rPr>
          <t>Johnstone, Ann:</t>
        </r>
        <r>
          <rPr>
            <sz val="9"/>
            <color indexed="81"/>
            <rFont val="Tahoma"/>
            <family val="2"/>
          </rPr>
          <t xml:space="preserve">
actual from CF&amp;PRTool because police and F&amp;RS separated 1.4.2013</t>
        </r>
      </text>
    </comment>
    <comment ref="C149" authorId="0" shapeId="0">
      <text>
        <r>
          <rPr>
            <b/>
            <sz val="9"/>
            <color indexed="81"/>
            <rFont val="Tahoma"/>
            <family val="2"/>
          </rPr>
          <t>Johnstone, Ann:</t>
        </r>
        <r>
          <rPr>
            <sz val="9"/>
            <color indexed="81"/>
            <rFont val="Tahoma"/>
            <family val="2"/>
          </rPr>
          <t xml:space="preserve">
see 3a for guide to Scopes in comments on cells for  Scope 1 etc</t>
        </r>
      </text>
    </comment>
    <comment ref="F149" authorId="0" shapeId="0">
      <text>
        <r>
          <rPr>
            <b/>
            <sz val="9"/>
            <color indexed="81"/>
            <rFont val="Tahoma"/>
            <family val="2"/>
          </rPr>
          <t>Johnstone, Ann:</t>
        </r>
        <r>
          <rPr>
            <sz val="9"/>
            <color indexed="81"/>
            <rFont val="Tahoma"/>
            <family val="2"/>
          </rPr>
          <t xml:space="preserve">
check these are the same as those used in CF&amp;PRTool 2014/15 when available</t>
        </r>
      </text>
    </comment>
    <comment ref="H203" authorId="0" shapeId="0">
      <text>
        <r>
          <rPr>
            <b/>
            <sz val="9"/>
            <color indexed="81"/>
            <rFont val="Tahoma"/>
            <family val="2"/>
          </rPr>
          <t>Johnstone, Ann:</t>
        </r>
        <r>
          <rPr>
            <sz val="9"/>
            <color indexed="81"/>
            <rFont val="Tahoma"/>
            <family val="2"/>
          </rPr>
          <t xml:space="preserve">
from CMP2 adjusted to remove police and F&amp;RS </t>
        </r>
      </text>
    </comment>
    <comment ref="H204" authorId="0" shapeId="0">
      <text>
        <r>
          <rPr>
            <b/>
            <sz val="9"/>
            <color indexed="81"/>
            <rFont val="Tahoma"/>
            <family val="2"/>
          </rPr>
          <t>Johnstone, Ann:</t>
        </r>
        <r>
          <rPr>
            <sz val="9"/>
            <color indexed="81"/>
            <rFont val="Tahoma"/>
            <family val="2"/>
          </rPr>
          <t xml:space="preserve">
Buildings and Street lighting CMP2 baselines combined; buildings adjusted to remove police and SFRS</t>
        </r>
      </text>
    </comment>
    <comment ref="H207" authorId="0" shapeId="0">
      <text>
        <r>
          <rPr>
            <b/>
            <sz val="9"/>
            <color indexed="81"/>
            <rFont val="Tahoma"/>
            <family val="2"/>
          </rPr>
          <t>Johnstone, Ann:</t>
        </r>
        <r>
          <rPr>
            <sz val="9"/>
            <color indexed="81"/>
            <rFont val="Tahoma"/>
            <family val="2"/>
          </rPr>
          <t xml:space="preserve">
from CMP2 adjusted to remove police and F&amp;RS </t>
        </r>
      </text>
    </comment>
    <comment ref="C282" authorId="1" shapeId="0">
      <text>
        <r>
          <rPr>
            <b/>
            <sz val="9"/>
            <color indexed="81"/>
            <rFont val="Tahoma"/>
            <family val="2"/>
          </rPr>
          <t>Wood-Gee, Chris:</t>
        </r>
        <r>
          <rPr>
            <sz val="9"/>
            <color indexed="81"/>
            <rFont val="Tahoma"/>
            <family val="2"/>
          </rPr>
          <t xml:space="preserve">
used 13/14 figures to date.</t>
        </r>
      </text>
    </comment>
    <comment ref="E306" authorId="0" shapeId="0">
      <text>
        <r>
          <rPr>
            <b/>
            <sz val="9"/>
            <color indexed="81"/>
            <rFont val="Tahoma"/>
            <family val="2"/>
          </rPr>
          <t>Johnstone, Ann:</t>
        </r>
        <r>
          <rPr>
            <sz val="9"/>
            <color indexed="81"/>
            <rFont val="Tahoma"/>
            <family val="2"/>
          </rPr>
          <t xml:space="preserve">
The link below is to the detailed list of policies/proposals relating to N1-1, N1-2 etc :-  http://www.gov.scot/Publications/2014/05/4669/4   
brief descriptions have been inserted into Column D 'Theme' to enable understanding of 'N1-1' etc</t>
        </r>
      </text>
    </comment>
    <comment ref="G306" authorId="0" shapeId="0">
      <text>
        <r>
          <rPr>
            <b/>
            <sz val="9"/>
            <color indexed="81"/>
            <rFont val="Tahoma"/>
            <family val="2"/>
          </rPr>
          <t>Johnstone, Ann:</t>
        </r>
        <r>
          <rPr>
            <sz val="9"/>
            <color indexed="81"/>
            <rFont val="Tahoma"/>
            <family val="2"/>
          </rPr>
          <t xml:space="preserve">
At the SSN workshop to support completing the Adaptation section we were encouraged to add any progress we are making even to policies/proposals where LA is not responsible</t>
        </r>
      </text>
    </comment>
    <comment ref="G333" authorId="0" shapeId="0">
      <text>
        <r>
          <rPr>
            <b/>
            <sz val="9"/>
            <color indexed="81"/>
            <rFont val="Tahoma"/>
            <family val="2"/>
          </rPr>
          <t>Johnstone, Ann:</t>
        </r>
        <r>
          <rPr>
            <sz val="9"/>
            <color indexed="81"/>
            <rFont val="Tahoma"/>
            <family val="2"/>
          </rPr>
          <t xml:space="preserve">
At the SSN workshop to support completing the Adaptation section we were encouraged to add any progress we are making even to policies/proposals where LA is not responsible</t>
        </r>
      </text>
    </comment>
    <comment ref="G371" authorId="0" shapeId="0">
      <text>
        <r>
          <rPr>
            <b/>
            <sz val="9"/>
            <color indexed="81"/>
            <rFont val="Tahoma"/>
            <family val="2"/>
          </rPr>
          <t>Johnstone, Ann:</t>
        </r>
        <r>
          <rPr>
            <sz val="9"/>
            <color indexed="81"/>
            <rFont val="Tahoma"/>
            <family val="2"/>
          </rPr>
          <t xml:space="preserve">
At the SSN workshop to support completing the Adaptation section we were encouraged to add any progress we are making even to policies/proposals where LA is not responsible</t>
        </r>
      </text>
    </comment>
    <comment ref="G385" authorId="0" shapeId="0">
      <text>
        <r>
          <rPr>
            <b/>
            <sz val="9"/>
            <color indexed="81"/>
            <rFont val="Tahoma"/>
            <family val="2"/>
          </rPr>
          <t>Johnstone, Ann:</t>
        </r>
        <r>
          <rPr>
            <sz val="9"/>
            <color indexed="81"/>
            <rFont val="Tahoma"/>
            <family val="2"/>
          </rPr>
          <t xml:space="preserve">
At the SSN workshop to support completing the Adaptation section we were encouraged to add any progress we are making even to policies/proposals where LA is not responsible</t>
        </r>
      </text>
    </comment>
  </commentList>
</comments>
</file>

<file path=xl/comments2.xml><?xml version="1.0" encoding="utf-8"?>
<comments xmlns="http://schemas.openxmlformats.org/spreadsheetml/2006/main">
  <authors>
    <author>Johnstone, Ann</author>
  </authors>
  <commentList>
    <comment ref="D23" authorId="0" shapeId="0">
      <text>
        <r>
          <rPr>
            <b/>
            <sz val="9"/>
            <color indexed="81"/>
            <rFont val="Tahoma"/>
            <family val="2"/>
          </rPr>
          <t>Johnstone, Ann:</t>
        </r>
        <r>
          <rPr>
            <sz val="9"/>
            <color indexed="81"/>
            <rFont val="Tahoma"/>
            <family val="2"/>
          </rPr>
          <t xml:space="preserve">
A greenhouse gas inventory sector that covers emissions and removals of greenhouse gases resulting from direct human-induced land use, land-use change and forestry activities</t>
        </r>
      </text>
    </comment>
    <comment ref="C29" authorId="0" shapeId="0">
      <text>
        <r>
          <rPr>
            <b/>
            <sz val="9"/>
            <color indexed="81"/>
            <rFont val="Tahoma"/>
            <family val="2"/>
          </rPr>
          <t>Johnstone, Ann:</t>
        </r>
        <r>
          <rPr>
            <sz val="9"/>
            <color indexed="81"/>
            <rFont val="Tahoma"/>
            <family val="2"/>
          </rPr>
          <t xml:space="preserve">
Report on Proposals and Policies (the RPP)  Sector    http://www.gov.scot/Publications/2013/06/6387/0        Sectors:- "Energy"; "Homes and Communities"; "Business, Industry and the Public Sector"; "Transport"; "Waste and resource efficiency"; "Rural land use"   </t>
        </r>
      </text>
    </comment>
  </commentList>
</comments>
</file>

<file path=xl/sharedStrings.xml><?xml version="1.0" encoding="utf-8"?>
<sst xmlns="http://schemas.openxmlformats.org/spreadsheetml/2006/main" count="4421" uniqueCount="988">
  <si>
    <t>Year</t>
  </si>
  <si>
    <t>tCO2e</t>
  </si>
  <si>
    <t>Transport</t>
  </si>
  <si>
    <t>Waste</t>
  </si>
  <si>
    <t>Water</t>
  </si>
  <si>
    <t>Other</t>
  </si>
  <si>
    <t>2a</t>
  </si>
  <si>
    <t>Procurement</t>
  </si>
  <si>
    <t>Comments</t>
  </si>
  <si>
    <t>Units</t>
  </si>
  <si>
    <t>Baseline year</t>
  </si>
  <si>
    <t>2b</t>
  </si>
  <si>
    <t>Targets</t>
  </si>
  <si>
    <t>No</t>
  </si>
  <si>
    <r>
      <t>tCO</t>
    </r>
    <r>
      <rPr>
        <vertAlign val="subscript"/>
        <sz val="11"/>
        <color indexed="8"/>
        <rFont val="Calibri"/>
        <family val="2"/>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</si>
  <si>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</si>
  <si>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</si>
  <si>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</si>
  <si>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</si>
  <si>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</si>
  <si>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</si>
  <si>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</si>
  <si>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</si>
  <si>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</si>
  <si>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</si>
  <si>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</si>
  <si>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</si>
  <si>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</si>
  <si>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</si>
  <si>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</si>
  <si>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</si>
  <si>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</si>
  <si>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</si>
  <si>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</si>
  <si>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</si>
  <si>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</si>
  <si>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</si>
  <si>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</si>
  <si>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</si>
  <si>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</si>
  <si>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</si>
  <si>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</si>
  <si>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</si>
  <si>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</si>
  <si>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</si>
  <si>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</si>
  <si>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</si>
  <si>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</si>
  <si>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</si>
  <si>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</si>
  <si>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</si>
  <si>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</si>
  <si>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</si>
  <si>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</si>
  <si>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</si>
  <si>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</si>
  <si>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</si>
  <si>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</si>
  <si>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</si>
  <si>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</si>
  <si>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</si>
  <si>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</si>
  <si>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</si>
  <si>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</si>
  <si>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</si>
  <si>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</si>
  <si>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</si>
  <si>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</si>
  <si>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</si>
  <si>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</si>
  <si>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</si>
  <si>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</si>
  <si>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</si>
  <si>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</si>
  <si>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</si>
  <si>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</si>
  <si>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</si>
  <si>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</si>
  <si>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</si>
  <si>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</si>
  <si>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</si>
  <si>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</si>
  <si>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</si>
  <si>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</si>
  <si>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</si>
  <si>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</si>
  <si>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</si>
  <si>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</si>
  <si>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</si>
  <si>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</si>
  <si>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</si>
  <si>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</si>
  <si>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</si>
  <si>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</si>
  <si>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</si>
  <si>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indexed="8"/>
        <rFont val="Calibri"/>
        <family val="2"/>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</si>
  <si>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</si>
  <si>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</si>
  <si>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</si>
  <si>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</si>
  <si>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</si>
  <si>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</si>
  <si>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</si>
  <si>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</si>
  <si>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</si>
  <si>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</si>
  <si>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</si>
  <si>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</si>
  <si>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</si>
  <si>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</si>
  <si>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</si>
  <si>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</si>
  <si>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</si>
  <si>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</si>
  <si>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</si>
  <si>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</si>
  <si>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</si>
  <si>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</si>
  <si>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</si>
  <si>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</si>
  <si>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</si>
  <si>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</si>
  <si>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</si>
  <si>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</si>
  <si>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</si>
  <si>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</si>
  <si>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indexed="8"/>
        <rFont val="Calibri"/>
        <family val="2"/>
      </rPr>
      <t>2</t>
    </r>
    <r>
      <rPr>
        <i/>
        <sz val="11"/>
        <color indexed="8"/>
        <rFont val="Calibri"/>
        <family val="2"/>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</si>
  <si>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</si>
  <si>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</si>
  <si>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indexed="8"/>
        <rFont val="Calibri"/>
        <family val="2"/>
      </rPr>
      <t>subset dataset</t>
    </r>
    <r>
      <rPr>
        <sz val="11"/>
        <color theme="1"/>
        <rFont val="Calibri"/>
        <family val="2"/>
        <scheme val="minor"/>
      </rPr>
      <t xml:space="preserve"> (emissions within the scope of influence of local authorities):</t>
    </r>
  </si>
  <si>
    <r>
      <t xml:space="preserve">(2) UK local and regional CO2 emissions: </t>
    </r>
    <r>
      <rPr>
        <b/>
        <sz val="11"/>
        <color indexed="8"/>
        <rFont val="Calibri"/>
        <family val="2"/>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</si>
  <si>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</si>
  <si>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</si>
  <si>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</si>
  <si>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</si>
  <si>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</si>
  <si>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</si>
  <si>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</si>
  <si>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</si>
  <si>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</si>
  <si>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</si>
  <si>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</si>
  <si>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</si>
  <si>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</si>
  <si>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</si>
  <si>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</si>
  <si>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</si>
  <si>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indexed="8"/>
        <rFont val="Calibri"/>
        <family val="2"/>
      </rPr>
      <t>2</t>
    </r>
    <r>
      <rPr>
        <b/>
        <sz val="11"/>
        <color indexed="8"/>
        <rFont val="Calibri"/>
        <family val="2"/>
      </rPr>
      <t xml:space="preserve"> saving once fully implemented (tCO</t>
    </r>
    <r>
      <rPr>
        <b/>
        <vertAlign val="subscript"/>
        <sz val="11"/>
        <color indexed="8"/>
        <rFont val="Calibri"/>
        <family val="2"/>
      </rPr>
      <t>2</t>
    </r>
    <r>
      <rPr>
        <b/>
        <sz val="11"/>
        <color indexed="8"/>
        <rFont val="Calibri"/>
        <family val="2"/>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</si>
  <si>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</si>
  <si>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</si>
  <si>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</si>
  <si>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</si>
  <si>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</si>
  <si>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</si>
  <si>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</si>
  <si>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</si>
  <si>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</si>
  <si>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</si>
  <si>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</si>
  <si>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</si>
  <si>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</si>
  <si>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</si>
  <si>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</si>
  <si>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</si>
  <si>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</si>
  <si>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</si>
  <si>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</si>
  <si>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</si>
  <si>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</si>
  <si>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</si>
  <si>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</si>
  <si>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</si>
  <si>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</si>
  <si>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</si>
  <si>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</si>
  <si>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</si>
  <si>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</si>
  <si>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</si>
  <si>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</si>
  <si>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</si>
  <si>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</si>
  <si>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</si>
  <si>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</si>
  <si>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</si>
  <si>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</si>
  <si>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</si>
  <si>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</si>
  <si>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</si>
  <si>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</si>
  <si>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</si>
  <si>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</si>
  <si>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</si>
  <si>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</si>
  <si>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</si>
  <si>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</si>
  <si>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</si>
  <si>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</si>
  <si>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</si>
  <si>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</si>
  <si>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</si>
  <si>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</si>
  <si>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</si>
  <si>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</si>
  <si>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</si>
  <si>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</si>
  <si>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</si>
  <si>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</si>
  <si>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</si>
  <si>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</si>
  <si>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</si>
  <si>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</si>
  <si>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</si>
  <si>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</si>
  <si>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</si>
  <si>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</si>
  <si>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</si>
  <si>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</si>
  <si>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</si>
  <si>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</si>
  <si>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</si>
  <si>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</si>
  <si>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</si>
  <si>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</si>
  <si>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</si>
  <si>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</si>
  <si>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</si>
  <si>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</si>
  <si>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</si>
  <si>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</si>
  <si>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</si>
  <si>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</si>
  <si>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</si>
  <si>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</si>
  <si>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</si>
  <si>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</si>
  <si>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</si>
  <si>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</si>
  <si>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</si>
  <si>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</si>
  <si>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</si>
  <si>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</si>
  <si>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</si>
  <si>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</si>
  <si>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</si>
  <si>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</si>
  <si>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</si>
  <si>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</si>
  <si>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</si>
  <si>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</si>
  <si>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</si>
  <si>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</si>
  <si>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</si>
  <si>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</si>
  <si>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</si>
  <si>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</si>
  <si>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</si>
  <si>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</si>
  <si>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</si>
  <si>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</si>
  <si>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</si>
  <si>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</si>
  <si>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</si>
  <si>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</si>
  <si>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</si>
  <si>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</si>
  <si>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</si>
  <si>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</si>
  <si>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</si>
  <si>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</si>
  <si>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</si>
  <si>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</si>
  <si>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</si>
  <si>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</si>
  <si>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</si>
  <si>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</si>
  <si>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</si>
  <si>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</si>
  <si>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</si>
  <si>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</si>
  <si>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</si>
  <si>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</si>
  <si>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</si>
  <si>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</si>
  <si>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</si>
  <si>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</si>
  <si>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</si>
  <si>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</si>
  <si>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</si>
  <si>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</si>
  <si>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</si>
  <si>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</si>
  <si>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</si>
  <si>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</si>
  <si>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</si>
  <si>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</si>
  <si>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</si>
  <si>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</si>
  <si>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</si>
  <si>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</si>
  <si>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</si>
  <si>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</si>
  <si>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</si>
  <si>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</si>
  <si>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</si>
  <si>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</si>
  <si>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indexed="8"/>
        <rFont val="Calibri"/>
        <family val="2"/>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</si>
  <si>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</si>
  <si>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</si>
  <si>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</si>
  <si>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</si>
  <si>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</si>
  <si>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</si>
  <si>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</si>
  <si>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</si>
  <si>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</si>
  <si>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</si>
  <si>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</si>
  <si>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</si>
  <si>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</si>
  <si>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</si>
  <si>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</si>
  <si>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</si>
  <si>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</si>
  <si>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</si>
  <si>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</si>
  <si>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</si>
  <si>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</si>
  <si>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</si>
  <si>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</si>
  <si>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</si>
  <si>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</si>
  <si>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</si>
  <si>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</si>
  <si>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</si>
  <si>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</si>
  <si>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</si>
  <si>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</si>
  <si>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rPr>
      <t>activity</t>
    </r>
    <r>
      <rPr>
        <sz val="11"/>
        <rFont val="Calibri"/>
        <family val="2"/>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</si>
  <si>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</si>
  <si>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</si>
  <si>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rPr>
      <t>policies</t>
    </r>
    <r>
      <rPr>
        <sz val="11"/>
        <rFont val="Calibri"/>
        <family val="2"/>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</si>
  <si>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</si>
  <si>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</si>
  <si>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</si>
  <si>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</si>
  <si>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</si>
  <si>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</si>
  <si>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</si>
  <si>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</si>
  <si>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</si>
  <si>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</si>
  <si>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</si>
  <si>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</si>
  <si>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</si>
  <si>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</si>
  <si>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</si>
  <si>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</si>
  <si>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</si>
  <si>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</si>
  <si>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</si>
  <si>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</si>
  <si>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</si>
  <si>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</si>
  <si>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</si>
  <si>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</si>
  <si>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</si>
  <si>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</si>
  <si>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</si>
  <si>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</si>
  <si>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</si>
  <si>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</si>
  <si>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</si>
  <si>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</si>
  <si>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</si>
  <si>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</si>
  <si>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</si>
  <si>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</si>
  <si>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</si>
  <si>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</si>
  <si>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</si>
  <si>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</si>
  <si>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</si>
  <si>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</si>
  <si>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</si>
  <si>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</si>
  <si>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</si>
  <si>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</si>
  <si>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</si>
  <si>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</si>
  <si>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</si>
  <si>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</si>
  <si>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</si>
  <si>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</si>
  <si>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</si>
  <si>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</si>
  <si>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</si>
  <si>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</si>
  <si>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</si>
  <si>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</si>
  <si>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</si>
  <si>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</si>
  <si>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indexed="8"/>
        <rFont val="Calibri"/>
        <family val="2"/>
      </rPr>
      <t>2</t>
    </r>
    <r>
      <rPr>
        <b/>
        <sz val="11"/>
        <color indexed="8"/>
        <rFont val="Calibri"/>
        <family val="2"/>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</si>
  <si>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</si>
  <si>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</si>
  <si>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</si>
  <si>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</si>
  <si>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</si>
  <si>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</si>
  <si>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</si>
  <si>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</si>
  <si>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</si>
  <si>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</si>
  <si>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</si>
  <si>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</si>
  <si>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indexed="8"/>
        <rFont val="Calibri"/>
        <family val="2"/>
      </rPr>
      <t>2</t>
    </r>
    <r>
      <rPr>
        <b/>
        <sz val="11"/>
        <color indexed="8"/>
        <rFont val="Calibri"/>
        <family val="2"/>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</si>
  <si>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</si>
  <si>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</si>
  <si>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</si>
  <si>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</si>
  <si>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</si>
  <si>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</si>
  <si>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</si>
  <si>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</si>
  <si>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</si>
  <si>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</si>
  <si>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indexed="8"/>
        <rFont val="Calibri"/>
        <family val="2"/>
      </rPr>
      <t>2</t>
    </r>
    <r>
      <rPr>
        <b/>
        <sz val="11"/>
        <color indexed="8"/>
        <rFont val="Calibri"/>
        <family val="2"/>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</si>
  <si>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</si>
  <si>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</si>
  <si>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</si>
  <si>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</si>
  <si>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</si>
  <si>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</si>
  <si>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</si>
  <si>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</si>
  <si>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indexed="8"/>
        <rFont val="Calibri"/>
        <family val="2"/>
      </rPr>
      <t>2</t>
    </r>
    <r>
      <rPr>
        <b/>
        <sz val="11"/>
        <color indexed="8"/>
        <rFont val="Calibri"/>
        <family val="2"/>
      </rPr>
      <t>e/annum)</t>
    </r>
  </si>
  <si>
    <t>Primary fuel/emission source saved</t>
  </si>
  <si>
    <t>Project lifetime (years)</t>
  </si>
  <si>
    <t>Operational cost (£/annum)</t>
  </si>
  <si>
    <t>Capital cost (£)</t>
  </si>
  <si>
    <r>
      <t>First full year of CO</t>
    </r>
    <r>
      <rPr>
        <b/>
        <vertAlign val="subscript"/>
        <sz val="11"/>
        <color indexed="8"/>
        <rFont val="Calibri"/>
        <family val="2"/>
      </rPr>
      <t>2</t>
    </r>
    <r>
      <rPr>
        <b/>
        <sz val="11"/>
        <color indexed="8"/>
        <rFont val="Calibri"/>
        <family val="2"/>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</si>
  <si>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</si>
  <si>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</si>
  <si>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</si>
  <si>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</si>
  <si>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</si>
  <si>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</si>
  <si>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</si>
  <si>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</si>
  <si>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</si>
  <si>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</si>
  <si>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</si>
  <si>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</si>
  <si>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</si>
  <si>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</si>
  <si>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</si>
  <si>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</si>
  <si>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</si>
  <si>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</si>
  <si>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</si>
  <si>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</si>
  <si>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</si>
  <si>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</si>
  <si>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</si>
  <si>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</si>
  <si>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</si>
  <si>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</si>
  <si>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</si>
  <si>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</si>
  <si>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indexed="8"/>
        <rFont val="Calibri"/>
        <family val="2"/>
      </rPr>
      <t>2</t>
    </r>
    <r>
      <rPr>
        <b/>
        <sz val="11"/>
        <color indexed="8"/>
        <rFont val="Calibri"/>
        <family val="2"/>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</si>
  <si>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</si>
  <si>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</si>
  <si>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</si>
  <si>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</si>
  <si>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</si>
  <si>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</si>
  <si>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</si>
  <si>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</si>
  <si>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</si>
  <si>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</si>
  <si>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</si>
  <si>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</si>
  <si>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</si>
  <si>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</si>
  <si>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</si>
  <si>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</si>
  <si>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</si>
  <si>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</si>
  <si>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</si>
  <si>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</si>
  <si>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</si>
  <si>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</si>
  <si>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</si>
  <si>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</si>
  <si>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</si>
  <si>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</si>
  <si>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</si>
  <si>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</si>
  <si>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</si>
  <si>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</si>
  <si>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</si>
  <si>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indexed="8"/>
        <rFont val="Calibri"/>
        <family val="2"/>
      </rPr>
      <t>a</t>
    </r>
    <r>
      <rPr>
        <sz val="11"/>
        <color theme="1"/>
        <rFont val="Calibri"/>
        <family val="2"/>
        <scheme val="minor"/>
      </rPr>
      <t>) (measured and reported in accordance with Scopes 1 &amp; 2 and, to the extent applicable, selected Scope 3 of the Greenhouse Gas Protocol (</t>
    </r>
    <r>
      <rPr>
        <b/>
        <sz val="11"/>
        <color indexed="8"/>
        <rFont val="Calibri"/>
        <family val="2"/>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</si>
  <si>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</si>
  <si>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</si>
  <si>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</si>
  <si>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</si>
  <si>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</si>
  <si>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</si>
  <si>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</si>
  <si>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</si>
  <si>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</si>
  <si>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</si>
  <si>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</si>
  <si>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</si>
  <si>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</si>
  <si>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</si>
  <si>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</si>
  <si>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</si>
  <si>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</si>
  <si>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</si>
  <si>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</si>
  <si>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</si>
  <si>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</si>
  <si>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</si>
  <si>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</si>
  <si>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</si>
  <si>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</si>
  <si>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</si>
  <si>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</si>
  <si>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</si>
  <si>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</si>
  <si>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</si>
  <si>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</si>
  <si>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</si>
  <si>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</si>
  <si>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</si>
  <si>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</si>
  <si>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</si>
  <si>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</si>
  <si>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</si>
  <si>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</si>
  <si>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</si>
  <si>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</si>
  <si>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</si>
  <si>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</si>
  <si>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</si>
  <si>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</si>
  <si>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</si>
  <si>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</si>
  <si>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</si>
  <si>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</si>
  <si>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</si>
  <si>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</si>
  <si>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</si>
  <si>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</si>
  <si>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</si>
  <si>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</si>
  <si>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</si>
  <si>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</si>
  <si>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</si>
  <si>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</si>
  <si>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</si>
  <si>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</si>
  <si>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</si>
  <si>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</si>
  <si>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</si>
  <si>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Ferry</t>
  </si>
  <si>
    <t>Taxi (regular)</t>
  </si>
  <si>
    <t>Bus (local bus, not London)</t>
  </si>
  <si>
    <t>HGV - average all types &amp; sizes (diesel, 50% laden)</t>
  </si>
  <si>
    <t>Van - average up to 3.5 tonnes (unknown fuel)</t>
  </si>
  <si>
    <t>Car - petrol (average)</t>
  </si>
  <si>
    <t>Car - diesel (average)</t>
  </si>
  <si>
    <t>Rail (National rail)</t>
  </si>
  <si>
    <t>Domestic flight (average passenger)</t>
  </si>
  <si>
    <t>Mixed recycling</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</si>
  <si>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</si>
  <si>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</si>
  <si>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</si>
  <si>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</si>
  <si>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</si>
  <si>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</si>
  <si>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</si>
  <si>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</si>
  <si>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Organic Food &amp; Drink AD</t>
  </si>
  <si>
    <t>2015/16</t>
  </si>
  <si>
    <t>Refuse Commercial &amp; Industrial to Landfill</t>
  </si>
  <si>
    <t>2014/15</t>
  </si>
  <si>
    <t>Refuse Municipal to Landfill</t>
  </si>
  <si>
    <t>2013/14</t>
  </si>
  <si>
    <t>2012/13</t>
  </si>
  <si>
    <t>Renewable Elec Exported to Grid</t>
  </si>
  <si>
    <t>2011/12</t>
  </si>
  <si>
    <t>2010/11</t>
  </si>
  <si>
    <t>Renewable Elec Self Supply</t>
  </si>
  <si>
    <t>2009/10</t>
  </si>
  <si>
    <t>N2-20</t>
  </si>
  <si>
    <t>2008/09</t>
  </si>
  <si>
    <t>N2-18</t>
  </si>
  <si>
    <t>N2-17</t>
  </si>
  <si>
    <t>N3-16</t>
  </si>
  <si>
    <t>B3-14</t>
  </si>
  <si>
    <t>B1-14</t>
  </si>
  <si>
    <t>S2-13</t>
  </si>
  <si>
    <t>B3-13</t>
  </si>
  <si>
    <t>B1-13</t>
  </si>
  <si>
    <t>Biomass</t>
  </si>
  <si>
    <t>S2-12</t>
  </si>
  <si>
    <t>B3-12</t>
  </si>
  <si>
    <t>Petrol</t>
  </si>
  <si>
    <t>S3-11</t>
  </si>
  <si>
    <t>B3-11</t>
  </si>
  <si>
    <t>N2-11</t>
  </si>
  <si>
    <t>Diesel</t>
  </si>
  <si>
    <t>Population size served</t>
  </si>
  <si>
    <t>S2-10</t>
  </si>
  <si>
    <t>B3-10</t>
  </si>
  <si>
    <t>N1-10</t>
  </si>
  <si>
    <t>Water - Supply</t>
  </si>
  <si>
    <t>Other (please specify in comments)</t>
  </si>
  <si>
    <t>S2-8</t>
  </si>
  <si>
    <t>B3-8</t>
  </si>
  <si>
    <t>B3-7</t>
  </si>
  <si>
    <t>N2-7</t>
  </si>
  <si>
    <t xml:space="preserve">Kerosene - Burning Oil </t>
  </si>
  <si>
    <t>S3-6</t>
  </si>
  <si>
    <t>B3-6</t>
  </si>
  <si>
    <t>N3-6</t>
  </si>
  <si>
    <t>S2-5</t>
  </si>
  <si>
    <t>B3-5</t>
  </si>
  <si>
    <t>N2-4</t>
  </si>
  <si>
    <t>Gas oil</t>
  </si>
  <si>
    <t>B3-3</t>
  </si>
  <si>
    <t>B1-3</t>
  </si>
  <si>
    <t>Natural Gas</t>
  </si>
  <si>
    <t>S2-2</t>
  </si>
  <si>
    <t>B3-2</t>
  </si>
  <si>
    <t>N2-2</t>
  </si>
  <si>
    <t>N1-2</t>
  </si>
  <si>
    <t>Grid Electricity (transmission &amp; distribution losses)</t>
  </si>
  <si>
    <t>percentage</t>
  </si>
  <si>
    <t>2014/15 (Financial year)</t>
  </si>
  <si>
    <t>S2-1</t>
  </si>
  <si>
    <t>N1-1</t>
  </si>
  <si>
    <t>Estimated</t>
  </si>
  <si>
    <t>Local Authority</t>
  </si>
  <si>
    <t>Grid Electricity (generation)</t>
  </si>
  <si>
    <t>All emissions</t>
  </si>
  <si>
    <t>total % reduction</t>
  </si>
  <si>
    <t>Financial (April to March)</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</si>
  <si>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</si>
  <si>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</si>
  <si>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</si>
  <si>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</si>
  <si>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indexed="8"/>
        <rFont val="Calibri"/>
        <family val="2"/>
      </rPr>
      <t>2</t>
    </r>
    <r>
      <rPr>
        <b/>
        <sz val="11"/>
        <color indexed="8"/>
        <rFont val="Calibri"/>
        <family val="2"/>
      </rPr>
      <t>)</t>
    </r>
  </si>
  <si>
    <t>Please detail your Climate Change Partnership, Communication or Capacity Building Initiatives below.</t>
  </si>
  <si>
    <t>Research &amp; Development</t>
  </si>
  <si>
    <t>Education</t>
  </si>
  <si>
    <t>Investment</t>
  </si>
  <si>
    <t>Dumfries and Galloway Council</t>
  </si>
  <si>
    <t>Adaptation - overall</t>
  </si>
  <si>
    <t>Adaptation - Natural Environment</t>
  </si>
  <si>
    <t>Adaptation - Buildings and Infrastructure networks</t>
  </si>
  <si>
    <t>D&amp;G Local Biodiversity Action Plan (LBAP)</t>
  </si>
  <si>
    <t xml:space="preserve">D&amp;G Draft Open Space Strategy </t>
  </si>
  <si>
    <t>Local Development Plan</t>
  </si>
  <si>
    <t xml:space="preserve">D&amp;G Major Emergency Scheme partner arrangements </t>
  </si>
  <si>
    <t>Statutory and other Supplementary Guidance</t>
  </si>
  <si>
    <t xml:space="preserve">D&amp;GC Business Continuity Plans </t>
  </si>
  <si>
    <t>Carbon Management Plan 2 and Climate Change Action Plan</t>
  </si>
  <si>
    <t>Corporate Procurement Strategy 2014 – 2017</t>
  </si>
  <si>
    <t>2014-2017</t>
  </si>
  <si>
    <t>2012-2015</t>
  </si>
  <si>
    <t>D&amp;G Active Travel Strategy</t>
  </si>
  <si>
    <t xml:space="preserve">D&amp;G Anti-Poverty Strategy </t>
  </si>
  <si>
    <t>Bi-annual review</t>
  </si>
  <si>
    <t>D&amp;G Local Housing Strategy</t>
  </si>
  <si>
    <t>2011-2016</t>
  </si>
  <si>
    <t>Roads Asset Management Plan</t>
  </si>
  <si>
    <t>Rural Transport Solutions Project</t>
  </si>
  <si>
    <t>Bio Mass Heating and Solar PV (Phase 2)</t>
  </si>
  <si>
    <t xml:space="preserve">centrally controlled power management </t>
  </si>
  <si>
    <t>Adaptation - Society</t>
  </si>
  <si>
    <t>Zero Waste Investment Programme</t>
  </si>
  <si>
    <t>Kerbside Recycling</t>
  </si>
  <si>
    <t>Fleet Asset Management</t>
  </si>
  <si>
    <t>CMP2 Target emissions (tCO2e)</t>
  </si>
  <si>
    <t>CMP2 Transport</t>
  </si>
  <si>
    <t xml:space="preserve">CMP2 Buildings and Street Lighting (tCO2e) </t>
  </si>
  <si>
    <t>Stationery from CF&amp;PRTool</t>
  </si>
  <si>
    <t>CMP2 Water</t>
  </si>
  <si>
    <t>CMP2 Waste</t>
  </si>
  <si>
    <t>in preparation</t>
  </si>
  <si>
    <t xml:space="preserve">Organisation  </t>
  </si>
  <si>
    <t>Organisation</t>
  </si>
  <si>
    <t>Regional</t>
  </si>
  <si>
    <t>Renewable Energy Action Plan</t>
  </si>
  <si>
    <t>Shoreline Management Plan</t>
  </si>
  <si>
    <t>100%RES Communities SEAP</t>
  </si>
  <si>
    <t>Policy for home-working and agile-working</t>
  </si>
  <si>
    <t>The Corporate Procurement Strategy 2014-17 has been developed to move the current procurement function from a clerical function to a strategic function actively influencing procurement decisions and policy across the Council in line with the Procurement Reform (Scotland) Act 2014 including compliance with the sustainable procurement duty and consideration of measures to support the Climate Change (Scotland) Act 2009.  The strategy includes for example:-  collaboration on best practice with Centres of Excellence and Scottish Procurement and other Public Bodies, where appropriate; consideration of all economic, social and environmental aspects during the development stage of a contract; promoting the use of whole life/total acquisition costs for all appropriate contracts; inclusion of sustainability criteria in tender evaluation process, and ensuring that procurement activities of the Council are adequately resourced by skilled and experienced professional procurement staff.  The Council's current Procurement Standing Orders, established in 2012, include in Section 36 a requirement on Service Directors to take into account the social, economic and environmental impacts of the proposed contract and whether the contract will contribute to the achievement of sustainable development and within the limits placed on it by legislation, ensure fairly traded products are part of the product ranges purchased, where these are available.   The council has agreed a Sustainable Procurement Public Statement which states "The Council is committed to making more sustainable choices, which will include reviewing existing requirements and specifications to identify more sustainable ways of meeting our needs and designing sustainable procurement specifications accordingly." and   "Whole life costing will be an important aspect of future policy and will address how aspects such as design, manufacturing materials, operating costs, energy consumption, waste and recycling options support a more sustainable approach."     Three documents available at:-     http://www.dumgal.gov.uk/index.aspx?articleid=1175</t>
  </si>
  <si>
    <t>Organisation - Risk assessment current climate</t>
  </si>
  <si>
    <t>Regional -  future climate</t>
  </si>
  <si>
    <t>Regional - future climate</t>
  </si>
  <si>
    <t xml:space="preserve">Other </t>
  </si>
  <si>
    <t xml:space="preserve">Organisation </t>
  </si>
  <si>
    <t>Regional - Influences staff travel</t>
  </si>
  <si>
    <t>Estate rationalisation</t>
  </si>
  <si>
    <t>Street lighting</t>
  </si>
  <si>
    <t>Behaviour change</t>
  </si>
  <si>
    <t>Transport - Staff travel</t>
  </si>
  <si>
    <t>Waste - MSW - reduce arisings</t>
  </si>
  <si>
    <t>Responders responsibility</t>
  </si>
  <si>
    <r>
      <t xml:space="preserve">Climate Change Mitigation Plan:-  </t>
    </r>
    <r>
      <rPr>
        <sz val="11"/>
        <rFont val="Calibri"/>
        <family val="2"/>
      </rPr>
      <t xml:space="preserve">D&amp;GC Carbon Management Plan 2 and Climate Change Action Plan (known as CMP2) </t>
    </r>
    <r>
      <rPr>
        <sz val="11"/>
        <color indexed="30"/>
        <rFont val="Calibri"/>
        <family val="2"/>
      </rPr>
      <t xml:space="preserve">          </t>
    </r>
    <r>
      <rPr>
        <u/>
        <sz val="11"/>
        <color indexed="30"/>
        <rFont val="Calibri"/>
        <family val="2"/>
      </rPr>
      <t xml:space="preserve">  http://www.dumgal.gov.uk/CHttpHandler.ashx?id=4566&amp;p=0</t>
    </r>
  </si>
  <si>
    <t>ongoing</t>
  </si>
  <si>
    <t>Swestrans Regional Transport Strategy</t>
  </si>
  <si>
    <t>Go Smart Dumfries and Galloway Project</t>
  </si>
  <si>
    <t>2012-2017</t>
  </si>
  <si>
    <t>2012 - 2014</t>
  </si>
  <si>
    <t xml:space="preserve">Open Outdoors D&amp;G Countryside Access Strategy </t>
  </si>
  <si>
    <t>Fairtrade Zone 2016</t>
  </si>
  <si>
    <t>Children's Services Plan</t>
  </si>
  <si>
    <t>Mar 2015 - Sep 2016</t>
  </si>
  <si>
    <t xml:space="preserve">No specific adaptation indicators.  </t>
  </si>
  <si>
    <t>Number of dwellings</t>
  </si>
  <si>
    <t>D&amp;G Draft Regional Economic Strategy</t>
  </si>
  <si>
    <t>2015 - 2020</t>
  </si>
  <si>
    <t>Prudential borrowing</t>
  </si>
  <si>
    <t>electricity</t>
  </si>
  <si>
    <t>ahead of schedule</t>
  </si>
  <si>
    <t>Street Lighting Spend to Save</t>
  </si>
  <si>
    <t>Emissions reduction Organisation - wider benefits Regional</t>
  </si>
  <si>
    <t>2013-2021</t>
  </si>
  <si>
    <t>3 National Scenic Areas Management Strategies</t>
  </si>
  <si>
    <t>Corporate Print Strategy</t>
  </si>
  <si>
    <t>Peat Extraction policy in the D&amp;G LDP</t>
  </si>
  <si>
    <t>Policy ED16: Protection and Restoration of Peat Deposits as Carbon Sinks</t>
  </si>
  <si>
    <t>The role of natural carbon sinks in retaining carbon dioxide will be maintained by
safeguarding and protecting those peat deposits</t>
  </si>
  <si>
    <t>Our LDP includes Policy NE3: Sites of International Importance for Biodiversity</t>
  </si>
  <si>
    <t xml:space="preserve">One community Japanese Knotweed project ongoing since 2005 in partnership with DGC.  Biodiversity Officer is key advisor to public and council departments, and has established an online mapping system for council staff </t>
  </si>
  <si>
    <t>Schools for the Future official plan/strategy.</t>
  </si>
  <si>
    <t>Participation in consultation with a community benefits working group facilitated by Scotland Excel to establish best practice in procurement across Scotland with the intention to incorporate relevant and proportionate clauses in procurement exercises.</t>
  </si>
  <si>
    <t>2014 DECC dataset</t>
  </si>
  <si>
    <t>the vision for the LDP includes that towns and villages will have developments served by district heating systems</t>
  </si>
  <si>
    <t xml:space="preserve">There has been a further significant reduction in staff use of grey fleet during 2014/15, reducing by 305,000 miles overall, and by 415,000miles within the main staff group.
</t>
  </si>
  <si>
    <t xml:space="preserve">Overall fleet mileage reduced by 1,106,165 miles in 2014/15, a reduction of 9.35% on the previous year.
</t>
  </si>
  <si>
    <t>2013-16</t>
  </si>
  <si>
    <t>Dumfries and Galloway Single Outcome Agreement</t>
  </si>
  <si>
    <t>We will be a carbon reducing region</t>
  </si>
  <si>
    <t>We will protect and sustain our environment</t>
  </si>
  <si>
    <t>We will improve the accessibility of transport</t>
  </si>
  <si>
    <t>We will be a resource efficient region</t>
  </si>
  <si>
    <t>Our landscape, natural and built environment will be sustainably managed</t>
  </si>
  <si>
    <t>LDP includes policy that requires new development to incorporate sustainable principles by demonstrating that in all new buildings at least 10% of the carbon emissions reduction standard set by Scottish Building Standards has been met through the installation and operation of zero carbon generating technologies. This percentage has
increased to 15% from the beginning of 2015 and will be reviewed in 2017.  Policies also include travel plans and renewable energy assessments.</t>
  </si>
  <si>
    <t>Regional - current climate</t>
  </si>
  <si>
    <t>Local Housing Strategy includes a range of pro-active measures with the overall aim:-  "There will be 20% fewer people living in fuel poverty in Dumfries and Galloway by 2016."</t>
  </si>
  <si>
    <t>Galloway and Southern Ayrshire Biosphere “Climate Ready Biosphere Vision”</t>
  </si>
  <si>
    <t>D&amp;G Local Transport Strategy</t>
  </si>
  <si>
    <t>agreed 11.11.14</t>
  </si>
  <si>
    <t>2014-2019</t>
  </si>
  <si>
    <t>Waste Management Resource Strategy</t>
  </si>
  <si>
    <t>2011-2020</t>
  </si>
  <si>
    <t>% reduction</t>
  </si>
  <si>
    <t xml:space="preserve">Promotion of active travel for 26% of people to walk or cycle to work </t>
  </si>
  <si>
    <t>under development</t>
  </si>
  <si>
    <t>DGC lead - Regional - future climate</t>
  </si>
  <si>
    <t>CMAT (Carbon Management Assessment Tool) was utilised in the preparation of CMP2.     See p33 of CMP2    http://www.dumgal.gov.uk/index.aspx?articleid=1250         CCAT will be used in the preparation of CMP3 and will be used in future to monitor progress</t>
  </si>
  <si>
    <t>% reduction   SHCS  Households in fuel poverty</t>
  </si>
  <si>
    <t>% increase GVA</t>
  </si>
  <si>
    <t>additional jobs created or safeguarded</t>
  </si>
  <si>
    <t>9+  including 2 Chambers of Commerce</t>
  </si>
  <si>
    <t>Crichton Carbon Centre</t>
  </si>
  <si>
    <t>staff time, some communication resources</t>
  </si>
  <si>
    <t xml:space="preserve">http://www.dgrenewable.co.uk/ </t>
  </si>
  <si>
    <t>business referal to relevant agencies, supplier development training, accessing funds, technical information/signposting</t>
  </si>
  <si>
    <t>D&amp;G Renewable Energy Partnership's Renewable Energy Action Plan</t>
  </si>
  <si>
    <t>D&amp;G Renewable Energy Partnership (D&amp;G REP)</t>
  </si>
  <si>
    <t>Renewable Energy Action Plan, website, training, business directory, supplier events +</t>
  </si>
  <si>
    <t>Galloway and Southern Ayrshire Biosphere Partnership</t>
  </si>
  <si>
    <t>strategic leadership, oversight and support for the renewable energy sector in D&amp;G</t>
  </si>
  <si>
    <t>G&amp;SAB partnership board</t>
  </si>
  <si>
    <t xml:space="preserve">http://www.gsabiosphere.org.uk/ </t>
  </si>
  <si>
    <t xml:space="preserve">various including workshops with Adaptation Scotland to prepare Climate Ready Biosphere vision and action plan </t>
  </si>
  <si>
    <t>Covenant of Mayors</t>
  </si>
  <si>
    <t>Forestry and
Woodland Strategy</t>
  </si>
  <si>
    <t>D&amp;G Draft Regional Economic Strategy -  Maximise the potential of the Crichton campus (which promotes low carbon environmental goods and service sector)</t>
  </si>
  <si>
    <t>D&amp;G Regional Tourism Strategy   Measure 8                                                       Increase number of businesses participating in Green Tourism
Business Award Scheme – increase from existing level of 35
business to 100 business. Increase % of business achieving Silver or Gold to 75%.</t>
  </si>
  <si>
    <t>2011 - 2016</t>
  </si>
  <si>
    <t xml:space="preserve">Regional </t>
  </si>
  <si>
    <t>Regional Resilience - current climate</t>
  </si>
  <si>
    <t>DGC Lead - Regional - Influences staff travel</t>
  </si>
  <si>
    <t>D&amp;G Regional Tourism Strategy</t>
  </si>
  <si>
    <t xml:space="preserve">Crichton 2020+: </t>
  </si>
  <si>
    <t>The Crichton Trust</t>
  </si>
  <si>
    <t>http://egenda.dumgal.gov.uk/aksdumgal/images/att37012.pdf</t>
  </si>
  <si>
    <t>The Business Plan’s vision is: “The Crichton will be recognised locally, nationally and internationally as a beacon for knowledge and innovation based sustainable development that will benefit Dumfries &amp; Galloway and Scotland as a whole”.  And The ultimate aim would be [the Crichton estate to be] carbon neutral by 2020.</t>
  </si>
  <si>
    <t>The Dumfries and Galloway Regional Economic Strategy places the Crichton at the heart of its strategy for sustainable economic growth across the Region.</t>
  </si>
  <si>
    <t>Crichton Development Company; Crichton Foundation</t>
  </si>
  <si>
    <t xml:space="preserve">staff time, some communication resources, increasing the revenue income (accommodation rental) for the Crichton Trust by increasing the number of Council services being based in accommodation on the Crichton campus. http://egenda.dumgal.gov.uk/aksdumgal/images/att29180.pdf </t>
  </si>
  <si>
    <t xml:space="preserve">Chapelcross site: </t>
  </si>
  <si>
    <t>The Chapelcross site has the potential to be a Centre of Excellence in multiple sustainable energy generation and storage facilities. It will be an important part of the strategy focusing on the M74 corridor.</t>
  </si>
  <si>
    <t xml:space="preserve">crichton carbon centre </t>
  </si>
  <si>
    <t>6+</t>
  </si>
  <si>
    <t>Magnox Ltd</t>
  </si>
  <si>
    <t>local community</t>
  </si>
  <si>
    <t>staff time</t>
  </si>
  <si>
    <t>https://magnoxsites.com/wp-content/uploads/2014/02/Chapelcross-EMP.pdf</t>
  </si>
  <si>
    <t xml:space="preserve">The Chapelcross site has the potential to be a Centre of Excellence in multiple sustainable energy generation and storage facilities. </t>
  </si>
  <si>
    <t>D&amp;G Local Resilience Partnership</t>
  </si>
  <si>
    <t xml:space="preserve">emergency responders </t>
  </si>
  <si>
    <t>D&amp;G LRP Winter Workshop 2014</t>
  </si>
  <si>
    <t xml:space="preserve">We have published our Sustainable Procurement Public Statement on the Council's web-site.   </t>
  </si>
  <si>
    <t>the overarching approach to the LDP includes specific reference to sustainable development and tackling climate change Section 1 p9</t>
  </si>
  <si>
    <t>D&amp;G's Core Paths Plan</t>
  </si>
  <si>
    <t>Process to develop the Galloway and Southern Ayrshire Biosphere Vision with Adapation Scotland</t>
  </si>
  <si>
    <t>Solway draft Flood Risk Management Plan</t>
  </si>
  <si>
    <t>in preparation 2016-2022</t>
  </si>
  <si>
    <t>Regional - Risk assessment future climate - based on CC projections used by SEPA</t>
  </si>
  <si>
    <t xml:space="preserve">Regional - currently seeking guidance on best approach for review </t>
  </si>
  <si>
    <t>Director Economy Environment &amp; Infrastructure</t>
  </si>
  <si>
    <t>in development</t>
  </si>
  <si>
    <t>Fleet Review</t>
  </si>
  <si>
    <t>Transport - service delivery of Fleet</t>
  </si>
  <si>
    <t>working with SEPA and others to develop the Solway plan</t>
  </si>
  <si>
    <t>Waste Resource Management Strategy</t>
  </si>
  <si>
    <t>Waste Prevention Strategy</t>
  </si>
  <si>
    <t xml:space="preserve"> Published various plans and strategies for D&amp;G region - see 4b above.  Managed Environment Fair event for public, particularly families, March 2014. Process to develop the Galloway and Southern Ayrshire Biosphere Vision. SNH habitat management plans</t>
  </si>
  <si>
    <t>We support the D&amp;G Environmental Resources Centre which collects a wide range of relevant environmental data. Currently exploring the use of the Citizen Observatory WEB.  Some arangements as in 4b</t>
  </si>
  <si>
    <t>Data collected is provided to the D&amp;G Environmental Resources Centre.  Plus some items in 4b above.</t>
  </si>
  <si>
    <t xml:space="preserve"> LDP informed by and taken account
of 
• National Planning Framework 2,
• Scottish Planning Policy (SPP),
• Designing Places,
• Designing Streets,
• various Circulars.</t>
  </si>
  <si>
    <t xml:space="preserve">National Scenic Areas Management Strategies published 2003 and implementation ongoing by wider partnership. Shoreline Management Plan in place with a review planned.   Involved in Scotland’s National Coastal Change Assessment.  </t>
  </si>
  <si>
    <t>see N2-2 above</t>
  </si>
  <si>
    <t>various e.g. publicity of Passive housing at Dalton near Annan May 2014; Schools for the future BREEAM 'excellent'</t>
  </si>
  <si>
    <t>2013/14 programme a total of 311 measures installed in hard to treat homes - 2014/15 is expected to exceed this</t>
  </si>
  <si>
    <t>the council's Strategic Local Programme (SLP) requires social housing to meet the Greener Standard</t>
  </si>
  <si>
    <t>Knowledge:- in-house engineering services carry out bridge surveys</t>
  </si>
  <si>
    <t>as above  and LDP and Statutory and other Supplementary Guidance</t>
  </si>
  <si>
    <t xml:space="preserve"> upskilling drivers for winter driving including working with SAS</t>
  </si>
  <si>
    <t>in development for 2015-2020</t>
  </si>
  <si>
    <t>as in S2-5 and S2-10 above, plus support for Flood Action Groups</t>
  </si>
  <si>
    <t>Climate change projections and impacts workshop at the D&amp;G LRP Winter workshop in September 2014.</t>
  </si>
  <si>
    <t>Solway Firth Flood Warning Scheme - working closely with SEPA to promote and provide information.  Process to develop the Galloway and Southern Ayrshire Biosphere Vision with Adapation Scotland</t>
  </si>
  <si>
    <t xml:space="preserve">Managing a HEEPS-ABS programme; Greener Standard in SLP; SEAP; plus in development:- D&amp;G Anti-Poverty Strategy </t>
  </si>
  <si>
    <t>Resilience Team promotes and facilitates community resilience plans. Manage Flood schemes including Property Level Protection (PLP) scheme. Process to develop the Galloway and Southern Ayrshire Biosphere Vision with Adapation Scotland</t>
  </si>
  <si>
    <t xml:space="preserve"> reducing purchases of private cars by members</t>
  </si>
  <si>
    <t>Dumfries C0-Wheels Car Club</t>
  </si>
  <si>
    <t>Co-Wheels Car Club CIC</t>
  </si>
  <si>
    <t>0?</t>
  </si>
  <si>
    <t>Transport Scotland and other?</t>
  </si>
  <si>
    <t xml:space="preserve">http://www.co-wheels.org.uk/dumfries </t>
  </si>
  <si>
    <t>worked with 2010 Scottish Flood Forum e.g. provided support to set up Property Level Protection scheme</t>
  </si>
  <si>
    <t>Solway Tweed RBMP - representative takes part in partnership working and has established responsibilities to support plan, and provide available data</t>
  </si>
  <si>
    <t>responses provided to requests from SG about the level of use of the flood product scheme</t>
  </si>
  <si>
    <t>n/a</t>
  </si>
  <si>
    <t xml:space="preserve">LA not in 'Who will deliver?' </t>
  </si>
  <si>
    <t>LA not in 'Who will deliver?' for any of these</t>
  </si>
  <si>
    <t>2014- 2019</t>
  </si>
  <si>
    <t>2014/15 - Flood Risk Management Plan - Dumfries and Galloway Council is the Lead Local Authority for the Solway draft Flood Risk Management Plan.  Preparation of the draft plan includes consultation events and drop-in sessions from March to June 2015 and will increase awareness of the need to adapt. Following feedback from this consultation SEPA will publish a Flood Risk Management Strategy for each local plan district in December 2015. The local flood risk management plan will be published in June 2016.    D&amp;G  has a Flood Pod for the region, plus a Flood Trailer based in the West, which can be deployed by Scottish Fire and Rescue Service, managed by the Flood risk management team.  The Pod and Trailer contain flood protection equipment which can be issued (e.g. floodgates on a loan basis) to the public at time of flood emergency.  D&amp;G Council promotes and manages a property level flood product subsidy scheme for homes and businesses and a community Winter Resilience Scheme. It also promotes Household Emergency Life-saving Plans, enables Community Resilience Plans and maintains the Ready Dumgal web-site.   Since joining  Adaptation Scotland's 'Adaptation Learning Exchange' in May 2014, two staff members have been able to increase their knowledge and understanding of climate change adaptation through attending ALE workshops.  A member of staff has been allocated time to take part in the IMPRESSIONS project, which aims to increase the understanding of the implications of high-end climate change, and to help decision-makers apply their knowledge within integrated adaptation and mitigation strategies.   The Sustainable Development Team ran an interactive session at the D&amp;G LRP (Local Resilience Partnership) Winter Workshop in September 2014 which included a presentation on managing climate-related risks and an activity to identify possible secondary stressors of extreme weather events.    In Education, as well as the continuous upgrading of the estate and the project mentioned in ‘3f’, wider world responsibilities are taught as part of the curriculum.    The council was a lead organisation in the preparation of the Galloway and Southern Ayrshire Biosphere vision "Climate Ready Biosphere". Supported by the expertise of Adaptation Scotland the visioning process consisted of a series of three workshops to take a range of participants on a journey from recognising and understanding what climate change is, through to options for adaptation to counter threats and make the most of the opportunities. An action plan will be developed 2015-16.</t>
  </si>
  <si>
    <r>
      <t xml:space="preserve">Public Body - Unitary Local Authority in 'West Scotland' as defined by the National Climate Information Centre.   Dumfries &amp; Galloway is a mostly rural region, with two hundred miles of coast line; 6,426 square kilometres; population 149,940 (2014); number of dwellings 73,895 (2014).  The main towns are Dumfries and Locharbriggs (37,640 residents), Stranraer (10,380), Annan (8,450), Dalbeattie (4,190), Castle Douglas (4,160) and Lockerbie (4,100). All other settlements have populations of less than 4,000.   In terms of accessibility two-fifths of the population live further than 30 minutes drive away from a large town.   The council estate includes a wide range of properties </t>
    </r>
    <r>
      <rPr>
        <sz val="11"/>
        <rFont val="Calibri"/>
        <family val="2"/>
      </rPr>
      <t>and</t>
    </r>
    <r>
      <rPr>
        <sz val="11"/>
        <rFont val="Calibri"/>
        <family val="2"/>
      </rPr>
      <t xml:space="preserve"> just under 1,000</t>
    </r>
    <r>
      <rPr>
        <sz val="11"/>
        <rFont val="Calibri"/>
        <family val="2"/>
      </rPr>
      <t xml:space="preserve"> hectares </t>
    </r>
    <r>
      <rPr>
        <sz val="11"/>
        <color theme="1"/>
        <rFont val="Calibri"/>
        <family val="2"/>
        <scheme val="minor"/>
      </rPr>
      <t xml:space="preserve">of land for which it has maintenance responsibilities.  Services are provided from approximately 425-500 properties with about 250-300 considered major facilities e.g. schools, leisure centres, libraries, offices, museums, harbours and depots located in all corners of the region, concentrated in the main population centres.    </t>
    </r>
    <r>
      <rPr>
        <sz val="11"/>
        <rFont val="Calibri"/>
        <family val="2"/>
      </rPr>
      <t xml:space="preserve"> There are 1983 Km of Core Paths in the region.   The council is the Strategic Housing Authority, however the majority of the social housing responsibility for the region is met by Registered Social Landlords.  The region has four areas, Annandale &amp; Eskdale, Nithsdale, Stewartry and Wigtownshire each with a council area committee with delegated remit and responsibilities.    Our Council priorities:- http://www.dumgal.gov.uk/index.aspx?articleid=8841       </t>
    </r>
  </si>
  <si>
    <t>Solar Thermal</t>
  </si>
  <si>
    <t>unknown in detail</t>
  </si>
  <si>
    <t>Dumfries Ice Bowl Voltage optimisation</t>
  </si>
  <si>
    <t>CEEF</t>
  </si>
  <si>
    <t xml:space="preserve">savings noted for full year based on reported outputs </t>
  </si>
  <si>
    <t>Stranraer zero waste PV</t>
  </si>
  <si>
    <t>waste PFI sinking fund</t>
  </si>
  <si>
    <t>Active development of asset management process with aim of building coccupancy levels and reducing size of estate. Key areas within this are a focus on Dumfries office provision and a schools for  the future programme. Whilst these are aimed at enhancing service delivery they will result in enrgy reduction in building use.</t>
  </si>
  <si>
    <t>approx 5500 FTE staff but no carbon calculation made against this</t>
  </si>
  <si>
    <t xml:space="preserve">Not yet quantified </t>
  </si>
  <si>
    <t>reduction anticipated but not yet quantified</t>
  </si>
  <si>
    <t>Natural Environment ------ N1-1 Raising awareness of the implications of climate change for nature.</t>
  </si>
  <si>
    <t>Natural Environment-------- N2-2 Scottish Planning Policy</t>
  </si>
  <si>
    <t>Natural Environment ------ N3-6 Support the Scottish Wildfire Forum</t>
  </si>
  <si>
    <t>Buildings and infrastructure networks ---- B1-3  Research to assess the benefits of property level flood protection products</t>
  </si>
  <si>
    <t xml:space="preserve">Buildings and infrastructure networks ----- B3-2 Planning Advice Notes (PAN) </t>
  </si>
  <si>
    <t>Society ------------------------- S2-1  Eradicate fuel poverty by 2016 as far as practicable.</t>
  </si>
  <si>
    <t>Public consultation on the Whitesands, Dumfries Scheme has worked with schools. Pupils work experience with our Flood Risk Management Team. Environment Fair March 2015.</t>
  </si>
  <si>
    <t>S2-12  Improve education on flood risk management to increase awareness and understanding of the importance of community resilience</t>
  </si>
  <si>
    <t xml:space="preserve">S2-13 Support the Scottish Flood Forum. </t>
  </si>
  <si>
    <t>Society ------------------------- S3-6 Improve Regional Resilience Partnerships' risk and preparedness impacts assessment guidance.</t>
  </si>
  <si>
    <t>Natural Environment ------N1-2 Increase understanding through data gathering, analysis and research</t>
  </si>
  <si>
    <t>Natural Environment ------N1-10 Developing datasets to support flood risk, river and coastal management.</t>
  </si>
  <si>
    <t>Natural Environment ------N2-4 Manage designated sites for land based biodiversity</t>
  </si>
  <si>
    <t>Natural Environment ------N2-7   Reduce the pressure on ecosystems from invasive non-native species (INNS).</t>
  </si>
  <si>
    <t>Natural Environment ------N2-11  Embed climate change adaptation considerations  into wider land use planning decisions</t>
  </si>
  <si>
    <t xml:space="preserve">Natural Environment ------N2-17 Implement River Basin Management Plans (RBMP). </t>
  </si>
  <si>
    <t xml:space="preserve">Natural Environment ------N2-18 Support the development of Local Flood Risk Management Plans. </t>
  </si>
  <si>
    <t>Natural Environment ------N2-20 Assess and manage coasts, promoting adaptive coastal management that works with natural processes</t>
  </si>
  <si>
    <t xml:space="preserve">Natural Environment ------N3-16   encourage local businesses to work together therefore reducing supply chains and help protect Scotland's food producing markets. </t>
  </si>
  <si>
    <t>Buildings and infrastructure networks --- B1-13 Flood Risk Management Plans</t>
  </si>
  <si>
    <t>Buildings and infrastructure networks --- B1-14 River Basin Management Plans (RBMP)</t>
  </si>
  <si>
    <t>Buildings and infrastructure networks --- B3-3 Scottish Planning Policy (SPP) (Climate Change)</t>
  </si>
  <si>
    <t>Buildings and infrastructure networks --- B3-5 Commission and promote demonstration projects</t>
  </si>
  <si>
    <t>Buildings and infrastructure networks --- B3-6 Home Energy Efficiency Programme for Scotland.</t>
  </si>
  <si>
    <t xml:space="preserve">Buildings and infrastructure networks --- B3-7 The Energy Efficiency Standard for Social Housing </t>
  </si>
  <si>
    <t>Buildings and infrastructure networks --- B3-8 Improve Housing Quality</t>
  </si>
  <si>
    <t>Buildings and infrastructure networks --- B3-10  Promote Keeping Scotland Running - A Guide to Critical Infrastructure Resilience</t>
  </si>
  <si>
    <t>Buildings and infrastructure networks --- B3-11 Civil Contingencies Act (2004): Transport resilience community engagement</t>
  </si>
  <si>
    <t>Buildings and infrastructure networks ---  B3-12 Improving driver skills in extreme weather (road and rail).</t>
  </si>
  <si>
    <t>Buildings and infrastructure networks --- B3-13 River Basin Management Plans (RBMP)</t>
  </si>
  <si>
    <t>Buildings and infrastructure networks --- B3-14 Market Driven Supply Chain</t>
  </si>
  <si>
    <t>Society ------------------------ S2-2  Scottish Government to continue to raise awareness and provide information to society on how best to adapt to a changing climate.</t>
  </si>
  <si>
    <t>Society ------------------------ S2-5 Develop and promote resources which support capacity building in communities, to help build resilience to emergencies, including responding to severe weather events.</t>
  </si>
  <si>
    <t>Society ------------------------ S2-8 Promote and support SEPA flood risk awareness raising activities</t>
  </si>
  <si>
    <t>Society ------------------------ S2-10  Increase awareness of flood risk and flood resilience in schools</t>
  </si>
  <si>
    <t>Society ------------------------ S3-11 Promote and support the production of 'Lessons Learned' from agency debriefs on weather related events and action the lessons learnt through changes to policy, processes and training.</t>
  </si>
  <si>
    <t>The plans and strategies listed in 2e will be reviewed, some of which are also referred to in 4a and 4b.  While preparing this report notes have been made of when the reviews are due and the likely date that an input with regard to current and future climate risks would be appropriate.   This includes acknowledgement that the specific source of the climate change projections used will be noted.  See 'Year Ahead' in 4g below re "Five steps" - Target to complete steps 2 "Assess climate threats and opportunities - understand vulnerability of essential services" and 3 "Identify risks to be managed and plan actions" and build in work towards Step 4 'report and implement' and 5 'Monitor and review</t>
  </si>
  <si>
    <t>1. Continue preparation of Flood Risk Managment Plan; 2. Progress with "Five Steps to managing your climate risks"  including exploration of extending joint working with partner organisations particularly through the Community Planning Partnership structures.    Target to complete Step 2 "Assess climate threats and opportunities - understand vulnerability of essential services" and Step 3 "Identify risks to be managed and plan actions" and build in work towards Step 4 'report and implement' and Step 5 'Monitor and review';    3. Improve the guidance for and application of the Impact Assessment toolkit to include adaptation;     4. Take advantage of the reduction of six departments to four departments to embed mitigation, adaptation and sustainability in service business plans;    5.  Research schedules for review dates of strategies and policies so that input with regard to current and future climate risks can be timetabled in.</t>
  </si>
  <si>
    <r>
      <t xml:space="preserve"> The Corporate Business Support Group agreed, in September 2014, to oversee the development of a D&amp;G Council Climate Change Adaptation Strategy and Action Plan using Adaptation Scotland's 'Five Steps to managing your climate risks'.   Our first action has started which is to collate the known impacts of recent extreme weather events and current climate change, and to plan how to monitor these in future.  Service Business Plans include their own risk register and most services have a Business Continuity Plan.   The Corporate Business Continuity Plan is managed by the Resilience Team.  D&amp;G Council is a category 1 responder and leads the D&amp;G LRP on work required to meet the Civil Contingencies Act 2004 and its associated Scottish Regulations and Guidance as part of West of Scotland Regional Resilience Partnership.  In addition the council has the following strategies and plans which include policies and actions to address climate-related risks:-   
• Dumfries and Galloway Draft Open Space Strategy – March 2014 e.g. Objective 2: avoid fragmentation of existing open space networks;
• D&amp;G's Core Path Plan - our public web-site includes an interactive comprehensive map of all core path routes in D&amp;G, with an on-line  'Report a Fault' facility
• Open O</t>
    </r>
    <r>
      <rPr>
        <sz val="11"/>
        <rFont val="Calibri"/>
        <family val="2"/>
      </rPr>
      <t>utdoors - D&amp;G Outdoor Access Strategy 2012 - 2017 e.g. p22 We will protect the region’s biodiversity and natural landscapes by utilising sustainable development and maintenance practices in accordance with the Strategic Environmental Assessment Report which accompanies this strategy.</t>
    </r>
    <r>
      <rPr>
        <sz val="11"/>
        <color theme="1"/>
        <rFont val="Calibri"/>
        <family val="2"/>
        <scheme val="minor"/>
      </rPr>
      <t xml:space="preserve">
• National Scenic Areas Management Strategies - e.g. managed realignment referred to p38/39 in East Stewartry
• Local Development Plan
• Supplementary Guidance to the Local Development Plan, such as “Surface Water Drainage and Sustainable Drainage Systems (SuDS)” and “Trees and Development”
• Statutory Supplementary Guidance to the Local Development Plan, such as “Dumfries and Galloway Forestry and Woodland Strategy”
• Flood Risk Management Historical Flooding Records – residents can add incidents on the council web-site, or can phone-in; the record is updated weekly
• Roads Asset Management Plan 2010 - http://egenda.dumgal.gov.uk/aksdumgal/images/att7177.pdf   Section 1-11 of RAMP:- Acknowledges climate change will increase the incidence of road flooding but that impacts have not yet been considered fully.
• Shoreline Management Plan - helps to identify the likely future investment needed to safeguard human lives, and a wide range of assets, from the threat posed by the sea.  
• Anti-Poverty Strategy 2015-2020 includes actions by various partners to increase community and individual resilience, independence and capacity.                 • Children's Services Plan - an integrated approach to prioritise, co-ordinate and focus everyone’s contribution towards enabling all young people to achieve their full potential - developing sustainable community resilience
  • Dumfries and Galloway Local Biodiversity Action Plan Published by Dumfries &amp; Galloway Biodiversity Partnership, April 2009 - First aim is To identify and address strategic and/or pan-Dumfries and Galloway biodiversity issues, and on p9 the first Key issue is climate change</t>
    </r>
  </si>
  <si>
    <t>vehicle fuel/waste</t>
  </si>
  <si>
    <t xml:space="preserve">Schools waste management project </t>
  </si>
  <si>
    <t>Graduate trainees</t>
  </si>
  <si>
    <t>diesel</t>
  </si>
  <si>
    <t>Scope data currently not available</t>
  </si>
  <si>
    <r>
      <t xml:space="preserve">D&amp;G are represented on Sustainable Scotland Network Steering Group, the Scottish Energy Officers Network, Scots Flood Group, COSLA Waste Managers Network and Adaptation Scotland's 'Adaptation Learning Exchange'.    Cross council working e.g as part of the wide-ranging partnership which has prepared the Galloway and Southern Ayrshire Biosphere vision "Climate Ready Biosphere". </t>
    </r>
    <r>
      <rPr>
        <i/>
        <sz val="11"/>
        <color indexed="10"/>
        <rFont val="Calibri"/>
        <family val="2"/>
      </rPr>
      <t xml:space="preserve">  </t>
    </r>
    <r>
      <rPr>
        <sz val="11"/>
        <rFont val="Calibri"/>
        <family val="2"/>
      </rPr>
      <t xml:space="preserve">We are already doing work towards shared services e.g. travel energy efficiency through joint working NHS/Council, and preparing for further e.g. waste services NHS/Council.    Preparation of the Flood Risk Management Plan includes joint working with SEPA, Scottish Water, other LAs and other responsible bodies e.g. FCS.   We are working with Zero Waste Scotland, COSLA and Scot Gov to produce a code of practice for Household recycling collections.   There is a desire to use Strategic Environmental Assessments more effectively, but there is a lack of resources.   D&amp;G was identified for the location for Scotland's National Resilience Centre.   </t>
    </r>
    <r>
      <rPr>
        <i/>
        <sz val="11"/>
        <color indexed="10"/>
        <rFont val="Calibri"/>
        <family val="2"/>
      </rPr>
      <t xml:space="preserve"> </t>
    </r>
    <r>
      <rPr>
        <sz val="11"/>
        <rFont val="Calibri"/>
        <family val="2"/>
      </rPr>
      <t xml:space="preserve">Covalent is used to monitor progress in delivery of the SOA priorities - available at:-  https://www.covalentcpm.com/CovalentWebModule/CovalentWidget?c=178&amp;id=3071#   </t>
    </r>
    <r>
      <rPr>
        <i/>
        <sz val="11"/>
        <color indexed="10"/>
        <rFont val="Calibri"/>
        <family val="2"/>
      </rPr>
      <t xml:space="preserve">      </t>
    </r>
  </si>
  <si>
    <t>Regional - future climate Section 1 p11, current work to prepare RAMP2</t>
  </si>
  <si>
    <t>tba</t>
  </si>
  <si>
    <t>existing revenue budgets (leased vehicles)</t>
  </si>
  <si>
    <t>Procedures to increase shared use of cars on journeys in place to further reduce fleet mileage.</t>
  </si>
  <si>
    <t>existing waste PFI contract</t>
  </si>
  <si>
    <t>The roll out of a revised waste collection process started in 2014/15 with the pilot programe of a zero waste recycle at source process introduced in the east of the region focused in the Stranraer area. A new recycling centre has been built to manage the new process  and in furture years this will be rolled out in other parts of the region. DFetails of the costs and progress  will be included in subsequent reports.</t>
  </si>
  <si>
    <t>see above</t>
  </si>
  <si>
    <r>
      <t>The council is a key partner in the Dumfries and Galloway Strategic Partnership and the delivery of the region's Single Outcome Agreement 2013-2016.  The SOA's vision is shared by all the partners who have given their firm and unequivocal pledge to realising it.   Priority 6 has 4 ambitions for the environment, and Priority 5 has ambitions for comm</t>
    </r>
    <r>
      <rPr>
        <sz val="11"/>
        <rFont val="Calibri"/>
        <family val="2"/>
      </rPr>
      <t xml:space="preserve">unity and individual resilience.   Oversight of the SOA is the responsibility of the Strategic Partnership </t>
    </r>
    <r>
      <rPr>
        <sz val="11"/>
        <rFont val="Calibri"/>
        <family val="2"/>
      </rPr>
      <t>and perfomance is reported publicly on a 6 monthly basis including specific indicators on carbon emmissions and energy consumption that are supported by narrative giving context to the indicators.  There is annual scrutiny of Priority 6 by the Community Planning Executive Group which in turn reports the outcome of their scrutiny to the Strategic Partnership.  The Strategic Partnership hosted a workshop on Carbon in November 2014 that included a number of recommendations to be taken forward.</t>
    </r>
    <r>
      <rPr>
        <sz val="11"/>
        <rFont val="Calibri"/>
        <family val="2"/>
      </rPr>
      <t xml:space="preserve"> The detaile</t>
    </r>
    <r>
      <rPr>
        <sz val="11"/>
        <color theme="1"/>
        <rFont val="Calibri"/>
        <family val="2"/>
        <scheme val="minor"/>
      </rPr>
      <t xml:space="preserve">d membership, remit and working arrangements and are detailed in the Governance, Operating and Financial Framework, which can be found here:- http://www.dumgal.gov.uk/commplan/index.aspx?articleid=10715                                                                                                                                         The elected Members of the Council have made clear their commitment to climate change mitigation and carry out their governance duties on an on-going basis.  In 2012 the Council re-signed the Scottish Climate Change Declaration for the organisation and the region, and signed up to the Covenant of Mayor’s programme .   This Covenant pledges the council will strive to achieve the European target of a 20% cut in greenhouse gases across the region by 2020.        Our Council's priorities, since October 2014, have been:   •Build the local economy   •Provide the best start in life for all our children  •Protect our most vulnerable people  •Be an inclusive council.  
Decisions are made based on reports authored by officers and considered by elected member committees.  The Members hold senior management accountable for the dissemination and implementation of policies, strategies and targets, ensuring that these are understood and adhered to in all levels of the organisation.  A strategy for Carbon Management for the organisation was agreed at a full council meeting in October 2011 and includes Carbon Management Plan 2 and a Climate Change Action Plan (jointly known as CMP2).    There are no distinct climate change  groups in which the elected members could take part.   Elected members were particularly active in the 100% Renewable Energy Source (RES) Communities project (2012-2014), a European wide project facilitated and funded by umbrella organisation Intelligent Energy Europe.       In May 2014 an Elected Member was appointed our Renewable Energy Champion and joined the Dumfries and Galloway Renewable Energy Partnership Group.    
</t>
    </r>
  </si>
  <si>
    <t xml:space="preserve">Solway Tweed RBMP - representative takes part in partnership working, objectives are in development to allow targetting of resources </t>
  </si>
  <si>
    <t>Climate change projections and impacts workshop at the D&amp;G LRP Winter workshop in September 2014.   Involved in Scotland’s National Coastal Change Assessment.  D&amp;G are represented on Sustainable Scotland Network Steering Group, SCOTS Flood Group, SCOTS RAMP Group and Adaptation Scotland's 'Adaptation Learning Exchange'.    Cross council working e.g as part of the wide-ranging partnership which has prepared the Galloway and Southern Ayrshire Biosphere vision "Climate Ready Biosphere".   Preparation of the Flood Risk Management Plan includes joint working with SEPA, Scottish Water, other LAs and other responsible bodies e.g. FCS. D&amp;G was identified for the location for Scotland's National Resilience Centre.  We are planning a 'Water Matters Cross Service Group' in response to the need for collaborative working for the development of SUDS (Sustainable Drainage Systems) - internal for now, but it may be possible to include partners in future.</t>
  </si>
  <si>
    <t>Sustainable procurement</t>
  </si>
  <si>
    <t>Crichton Carbon centre</t>
  </si>
  <si>
    <t xml:space="preserve">100% RES Sustainable Energy Action Plan   </t>
  </si>
  <si>
    <t xml:space="preserve">Signatory to Covenant of Mayors;                                             100% Renewable Energy Source (RES) Communities project (2012-2014) and Regional Sustainable Energy Action Plan                                                  Third place in the European Renewable Energy Sources Champions league reflecting public and private investment in renewables energy     </t>
  </si>
  <si>
    <r>
      <rPr>
        <sz val="11"/>
        <rFont val="Calibri"/>
        <family val="2"/>
      </rPr>
      <t xml:space="preserve">D&amp;G Strategic Partnership - Priority 6  </t>
    </r>
    <r>
      <rPr>
        <i/>
        <sz val="11"/>
        <color indexed="10"/>
        <rFont val="Calibri"/>
        <family val="2"/>
      </rPr>
      <t xml:space="preserve">
</t>
    </r>
  </si>
  <si>
    <t xml:space="preserve">Diagram is figure 7 from CMP2 p34 Note says "At the time of writing CMP2, only devolvement of carbon emissions associated with energy consumption in buildings had been proposed"  </t>
  </si>
  <si>
    <t>18.3% reduction from baseline but data collection has improved and now includes more</t>
  </si>
  <si>
    <t>Other 1</t>
  </si>
  <si>
    <t>Paper Manufacture / tonnes</t>
  </si>
  <si>
    <t>Other 2</t>
  </si>
  <si>
    <t>Other 3</t>
  </si>
  <si>
    <t>operated through PFI</t>
  </si>
  <si>
    <r>
      <t xml:space="preserve">LA not in 'Who will deliver?' </t>
    </r>
    <r>
      <rPr>
        <i/>
        <sz val="11"/>
        <color indexed="10"/>
        <rFont val="Calibri"/>
        <family val="2"/>
      </rPr>
      <t xml:space="preserve"> </t>
    </r>
  </si>
  <si>
    <t>Batteries recycling / textiles and shoes / tonnes</t>
  </si>
  <si>
    <t>Waste wood recycled to chipboard, waste oils, gas bottles and tyres / tonnes</t>
  </si>
  <si>
    <r>
      <t xml:space="preserve">Explore ways of extending joint working with partner organisations particularly through the Community Planning Partnership structures.        Adaptation - progress with "Five Steps to managing your climate risks" - target to complete steps 2 and 3, alongside preparation for 4 and 5;      Update Carbon Management Plan for 2016-2020;       Improve the guidance for and application of Impact Assessments in council decision making processes;  Ensure Reshaping of the Council continues to embed </t>
    </r>
    <r>
      <rPr>
        <sz val="11"/>
        <rFont val="Calibri"/>
        <family val="2"/>
      </rPr>
      <t>mitigation, adaptation and sustainability in service business plans</t>
    </r>
  </si>
  <si>
    <t>majority of power generated used on site (primarily PV).</t>
  </si>
  <si>
    <t xml:space="preserve">Heat also generated at Kirkcolm Primary School but not yet claimed. </t>
  </si>
  <si>
    <t>solar thermal on approx 5 buildings but pre dates RHI potential claim process and not currently metered</t>
  </si>
  <si>
    <t>ceef report for 2014/15 shows a total saving from projects still on the programme of 480 tonnes CO2e but these have not been separated out this year for fuel type</t>
  </si>
  <si>
    <t>Waste - MSW - diversion from landfill</t>
  </si>
  <si>
    <t>Transport - pool car fleet</t>
  </si>
  <si>
    <t>no available information</t>
  </si>
  <si>
    <t>A reorganisation programme is underway focussed on making DGC service provision to be as effective and cost efficient  as possible which includes reduction from 6 to 4 departments.</t>
  </si>
  <si>
    <r>
      <rPr>
        <sz val="11"/>
        <rFont val="Calibri"/>
        <family val="2"/>
      </rPr>
      <t xml:space="preserve"> The </t>
    </r>
    <r>
      <rPr>
        <sz val="11"/>
        <rFont val="Calibri"/>
        <family val="2"/>
      </rPr>
      <t>Single Outcome Agreement 2013-2016 has</t>
    </r>
    <r>
      <rPr>
        <sz val="11"/>
        <rFont val="Calibri"/>
        <family val="2"/>
      </rPr>
      <t xml:space="preserve"> five principles</t>
    </r>
    <r>
      <rPr>
        <sz val="11"/>
        <rFont val="Calibri"/>
        <family val="2"/>
      </rPr>
      <t xml:space="preserve"> to guide</t>
    </r>
    <r>
      <rPr>
        <sz val="11"/>
        <rFont val="Calibri"/>
        <family val="2"/>
      </rPr>
      <t xml:space="preserve"> partners to achieve the partnership's vision for the Single Outcome Agreement including "Sustainability - ensuring long-term economic, social and environmental wellbeing".    The vision will be delivered by the community partners, including the council, through the six priorities.   Priority 6 'We will protect and sustain our environment' </t>
    </r>
    <r>
      <rPr>
        <sz val="11"/>
        <rFont val="Calibri"/>
        <family val="2"/>
      </rPr>
      <t xml:space="preserve">is in the process of setting up a </t>
    </r>
    <r>
      <rPr>
        <sz val="11"/>
        <rFont val="Calibri"/>
        <family val="2"/>
      </rPr>
      <t xml:space="preserve">thematic partnership led jointly by the Director Economy, Environment and Infrastructure, D&amp;G Council and Chair of the D&amp;G Biodiversity Partnership.  Many of the Council's strategies and policies are influenced by climate change specifically CMP2 which aims to ensure that all six of the </t>
    </r>
    <r>
      <rPr>
        <sz val="11"/>
        <rFont val="Calibri"/>
        <family val="2"/>
      </rPr>
      <t>Council's former Departments</t>
    </r>
    <r>
      <rPr>
        <sz val="11"/>
        <rFont val="Calibri"/>
        <family val="2"/>
      </rPr>
      <t xml:space="preserve"> work together to meet carbon reduction targets by devolving the responsibility of energy use to each service (diagram below).   Each of the six</t>
    </r>
    <r>
      <rPr>
        <sz val="11"/>
        <rFont val="Calibri"/>
        <family val="2"/>
      </rPr>
      <t xml:space="preserve"> Departments</t>
    </r>
    <r>
      <rPr>
        <sz val="11"/>
        <rFont val="Calibri"/>
        <family val="2"/>
      </rPr>
      <t xml:space="preserve"> has a</t>
    </r>
    <r>
      <rPr>
        <sz val="11"/>
        <rFont val="Calibri"/>
        <family val="2"/>
      </rPr>
      <t xml:space="preserve"> Business Plan which includes commitments to reduce carbon emissions and be energy efficient, assess service sustainability and plan for improvement.  An impact assessment is carried out on all of the six Business Plans.</t>
    </r>
    <r>
      <rPr>
        <sz val="11"/>
        <rFont val="Calibri"/>
        <family val="2"/>
      </rPr>
      <t xml:space="preserve">  </t>
    </r>
    <r>
      <rPr>
        <sz val="11"/>
        <rFont val="Calibri"/>
        <family val="2"/>
      </rPr>
      <t>For example - Each school is devolved their own energy budget with the aim of the cash incentive motivating an improvement and subsequent reduction in emissions allowing schools to lead their own climate change action. (Schools are an important area as they make up such a large part of the Council estate).</t>
    </r>
    <r>
      <rPr>
        <sz val="11"/>
        <rFont val="Calibri"/>
        <family val="2"/>
      </rPr>
      <t xml:space="preserve">  It is a requirement to report progress </t>
    </r>
    <r>
      <rPr>
        <sz val="11"/>
        <rFont val="Calibri"/>
        <family val="2"/>
      </rPr>
      <t xml:space="preserve">on a six monthly basis </t>
    </r>
    <r>
      <rPr>
        <sz val="11"/>
        <rFont val="Calibri"/>
        <family val="2"/>
      </rPr>
      <t>on business plans to Service Committees and quarterly to Council Corporate Management Team</t>
    </r>
    <r>
      <rPr>
        <sz val="11"/>
        <rFont val="Calibri"/>
        <family val="2"/>
      </rPr>
      <t xml:space="preserve"> on the Corporate management indicators.</t>
    </r>
    <r>
      <rPr>
        <sz val="11"/>
        <rFont val="Calibri"/>
        <family val="2"/>
      </rPr>
      <t xml:space="preserve">   A computer based Covalent system is the tool for recording and reporting progress.   The SDECM (Sustainable Development and Energy Carbon Management) Team report progress on the implementation of CMP2 to the EEIC (Environment Economy and Infrastructure Committee) annually.    All reports to council committees for decisions on policy, strategy, plan, project or budget option (saving or income generation) are required to include the results of an impact assessment</t>
    </r>
    <r>
      <rPr>
        <sz val="11"/>
        <rFont val="Calibri"/>
        <family val="2"/>
      </rPr>
      <t xml:space="preserve"> which includes a section on Environmental Sustainability, Climate Change and Energy Management. </t>
    </r>
    <r>
      <rPr>
        <sz val="11"/>
        <rFont val="Calibri"/>
        <family val="2"/>
      </rPr>
      <t xml:space="preserve">  The Co</t>
    </r>
    <r>
      <rPr>
        <sz val="11"/>
        <color theme="1"/>
        <rFont val="Calibri"/>
        <family val="2"/>
        <scheme val="minor"/>
      </rPr>
      <t>rporate Business Support Group agreed, in September 2014, to oversee the development of a D&amp;G Council Climate Change Adaptation Strategy and Action Plan using Adaptation Scotland's 'Five Steps to managing your climate risks'.   Services embed climate change within their own risk register in the service business plan and most services have a Business Continuity Plan.     Reshaping of the Council will take place during 2015-17 with six departments reduced to four, and with some council services integrated with NHS D&amp;G for Health and Social Care.</t>
    </r>
  </si>
  <si>
    <t>The main work in respect of estate rationalisation in 2014/15 has been to develop in partnership with Scottish Futures Trust a plan to address office rationalisation based initially on the main office estate in Dumfries to optimise occupancy and efficient running of  this part of the estate. Similarly there is an ongoing programme of schools  estate  improvement (Schools for the Future ) both of which will feed into future years of our carbon  and asset management programmes. These initiatives will provide the strategic drivers to take forward longer term estate rationalisation.</t>
  </si>
  <si>
    <t>details to be included in future reports</t>
  </si>
  <si>
    <t>The roll out of a new recycle at source waste process has been complemented by a education programme in the parts of the region currently involved. Details of this and achievements will be included in subsequent years' reports.</t>
  </si>
  <si>
    <t>PV installed on new zero waste facility</t>
  </si>
  <si>
    <t>existing waste PFI Contrcat</t>
  </si>
  <si>
    <t xml:space="preserve">The decision taken to develop an in-house pool car fleet using high efficiency diesel and electric vehicles which has made a significant reduction in fleet mileage and reduced the need for grey fleet. The efficient use of the vehicles has been augmented by the identification of journey details and potential to share journeys with other staff. Whilst public transport is used and recorded where possible for longer journeys outwith the region in particular, the very rural nature of Dumfries and Galloway means this is not practical for much council travel. Strong leadership on corporate pool cars as a first choice for car journeys, includes training for fuel efficent driving and for electric vehicle familiarisation.  Over 2014/15 the roll out of a recycle at source zero waste collection programme has been initiated which will provide furrther savings from the already succesful eco deco waste reduction plant.  Dumfries and Galloway was one of the first authorities in Scotland to look at a comprehensive LED streetlighting programme following a business case developed in-house. This aims to replace all existing lights with LED by the end of the decade and helps greatly to meet dark skies aspirations across the region as well as reducing emisisons.  Whilst nearly 500 tonnes of C02e savings have been delivered by CEEF spend to save investment significant opportunities still exist to improve the perfomance of the Council's built estate. Focus at present is on development of comprehensive asset management plan for schools and office estate. The schools for the future programme looking at replacement of inefficient and schools estate particularly in Dumfries is well underway with a strong sustainability emphasis, and is complemented by a plan to upgrade our offices to ensure optimal occupancy and improve comfort and energy efficiency.   </t>
  </si>
  <si>
    <t xml:space="preserve">We have started a comprehensive assessment of current climate-related risks and are planning to assess future climate-related risks.   Current risks for the region, including climate-related, are assessed in Dumfries and Galloway Community Risk Register which was prepared by D&amp;G Strategic Coordinating Group 2013-14 e.g. p18/19 indicates 'low' vulnerability  to severe weather events, apart from 'moderate' for S21 'Severe weather event - snow &amp; ice'          link:-http://www.dumgal.gov.uk/index.aspx?articleid=2018.     Current climate-related risks are assessed when Business Continuity Plans are prepared for each  service and corporately (not available by link).    Flood Risk Assessments commissioned by D&amp;GC use CC projections approved by SEPA for modelling.    link to page with links to flood risk assessments:- http://www.dumgal.gov.uk/index.aspx?articleid=8932            Some assessment of future climate-related risks was included in the preparation of:-   the D&amp;G Shoreline Management Plan 2005  which provides information on the assets at potential risk from erosion or flooding and helps to identify the likely future investment needed to safeguard human lives, and a wide range of assets, from the threat posed by the sea.     link:-  http://www.dumgal.gov.uk/index.aspx?articleid=4694           the local Biodiversity Action Plan 2009 which provides new targets to further the conservation of biodiversity in the region.        link:-  http://www.dumgal.gov.uk/index.aspx?articleid=1978                                                                                                               the local development plan 2014 and supplementary guidance, which guides future development and indicates where development, including regeneration, should happen and where it should not.      link:-  http://www.dumgal.gov.uk/index.aspx?articleid=11907                                                              National Scenic Areas Management Strategies link:- http://www.dumgal.gov.uk/index.aspx?articleid=1991    (e.g. managed realignment referred to p38/39 in East Stewartry)  </t>
  </si>
  <si>
    <t>Partnership for Area - future climate uses Projections:- UKCP09 High Emissions (A1F1)</t>
  </si>
  <si>
    <t>tonnes</t>
  </si>
  <si>
    <t xml:space="preserve">Galloway &amp; Southern Ayrshire Biosphere Priority species Habitat Action Plans </t>
  </si>
  <si>
    <t>SRDP Peatland Action Fund</t>
  </si>
  <si>
    <t>partnership project which depends on private and public agencies</t>
  </si>
  <si>
    <t>Dumfries &amp; Galloway Environmental Resources Centre (DGERC)</t>
  </si>
  <si>
    <t xml:space="preserve">Southern Upland Partnership </t>
  </si>
  <si>
    <t>Solway Tweed River Basin Management Plan</t>
  </si>
  <si>
    <t>SEPA and Environemnt Agency</t>
  </si>
  <si>
    <t>Cumbria CC; Scottish Borders</t>
  </si>
  <si>
    <t>Solway Firth Partnership, Nith River Trust, NFUS</t>
  </si>
  <si>
    <t>http://www.sepa.org.uk/environment/water/river-basin-management-planning/second-cycle-development/</t>
  </si>
  <si>
    <t>Zero Waste Plan</t>
  </si>
  <si>
    <t>http://www.dumgal.gov.uk/CHttpHandler.ashx?id=5270&amp;p=0</t>
  </si>
  <si>
    <t>Public consultation on Local Flood Risk Management Plans</t>
  </si>
  <si>
    <t>Scottish Water; SEPA and local authorities</t>
  </si>
  <si>
    <t>staff time, monetary and communication resources</t>
  </si>
  <si>
    <t>statutory duty to reduce impacts of flooding</t>
  </si>
  <si>
    <t>development of cooperation and sharing of persons at risk database (PARD)</t>
  </si>
  <si>
    <t>public consultation; sharing best practice</t>
  </si>
  <si>
    <t>Scottish Household Survey LA analysis  when level of statistical analysis is 'significant' for Dumfries and Galloway</t>
  </si>
  <si>
    <t>Dumfries and Galloway Single Outcome Agreement 2013-16  http://www.dumgal.gov.uk/CHttpHandler.ashx?id=216  page 9</t>
  </si>
  <si>
    <t xml:space="preserve">Council priority 6 until September 2014  http://www.dumgal.gov.uk/CHttpHandler.ashx?id=16897&amp;p=0  page 31 </t>
  </si>
  <si>
    <t>We confirm that the information in this report is accurate and provides a fair representation of the organisation’s performance in relation to climate change.</t>
  </si>
  <si>
    <t>Cllr Colin Smyth</t>
  </si>
  <si>
    <t>Chairman Economy Environment &amp; Infrastructure Committee</t>
  </si>
  <si>
    <t>The plan is to develop either a peer or external review process based on best practice established in the assessment of the first year's reports.</t>
  </si>
  <si>
    <t>At present the only external validation of data relates to CRC returns (gas and electricity). We are hoping that guidance will be forthcoming on how to address external validation once the first year's reports have been assessed by SSN/SG</t>
  </si>
  <si>
    <t>At present we have no peer review process in place overall but gas and electricity data is externally validated through the CRC process and waste emissions via SEPA.  We are however considering peer review with partner authorities through SSN or SEON for future years. At present our criteria would be to work with other mainly rural authorities and the Ayrshires /Borders would be ideal partners in that process.</t>
  </si>
  <si>
    <t>Preliminary versions of this report were circulated to relevant service managers for comment and for addition of information.   Final report was circulated as an appendix to a report to the Economy Environment and Infrastructure Committee on 10.11.15.  Committee reports have a required consultation process for senior managers before presentation to committee.</t>
  </si>
  <si>
    <t>Alistair M Speedie</t>
  </si>
  <si>
    <t>Population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</si>
</sst>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_-* #,##0.0_-;\-* #,##0.0_-;_-* &quot;-&quot;??_-;_-@_-"/>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s>
  <fonts count="28" x14ac:knownFonts="1">
    <font>
      <sz val="11"/>
      <color theme="1"/>
      <name val="Calibri"/>
      <family val="2"/>
      <scheme val="minor"/>
    </font>
    <font>
      <b/>
      <sz val="11"/>
      <color indexed="8"/>
      <name val="Calibri"/>
      <family val="2"/>
    </font>
    <font>
      <sz val="11"/>
      <name val="Calibri"/>
      <family val="2"/>
    </font>
    <font>
      <vertAlign val="subscript"/>
      <sz val="11"/>
      <color indexed="8"/>
      <name val="Calibri"/>
      <family val="2"/>
    </font>
    <font>
      <b/>
      <vertAlign val="subscript"/>
      <sz val="11"/>
      <color indexed="8"/>
      <name val="Calibri"/>
      <family val="2"/>
    </font>
    <font>
      <i/>
      <sz val="11"/>
      <color indexed="8"/>
      <name val="Calibri"/>
      <family val="2"/>
    </font>
    <font>
      <u/>
      <sz val="11"/>
      <name val="Calibri"/>
      <family val="2"/>
    </font>
    <font>
      <u/>
      <sz val="11"/>
      <color indexed="30"/>
      <name val="Calibri"/>
      <family val="2"/>
    </font>
    <font>
      <sz val="9"/>
      <color indexed="81"/>
      <name val="Tahoma"/>
      <family val="2"/>
    </font>
    <font>
      <b/>
      <sz val="9"/>
      <color indexed="81"/>
      <name val="Tahoma"/>
      <family val="2"/>
    </font>
    <font>
      <sz val="11"/>
      <color indexed="30"/>
      <name val="Calibri"/>
      <family val="2"/>
    </font>
    <font>
      <i/>
      <sz val="11"/>
      <color indexed="10"/>
      <name val="Calibri"/>
      <family val="2"/>
    </font>
    <font>
      <sz val="11"/>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b/>
      <sz val="14"/>
      <color theme="1"/>
      <name val="Calibri"/>
      <family val="2"/>
      <scheme val="minor"/>
    </font>
    <font>
      <b/>
      <sz val="11"/>
      <name val="Calibri"/>
      <family val="2"/>
      <scheme val="minor"/>
    </font>
    <font>
      <sz val="11"/>
      <name val="Calibri"/>
      <family val="2"/>
      <scheme val="minor"/>
    </font>
    <font>
      <sz val="10"/>
      <color rgb="FF000000"/>
      <name val="Arial"/>
      <family val="2"/>
    </font>
    <font>
      <sz val="10"/>
      <color theme="1"/>
      <name val="Calibri"/>
      <family val="2"/>
      <scheme val="minor"/>
    </font>
    <font>
      <b/>
      <u/>
      <sz val="11"/>
      <color theme="1"/>
      <name val="Calibri"/>
      <family val="2"/>
      <scheme val="minor"/>
    </font>
    <font>
      <b/>
      <sz val="14"/>
      <color theme="0"/>
      <name val="Calibri"/>
      <family val="2"/>
      <scheme val="minor"/>
    </font>
    <font>
      <b/>
      <i/>
      <sz val="11"/>
      <color rgb="FFFF0000"/>
      <name val="Calibri"/>
      <family val="2"/>
      <scheme val="minor"/>
    </font>
    <font>
      <i/>
      <sz val="11"/>
      <color rgb="FFFF0000"/>
      <name val="Calibri"/>
      <family val="2"/>
      <scheme val="minor"/>
    </font>
    <font>
      <b/>
      <sz val="11"/>
      <color rgb="FFFF0000"/>
      <name val="Calibri"/>
      <family val="2"/>
      <scheme val="minor"/>
    </font>
  </fonts>
  <fills count="28">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7"/>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style="thin">
        <color theme="4" tint="0.59996337778862885"/>
      </right>
      <top style="thin">
        <color theme="4" tint="0.59996337778862885"/>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medium">
        <color indexed="64"/>
      </top>
      <bottom style="thin">
        <color theme="0" tint="-0.34998626667073579"/>
      </bottom>
      <diagonal/>
    </border>
    <border>
      <left style="thin">
        <color theme="4" tint="0.59996337778862885"/>
      </left>
      <right/>
      <top style="medium">
        <color indexed="64"/>
      </top>
      <bottom/>
      <diagonal/>
    </border>
    <border>
      <left style="thin">
        <color theme="0" tint="-0.24994659260841701"/>
      </left>
      <right/>
      <top/>
      <bottom/>
      <diagonal/>
    </border>
    <border>
      <left style="thin">
        <color theme="0" tint="-0.24994659260841701"/>
      </left>
      <right/>
      <top/>
      <bottom style="medium">
        <color indexed="64"/>
      </bottom>
      <diagonal/>
    </border>
    <border>
      <left style="thin">
        <color theme="4" tint="0.59996337778862885"/>
      </left>
      <right/>
      <top/>
      <bottom/>
      <diagonal/>
    </border>
    <border>
      <left style="thin">
        <color theme="4" tint="0.59996337778862885"/>
      </left>
      <right/>
      <top/>
      <bottom style="medium">
        <color indexed="64"/>
      </bottom>
      <diagonal/>
    </border>
    <border>
      <left style="thin">
        <color theme="7" tint="0.79998168889431442"/>
      </left>
      <right/>
      <top/>
      <bottom/>
      <diagonal/>
    </border>
    <border>
      <left style="thin">
        <color theme="9" tint="0.59996337778862885"/>
      </left>
      <right/>
      <top/>
      <bottom style="medium">
        <color indexed="64"/>
      </bottom>
      <diagonal/>
    </border>
    <border>
      <left style="thin">
        <color theme="7" tint="0.79998168889431442"/>
      </left>
      <right/>
      <top/>
      <bottom style="medium">
        <color indexed="64"/>
      </bottom>
      <diagonal/>
    </border>
    <border>
      <left style="thin">
        <color theme="5" tint="0.59996337778862885"/>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0" fontId="15" fillId="0" borderId="0" applyNumberFormat="0" applyFill="0" applyBorder="0" applyAlignment="0" applyProtection="0"/>
  </cellStyleXfs>
  <cellXfs count="619">
    <xf numFmtId="0" fontId="0" fillId="0" borderId="0" xfId="0"/>
    <xf numFmtId="0" fontId="0" fillId="0" borderId="0" xfId="0" applyBorder="1"/>
    <xf numFmtId="0" fontId="18" fillId="0" borderId="0" xfId="0" applyFont="1" applyFill="1" applyBorder="1" applyAlignment="1">
      <alignment vertical="center"/>
    </xf>
    <xf numFmtId="0" fontId="0" fillId="0" borderId="59" xfId="0" applyFill="1" applyBorder="1"/>
    <xf numFmtId="0" fontId="0" fillId="0" borderId="0" xfId="0" applyFill="1"/>
    <xf numFmtId="0" fontId="19" fillId="2" borderId="0" xfId="0" applyFont="1" applyFill="1" applyBorder="1" applyAlignment="1">
      <alignment horizontal="center"/>
    </xf>
    <xf numFmtId="0" fontId="20" fillId="2" borderId="0" xfId="0" applyFont="1" applyFill="1" applyBorder="1" applyAlignment="1">
      <alignment horizontal="center" vertical="top" wrapText="1"/>
    </xf>
    <xf numFmtId="0" fontId="0" fillId="2" borderId="0" xfId="0" applyFont="1" applyFill="1" applyBorder="1"/>
    <xf numFmtId="0" fontId="0" fillId="2" borderId="0" xfId="0" quotePrefix="1" applyFont="1" applyFill="1" applyBorder="1"/>
    <xf numFmtId="0" fontId="16" fillId="3" borderId="1" xfId="0" applyFont="1" applyFill="1" applyBorder="1" applyAlignment="1">
      <alignment horizontal="center" vertical="center" wrapText="1"/>
    </xf>
    <xf numFmtId="2" fontId="0" fillId="0" borderId="1" xfId="0" applyNumberFormat="1" applyFont="1" applyFill="1" applyBorder="1" applyAlignment="1" applyProtection="1">
      <alignment vertical="center" wrapText="1"/>
      <protection locked="0"/>
    </xf>
    <xf numFmtId="0" fontId="0" fillId="2" borderId="0" xfId="0" applyFont="1" applyFill="1" applyBorder="1" applyAlignment="1">
      <alignment vertical="center" wrapText="1"/>
    </xf>
    <xf numFmtId="2" fontId="0" fillId="2" borderId="0" xfId="0" applyNumberFormat="1" applyFont="1" applyFill="1" applyBorder="1" applyAlignment="1" applyProtection="1">
      <alignment vertical="center" wrapText="1"/>
      <protection locked="0"/>
    </xf>
    <xf numFmtId="0" fontId="0" fillId="0" borderId="60" xfId="0" applyFill="1" applyBorder="1"/>
    <xf numFmtId="0" fontId="19" fillId="2" borderId="2" xfId="0" applyFont="1" applyFill="1" applyBorder="1" applyAlignment="1">
      <alignment horizontal="center"/>
    </xf>
    <xf numFmtId="0" fontId="0" fillId="0" borderId="61" xfId="0" applyFill="1" applyBorder="1"/>
    <xf numFmtId="0" fontId="0" fillId="0" borderId="0" xfId="0" applyFill="1" applyBorder="1"/>
    <xf numFmtId="0" fontId="18" fillId="0" borderId="0" xfId="0" applyFont="1" applyFill="1" applyBorder="1" applyAlignment="1">
      <alignment horizontal="center" vertical="center"/>
    </xf>
    <xf numFmtId="0" fontId="0" fillId="2" borderId="0" xfId="0" applyFill="1" applyBorder="1"/>
    <xf numFmtId="0" fontId="16" fillId="2" borderId="0" xfId="0" applyFont="1" applyFill="1" applyBorder="1" applyAlignment="1">
      <alignment vertical="center" wrapText="1"/>
    </xf>
    <xf numFmtId="0" fontId="16" fillId="2" borderId="0" xfId="0" applyFont="1" applyFill="1" applyBorder="1"/>
    <xf numFmtId="0" fontId="0" fillId="4" borderId="0" xfId="0" applyFill="1" applyBorder="1"/>
    <xf numFmtId="0" fontId="18" fillId="4" borderId="0" xfId="0" applyFont="1" applyFill="1" applyBorder="1" applyAlignment="1">
      <alignment vertical="center"/>
    </xf>
    <xf numFmtId="0" fontId="0" fillId="0" borderId="62" xfId="0" applyFill="1" applyBorder="1"/>
    <xf numFmtId="0" fontId="16" fillId="0" borderId="0" xfId="0" applyFont="1"/>
    <xf numFmtId="0" fontId="0" fillId="0" borderId="63" xfId="0" applyFill="1" applyBorder="1"/>
    <xf numFmtId="0" fontId="18" fillId="5" borderId="3" xfId="0" applyFont="1" applyFill="1" applyBorder="1" applyAlignment="1">
      <alignment horizontal="center" vertical="center"/>
    </xf>
    <xf numFmtId="0" fontId="18" fillId="5" borderId="4" xfId="0" applyFont="1" applyFill="1" applyBorder="1" applyAlignment="1">
      <alignment vertical="center"/>
    </xf>
    <xf numFmtId="0" fontId="18" fillId="5" borderId="5" xfId="0" applyFont="1" applyFill="1" applyBorder="1" applyAlignment="1">
      <alignment vertical="center"/>
    </xf>
    <xf numFmtId="0" fontId="18" fillId="2" borderId="6" xfId="0" applyFont="1" applyFill="1" applyBorder="1" applyAlignment="1">
      <alignment vertical="center"/>
    </xf>
    <xf numFmtId="0" fontId="0" fillId="2" borderId="2" xfId="0" applyFill="1" applyBorder="1"/>
    <xf numFmtId="0" fontId="16" fillId="2" borderId="2" xfId="0" applyFont="1" applyFill="1" applyBorder="1" applyAlignment="1">
      <alignment horizontal="center"/>
    </xf>
    <xf numFmtId="0" fontId="21" fillId="0" borderId="1" xfId="0" applyFont="1" applyFill="1" applyBorder="1" applyAlignment="1">
      <alignment wrapText="1"/>
    </xf>
    <xf numFmtId="0" fontId="21" fillId="0" borderId="7" xfId="0" applyFont="1" applyFill="1" applyBorder="1" applyAlignment="1">
      <alignment wrapText="1"/>
    </xf>
    <xf numFmtId="0" fontId="21" fillId="0" borderId="0" xfId="0" applyFont="1" applyFill="1" applyBorder="1" applyAlignment="1">
      <alignment wrapText="1"/>
    </xf>
    <xf numFmtId="0" fontId="0" fillId="6" borderId="1" xfId="0" applyFont="1" applyFill="1" applyBorder="1" applyAlignment="1">
      <alignment vertical="center" wrapText="1"/>
    </xf>
    <xf numFmtId="0" fontId="0" fillId="7" borderId="1" xfId="0" applyFont="1" applyFill="1" applyBorder="1" applyAlignment="1">
      <alignment vertical="center" wrapText="1"/>
    </xf>
    <xf numFmtId="0" fontId="0" fillId="0" borderId="64" xfId="0" applyFill="1" applyBorder="1"/>
    <xf numFmtId="0" fontId="0" fillId="0" borderId="65" xfId="0" applyFill="1" applyBorder="1"/>
    <xf numFmtId="0" fontId="0" fillId="0" borderId="66" xfId="0" applyFill="1" applyBorder="1"/>
    <xf numFmtId="0" fontId="0" fillId="2" borderId="8" xfId="0" applyFill="1" applyBorder="1"/>
    <xf numFmtId="0" fontId="0" fillId="2" borderId="9" xfId="0" applyFill="1" applyBorder="1"/>
    <xf numFmtId="0" fontId="0" fillId="8" borderId="10" xfId="0" applyFill="1" applyBorder="1"/>
    <xf numFmtId="0" fontId="0" fillId="8" borderId="11" xfId="0" applyFill="1" applyBorder="1"/>
    <xf numFmtId="0" fontId="0" fillId="8" borderId="12" xfId="0" applyFill="1" applyBorder="1"/>
    <xf numFmtId="0" fontId="0" fillId="8" borderId="0" xfId="0" applyFill="1" applyBorder="1"/>
    <xf numFmtId="0" fontId="0" fillId="8" borderId="13" xfId="0" applyFill="1" applyBorder="1"/>
    <xf numFmtId="0" fontId="22" fillId="8" borderId="0" xfId="0" applyFont="1" applyFill="1" applyBorder="1"/>
    <xf numFmtId="0" fontId="14" fillId="8" borderId="0" xfId="0" applyFont="1" applyFill="1" applyBorder="1"/>
    <xf numFmtId="0" fontId="0" fillId="8" borderId="0" xfId="0" applyFont="1" applyFill="1" applyBorder="1"/>
    <xf numFmtId="0" fontId="0" fillId="8" borderId="14" xfId="0" applyFill="1" applyBorder="1"/>
    <xf numFmtId="0" fontId="0" fillId="8" borderId="15" xfId="0" applyFill="1" applyBorder="1"/>
    <xf numFmtId="0" fontId="0" fillId="8" borderId="16" xfId="0" applyFill="1" applyBorder="1"/>
    <xf numFmtId="0" fontId="23" fillId="8" borderId="17" xfId="0" applyFont="1" applyFill="1" applyBorder="1"/>
    <xf numFmtId="0" fontId="0" fillId="7" borderId="18" xfId="0" applyFont="1" applyFill="1" applyBorder="1" applyAlignment="1">
      <alignment vertical="center" wrapText="1"/>
    </xf>
    <xf numFmtId="2" fontId="0" fillId="0" borderId="18" xfId="0" applyNumberFormat="1" applyFont="1" applyFill="1" applyBorder="1" applyAlignment="1" applyProtection="1">
      <alignment vertical="center" wrapText="1"/>
      <protection locked="0"/>
    </xf>
    <xf numFmtId="0" fontId="16" fillId="3" borderId="18" xfId="0" applyFont="1" applyFill="1" applyBorder="1" applyAlignment="1">
      <alignment horizontal="center" vertical="center" wrapText="1"/>
    </xf>
    <xf numFmtId="2" fontId="0" fillId="7" borderId="19" xfId="0" applyNumberFormat="1" applyFont="1" applyFill="1" applyBorder="1" applyAlignment="1" applyProtection="1">
      <alignment vertical="center" wrapText="1"/>
      <protection locked="0"/>
    </xf>
    <xf numFmtId="2" fontId="0" fillId="7" borderId="20" xfId="0" applyNumberFormat="1" applyFont="1" applyFill="1" applyBorder="1" applyAlignment="1" applyProtection="1">
      <alignment vertical="center" wrapText="1"/>
      <protection locked="0"/>
    </xf>
    <xf numFmtId="0" fontId="0" fillId="7" borderId="21" xfId="0" applyFont="1" applyFill="1" applyBorder="1" applyAlignment="1">
      <alignment vertical="center" wrapText="1"/>
    </xf>
    <xf numFmtId="2" fontId="0" fillId="0" borderId="21" xfId="0" applyNumberFormat="1" applyFont="1" applyFill="1" applyBorder="1" applyAlignment="1" applyProtection="1">
      <alignment vertical="center" wrapText="1"/>
      <protection locked="0"/>
    </xf>
    <xf numFmtId="0" fontId="16" fillId="3" borderId="21" xfId="0" applyFont="1" applyFill="1" applyBorder="1" applyAlignment="1">
      <alignment horizontal="center" vertical="center" wrapText="1"/>
    </xf>
    <xf numFmtId="2" fontId="0" fillId="7" borderId="22" xfId="0" applyNumberFormat="1" applyFont="1" applyFill="1" applyBorder="1" applyAlignment="1" applyProtection="1">
      <alignment vertical="center" wrapText="1"/>
      <protection locked="0"/>
    </xf>
    <xf numFmtId="2" fontId="0" fillId="6" borderId="19" xfId="0" applyNumberFormat="1" applyFont="1" applyFill="1" applyBorder="1" applyAlignment="1" applyProtection="1">
      <alignment vertical="center" wrapText="1"/>
      <protection locked="0"/>
    </xf>
    <xf numFmtId="2" fontId="0" fillId="6" borderId="20" xfId="0" applyNumberFormat="1" applyFont="1" applyFill="1" applyBorder="1" applyAlignment="1" applyProtection="1">
      <alignment vertical="center" wrapText="1"/>
      <protection locked="0"/>
    </xf>
    <xf numFmtId="0" fontId="0" fillId="6" borderId="21" xfId="0" applyFont="1" applyFill="1" applyBorder="1" applyAlignment="1">
      <alignment vertical="center" wrapText="1"/>
    </xf>
    <xf numFmtId="2" fontId="0" fillId="6" borderId="22" xfId="0" applyNumberFormat="1" applyFont="1" applyFill="1" applyBorder="1" applyAlignment="1" applyProtection="1">
      <alignment vertical="center" wrapText="1"/>
      <protection locked="0"/>
    </xf>
    <xf numFmtId="0" fontId="16" fillId="5" borderId="23" xfId="0" applyFont="1" applyFill="1" applyBorder="1" applyAlignment="1">
      <alignment vertical="center" wrapText="1"/>
    </xf>
    <xf numFmtId="0" fontId="0" fillId="6" borderId="19" xfId="0" applyFont="1" applyFill="1" applyBorder="1" applyAlignment="1">
      <alignment vertical="center" wrapText="1"/>
    </xf>
    <xf numFmtId="0" fontId="16" fillId="5" borderId="24" xfId="0" applyFont="1" applyFill="1" applyBorder="1" applyAlignment="1">
      <alignment vertical="center" wrapText="1"/>
    </xf>
    <xf numFmtId="0" fontId="0" fillId="6" borderId="25" xfId="0" applyFont="1" applyFill="1" applyBorder="1" applyAlignment="1">
      <alignment vertical="center" wrapText="1"/>
    </xf>
    <xf numFmtId="0" fontId="16" fillId="5" borderId="26"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5" borderId="28" xfId="0" applyFont="1" applyFill="1" applyBorder="1" applyAlignment="1">
      <alignment horizontal="center" vertical="center" wrapText="1"/>
    </xf>
    <xf numFmtId="0" fontId="0" fillId="8" borderId="0" xfId="0" applyFill="1"/>
    <xf numFmtId="0" fontId="14" fillId="8" borderId="15" xfId="0" applyFont="1" applyFill="1" applyBorder="1"/>
    <xf numFmtId="0" fontId="0" fillId="8" borderId="0" xfId="0" applyFill="1" applyBorder="1" applyAlignment="1">
      <alignment horizontal="right"/>
    </xf>
    <xf numFmtId="0" fontId="0" fillId="0" borderId="67" xfId="0" applyFill="1" applyBorder="1"/>
    <xf numFmtId="0" fontId="18" fillId="2" borderId="29" xfId="0" applyFont="1" applyFill="1" applyBorder="1" applyAlignment="1">
      <alignment vertical="center"/>
    </xf>
    <xf numFmtId="0" fontId="0" fillId="0" borderId="68" xfId="0" applyFill="1" applyBorder="1"/>
    <xf numFmtId="0" fontId="16" fillId="5" borderId="30" xfId="0" applyFont="1" applyFill="1" applyBorder="1" applyAlignment="1">
      <alignment horizontal="center" vertical="center" wrapText="1"/>
    </xf>
    <xf numFmtId="0" fontId="18" fillId="9" borderId="31" xfId="0" applyFont="1" applyFill="1" applyBorder="1" applyAlignment="1">
      <alignment vertical="center"/>
    </xf>
    <xf numFmtId="0" fontId="18" fillId="9" borderId="32" xfId="0" applyFont="1" applyFill="1" applyBorder="1" applyAlignment="1">
      <alignment vertical="center"/>
    </xf>
    <xf numFmtId="0" fontId="18" fillId="9" borderId="33" xfId="0" applyFont="1" applyFill="1" applyBorder="1" applyAlignment="1">
      <alignment vertical="center"/>
    </xf>
    <xf numFmtId="0" fontId="18" fillId="9" borderId="2" xfId="0" applyFont="1" applyFill="1" applyBorder="1" applyAlignment="1">
      <alignment vertical="center"/>
    </xf>
    <xf numFmtId="0" fontId="18" fillId="9" borderId="0" xfId="0" applyFont="1" applyFill="1" applyBorder="1" applyAlignment="1">
      <alignment vertical="center"/>
    </xf>
    <xf numFmtId="0" fontId="18" fillId="9" borderId="6" xfId="0" applyFont="1" applyFill="1" applyBorder="1" applyAlignment="1">
      <alignment vertical="center"/>
    </xf>
    <xf numFmtId="0" fontId="18" fillId="9" borderId="9" xfId="0" applyFont="1" applyFill="1" applyBorder="1" applyAlignment="1">
      <alignment vertical="center"/>
    </xf>
    <xf numFmtId="0" fontId="18" fillId="9" borderId="8" xfId="0" applyFont="1" applyFill="1" applyBorder="1" applyAlignment="1">
      <alignment vertical="center"/>
    </xf>
    <xf numFmtId="0" fontId="18" fillId="9" borderId="29" xfId="0" applyFont="1" applyFill="1" applyBorder="1" applyAlignment="1">
      <alignment vertical="center"/>
    </xf>
    <xf numFmtId="0" fontId="0" fillId="2" borderId="0" xfId="0" applyFill="1"/>
    <xf numFmtId="0" fontId="0" fillId="2" borderId="0" xfId="0" applyFill="1" applyBorder="1" applyAlignment="1">
      <alignment vertical="top"/>
    </xf>
    <xf numFmtId="0" fontId="16" fillId="2" borderId="0" xfId="0" applyFont="1" applyFill="1" applyBorder="1" applyAlignment="1">
      <alignment horizontal="center" vertical="center"/>
    </xf>
    <xf numFmtId="0" fontId="21" fillId="8" borderId="0" xfId="0" applyFont="1" applyFill="1" applyBorder="1" applyAlignment="1">
      <alignment wrapText="1"/>
    </xf>
    <xf numFmtId="0" fontId="0" fillId="2" borderId="6" xfId="0" applyFill="1" applyBorder="1"/>
    <xf numFmtId="0" fontId="20" fillId="0" borderId="0" xfId="0" applyFont="1"/>
    <xf numFmtId="0" fontId="20" fillId="0" borderId="7" xfId="0" applyFont="1" applyFill="1" applyBorder="1"/>
    <xf numFmtId="0" fontId="20" fillId="0" borderId="2" xfId="0" applyFont="1" applyFill="1" applyBorder="1"/>
    <xf numFmtId="1" fontId="20" fillId="0" borderId="7" xfId="0" applyNumberFormat="1" applyFont="1" applyFill="1" applyBorder="1"/>
    <xf numFmtId="168" fontId="20" fillId="0" borderId="7" xfId="0" applyNumberFormat="1" applyFont="1" applyFill="1" applyBorder="1"/>
    <xf numFmtId="168" fontId="20" fillId="0" borderId="2" xfId="0" applyNumberFormat="1" applyFont="1" applyFill="1" applyBorder="1"/>
    <xf numFmtId="0" fontId="20" fillId="10" borderId="7" xfId="0" applyFont="1" applyFill="1" applyBorder="1"/>
    <xf numFmtId="0" fontId="20" fillId="10" borderId="2" xfId="0" applyFont="1" applyFill="1" applyBorder="1"/>
    <xf numFmtId="1" fontId="20" fillId="10" borderId="7" xfId="0" applyNumberFormat="1" applyFont="1" applyFill="1" applyBorder="1"/>
    <xf numFmtId="168" fontId="20" fillId="10" borderId="7" xfId="0" applyNumberFormat="1" applyFont="1" applyFill="1" applyBorder="1"/>
    <xf numFmtId="168" fontId="20" fillId="10" borderId="2" xfId="0" applyNumberFormat="1" applyFont="1" applyFill="1" applyBorder="1"/>
    <xf numFmtId="168" fontId="20" fillId="11" borderId="7" xfId="0" applyNumberFormat="1" applyFont="1" applyFill="1" applyBorder="1"/>
    <xf numFmtId="0" fontId="20" fillId="11" borderId="0" xfId="0" applyFont="1" applyFill="1"/>
    <xf numFmtId="0" fontId="16" fillId="12" borderId="34" xfId="0" applyFont="1" applyFill="1" applyBorder="1" applyAlignment="1">
      <alignment wrapText="1"/>
    </xf>
    <xf numFmtId="0" fontId="16" fillId="12" borderId="35" xfId="0" applyFont="1" applyFill="1" applyBorder="1" applyAlignment="1">
      <alignment wrapText="1"/>
    </xf>
    <xf numFmtId="0" fontId="16" fillId="13" borderId="2" xfId="0" applyFont="1" applyFill="1" applyBorder="1" applyAlignment="1">
      <alignment horizontal="center"/>
    </xf>
    <xf numFmtId="0" fontId="16" fillId="13" borderId="0" xfId="0" applyFont="1" applyFill="1" applyBorder="1"/>
    <xf numFmtId="0" fontId="0" fillId="13" borderId="0" xfId="0" applyFill="1" applyBorder="1"/>
    <xf numFmtId="0" fontId="0" fillId="13" borderId="6" xfId="0" applyFill="1" applyBorder="1"/>
    <xf numFmtId="0" fontId="0" fillId="13" borderId="2" xfId="0" applyFill="1" applyBorder="1"/>
    <xf numFmtId="0" fontId="0" fillId="13" borderId="9" xfId="0" applyFill="1" applyBorder="1"/>
    <xf numFmtId="0" fontId="0" fillId="13" borderId="8" xfId="0" applyFill="1" applyBorder="1"/>
    <xf numFmtId="0" fontId="0" fillId="13" borderId="29" xfId="0" applyFill="1" applyBorder="1"/>
    <xf numFmtId="0" fontId="16" fillId="12" borderId="35" xfId="0" applyFont="1" applyFill="1" applyBorder="1" applyAlignment="1">
      <alignment wrapText="1"/>
    </xf>
    <xf numFmtId="0" fontId="16" fillId="12" borderId="36" xfId="0" applyFont="1" applyFill="1" applyBorder="1" applyAlignment="1">
      <alignment wrapText="1"/>
    </xf>
    <xf numFmtId="0" fontId="16" fillId="5" borderId="37" xfId="0" applyFont="1" applyFill="1" applyBorder="1" applyAlignment="1">
      <alignment horizontal="center" vertical="center" wrapText="1"/>
    </xf>
    <xf numFmtId="0" fontId="16" fillId="5" borderId="36" xfId="0" applyFont="1" applyFill="1" applyBorder="1" applyAlignment="1">
      <alignment horizontal="center" vertical="center" wrapText="1"/>
    </xf>
    <xf numFmtId="0" fontId="16" fillId="2" borderId="0" xfId="0" applyFont="1" applyFill="1" applyBorder="1" applyAlignment="1">
      <alignment vertical="center"/>
    </xf>
    <xf numFmtId="0" fontId="16" fillId="2" borderId="0" xfId="0" applyFont="1" applyFill="1" applyBorder="1" applyAlignment="1">
      <alignment wrapText="1"/>
    </xf>
    <xf numFmtId="0" fontId="16" fillId="2" borderId="0" xfId="0" quotePrefix="1" applyFont="1" applyFill="1" applyBorder="1"/>
    <xf numFmtId="0" fontId="16" fillId="2" borderId="0" xfId="0" applyFont="1" applyFill="1" applyBorder="1" applyAlignment="1">
      <alignment horizontal="left" wrapText="1"/>
    </xf>
    <xf numFmtId="0" fontId="0" fillId="0" borderId="59" xfId="0" applyBorder="1"/>
    <xf numFmtId="0" fontId="16" fillId="14" borderId="0" xfId="0" applyFont="1" applyFill="1" applyBorder="1" applyAlignment="1">
      <alignment horizontal="center"/>
    </xf>
    <xf numFmtId="0" fontId="16" fillId="15" borderId="38" xfId="0" applyFont="1" applyFill="1" applyBorder="1"/>
    <xf numFmtId="0" fontId="16" fillId="14" borderId="69" xfId="0" applyFont="1" applyFill="1" applyBorder="1" applyAlignment="1">
      <alignment horizontal="center"/>
    </xf>
    <xf numFmtId="0" fontId="0" fillId="4" borderId="20" xfId="0" applyFill="1" applyBorder="1"/>
    <xf numFmtId="0" fontId="16" fillId="15" borderId="39" xfId="0" applyFont="1" applyFill="1" applyBorder="1"/>
    <xf numFmtId="0" fontId="0" fillId="4" borderId="19" xfId="0" applyFill="1" applyBorder="1"/>
    <xf numFmtId="0" fontId="16" fillId="15" borderId="23" xfId="0" applyFont="1" applyFill="1" applyBorder="1"/>
    <xf numFmtId="0" fontId="16" fillId="14" borderId="70" xfId="0" applyFont="1" applyFill="1" applyBorder="1" applyAlignment="1">
      <alignment horizontal="center"/>
    </xf>
    <xf numFmtId="0" fontId="16" fillId="14" borderId="70" xfId="0" applyFont="1" applyFill="1" applyBorder="1" applyAlignment="1">
      <alignment horizontal="left"/>
    </xf>
    <xf numFmtId="0" fontId="16"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6" fillId="14" borderId="0" xfId="0" applyFont="1" applyFill="1" applyBorder="1" applyAlignment="1">
      <alignment horizontal="left"/>
    </xf>
    <xf numFmtId="0" fontId="16" fillId="14" borderId="71" xfId="0" applyFont="1" applyFill="1" applyBorder="1" applyAlignment="1">
      <alignment horizontal="center"/>
    </xf>
    <xf numFmtId="0" fontId="0" fillId="14" borderId="0" xfId="0" applyFont="1" applyFill="1" applyBorder="1" applyAlignment="1">
      <alignment vertical="top"/>
    </xf>
    <xf numFmtId="0" fontId="16" fillId="14" borderId="72" xfId="0" applyFont="1" applyFill="1" applyBorder="1" applyAlignment="1"/>
    <xf numFmtId="0" fontId="16" fillId="14" borderId="73" xfId="0" applyFont="1" applyFill="1" applyBorder="1" applyAlignment="1">
      <alignment horizontal="center"/>
    </xf>
    <xf numFmtId="0" fontId="0" fillId="14" borderId="73" xfId="0" applyFill="1" applyBorder="1" applyAlignment="1">
      <alignment vertical="top"/>
    </xf>
    <xf numFmtId="0" fontId="16" fillId="14" borderId="70" xfId="0" applyFont="1" applyFill="1" applyBorder="1" applyAlignment="1"/>
    <xf numFmtId="0" fontId="18" fillId="15" borderId="74" xfId="0" applyFont="1" applyFill="1" applyBorder="1" applyAlignment="1">
      <alignment vertical="center"/>
    </xf>
    <xf numFmtId="0" fontId="19" fillId="17" borderId="75" xfId="0" applyFont="1" applyFill="1" applyBorder="1" applyAlignment="1">
      <alignment horizontal="center"/>
    </xf>
    <xf numFmtId="0" fontId="19" fillId="17" borderId="76" xfId="0" applyFont="1" applyFill="1" applyBorder="1" applyAlignment="1">
      <alignment horizontal="center"/>
    </xf>
    <xf numFmtId="169" fontId="20" fillId="17" borderId="76" xfId="0" applyNumberFormat="1" applyFont="1" applyFill="1" applyBorder="1"/>
    <xf numFmtId="0" fontId="19" fillId="17" borderId="0" xfId="0" applyFont="1" applyFill="1" applyBorder="1" applyAlignment="1">
      <alignment horizontal="center"/>
    </xf>
    <xf numFmtId="0" fontId="19" fillId="17" borderId="76" xfId="0" applyFont="1" applyFill="1" applyBorder="1"/>
    <xf numFmtId="0" fontId="18" fillId="18" borderId="0" xfId="0" applyFont="1" applyFill="1" applyBorder="1" applyAlignment="1">
      <alignment vertical="center"/>
    </xf>
    <xf numFmtId="0" fontId="18" fillId="19" borderId="0" xfId="0" applyFont="1" applyFill="1" applyBorder="1" applyAlignment="1">
      <alignment vertical="center"/>
    </xf>
    <xf numFmtId="0" fontId="18" fillId="19" borderId="77" xfId="0" applyFont="1" applyFill="1" applyBorder="1" applyAlignment="1">
      <alignment vertical="center"/>
    </xf>
    <xf numFmtId="0" fontId="19" fillId="3" borderId="0" xfId="0" applyFont="1" applyFill="1" applyBorder="1" applyAlignment="1">
      <alignment horizontal="center"/>
    </xf>
    <xf numFmtId="169" fontId="20" fillId="3" borderId="78" xfId="0" applyNumberFormat="1" applyFont="1" applyFill="1" applyBorder="1"/>
    <xf numFmtId="0" fontId="18" fillId="5" borderId="0" xfId="0" applyFont="1" applyFill="1" applyBorder="1" applyAlignment="1">
      <alignment vertical="center"/>
    </xf>
    <xf numFmtId="0" fontId="19" fillId="3" borderId="10" xfId="0" applyFont="1" applyFill="1" applyBorder="1" applyAlignment="1"/>
    <xf numFmtId="0" fontId="19" fillId="3" borderId="79" xfId="0" applyFont="1" applyFill="1" applyBorder="1" applyAlignment="1"/>
    <xf numFmtId="0" fontId="19" fillId="3" borderId="80" xfId="0" applyFont="1" applyFill="1" applyBorder="1" applyAlignment="1">
      <alignment horizontal="left"/>
    </xf>
    <xf numFmtId="0" fontId="0" fillId="0" borderId="63" xfId="0" applyBorder="1"/>
    <xf numFmtId="0" fontId="0" fillId="4" borderId="59" xfId="0" applyFill="1" applyBorder="1"/>
    <xf numFmtId="0" fontId="0" fillId="4" borderId="62" xfId="0" applyFill="1" applyBorder="1"/>
    <xf numFmtId="0" fontId="0" fillId="4" borderId="0" xfId="0" applyFill="1" applyBorder="1" applyAlignment="1">
      <alignment horizontal="center" vertical="top"/>
    </xf>
    <xf numFmtId="0" fontId="0" fillId="14" borderId="22" xfId="0" applyFill="1" applyBorder="1" applyAlignment="1">
      <alignment horizontal="center" vertical="center"/>
    </xf>
    <xf numFmtId="0" fontId="0" fillId="4" borderId="21" xfId="0" applyFill="1" applyBorder="1" applyAlignment="1">
      <alignment horizontal="center" vertical="center"/>
    </xf>
    <xf numFmtId="0" fontId="0" fillId="4" borderId="21" xfId="0" applyFill="1" applyBorder="1" applyAlignment="1">
      <alignment horizontal="center" vertical="center" wrapText="1"/>
    </xf>
    <xf numFmtId="0" fontId="0" fillId="4" borderId="38" xfId="0" applyFill="1" applyBorder="1" applyAlignment="1">
      <alignment horizontal="center" vertical="center" wrapText="1"/>
    </xf>
    <xf numFmtId="0" fontId="0" fillId="14" borderId="25" xfId="0" applyFill="1" applyBorder="1" applyAlignment="1">
      <alignment horizontal="center" vertical="center"/>
    </xf>
    <xf numFmtId="0" fontId="0" fillId="4" borderId="40" xfId="0" applyFill="1" applyBorder="1" applyAlignment="1">
      <alignment horizontal="center" vertical="center"/>
    </xf>
    <xf numFmtId="0" fontId="0" fillId="4" borderId="1" xfId="0" applyFill="1" applyBorder="1" applyAlignment="1">
      <alignment horizontal="center" vertical="center" wrapText="1"/>
    </xf>
    <xf numFmtId="0" fontId="0" fillId="14" borderId="41" xfId="0" applyFill="1" applyBorder="1" applyAlignment="1">
      <alignment horizontal="center" vertical="center"/>
    </xf>
    <xf numFmtId="0" fontId="0" fillId="4" borderId="7" xfId="0" applyFill="1" applyBorder="1" applyAlignment="1">
      <alignment horizontal="center" vertical="center"/>
    </xf>
    <xf numFmtId="0" fontId="0" fillId="4" borderId="42" xfId="0" applyFill="1" applyBorder="1" applyAlignment="1">
      <alignment horizontal="center" vertical="center" wrapText="1"/>
    </xf>
    <xf numFmtId="0" fontId="0" fillId="4" borderId="43" xfId="0" applyFill="1" applyBorder="1" applyAlignment="1">
      <alignment horizontal="center" vertical="center" wrapText="1"/>
    </xf>
    <xf numFmtId="0" fontId="0" fillId="4" borderId="1" xfId="0" applyFill="1" applyBorder="1" applyAlignment="1">
      <alignment horizontal="center" vertical="center"/>
    </xf>
    <xf numFmtId="0" fontId="0" fillId="4" borderId="39" xfId="0" applyFill="1" applyBorder="1" applyAlignment="1">
      <alignment horizontal="center" vertical="center" wrapText="1"/>
    </xf>
    <xf numFmtId="0" fontId="0" fillId="14" borderId="20" xfId="0" applyFill="1" applyBorder="1" applyAlignment="1">
      <alignment horizontal="center" vertical="center"/>
    </xf>
    <xf numFmtId="0" fontId="16" fillId="20" borderId="19" xfId="0" applyFont="1" applyFill="1" applyBorder="1" applyAlignment="1">
      <alignment vertical="center"/>
    </xf>
    <xf numFmtId="0" fontId="16" fillId="20" borderId="18" xfId="0" applyFont="1" applyFill="1" applyBorder="1" applyAlignment="1">
      <alignment vertical="center"/>
    </xf>
    <xf numFmtId="0" fontId="16" fillId="20" borderId="18" xfId="0" applyFont="1" applyFill="1" applyBorder="1" applyAlignment="1">
      <alignment vertical="center" wrapText="1"/>
    </xf>
    <xf numFmtId="0" fontId="16" fillId="20" borderId="23" xfId="0" applyFont="1" applyFill="1" applyBorder="1" applyAlignment="1">
      <alignment vertical="center"/>
    </xf>
    <xf numFmtId="0" fontId="19" fillId="3" borderId="80" xfId="0" applyFont="1" applyFill="1" applyBorder="1" applyAlignment="1"/>
    <xf numFmtId="169" fontId="20" fillId="3" borderId="81" xfId="0" applyNumberFormat="1" applyFont="1" applyFill="1" applyBorder="1"/>
    <xf numFmtId="0" fontId="19" fillId="3" borderId="0" xfId="0" applyFont="1" applyFill="1" applyBorder="1" applyAlignment="1">
      <alignment vertical="top"/>
    </xf>
    <xf numFmtId="0" fontId="19" fillId="3" borderId="82" xfId="0" applyFont="1" applyFill="1" applyBorder="1" applyAlignment="1"/>
    <xf numFmtId="0" fontId="0" fillId="0" borderId="62" xfId="0" applyBorder="1"/>
    <xf numFmtId="0" fontId="18" fillId="20" borderId="83" xfId="0" applyFont="1" applyFill="1" applyBorder="1" applyAlignment="1">
      <alignment vertical="center"/>
    </xf>
    <xf numFmtId="0" fontId="16" fillId="6" borderId="0" xfId="0" applyFont="1" applyFill="1" applyBorder="1" applyAlignment="1">
      <alignment horizontal="center"/>
    </xf>
    <xf numFmtId="0" fontId="16" fillId="6" borderId="84" xfId="0" applyFont="1" applyFill="1" applyBorder="1" applyAlignment="1">
      <alignment horizontal="center"/>
    </xf>
    <xf numFmtId="0" fontId="18" fillId="21" borderId="0" xfId="0" applyFont="1" applyFill="1" applyBorder="1" applyAlignment="1">
      <alignment vertical="center"/>
    </xf>
    <xf numFmtId="0" fontId="0" fillId="15" borderId="22" xfId="0" applyFill="1" applyBorder="1"/>
    <xf numFmtId="170" fontId="13" fillId="4" borderId="21" xfId="1" applyNumberFormat="1" applyFont="1" applyFill="1" applyBorder="1"/>
    <xf numFmtId="0" fontId="0" fillId="4" borderId="38" xfId="0" applyFill="1" applyBorder="1"/>
    <xf numFmtId="0" fontId="16" fillId="11" borderId="19" xfId="0" applyFont="1" applyFill="1" applyBorder="1" applyAlignment="1">
      <alignment vertical="center" wrapText="1"/>
    </xf>
    <xf numFmtId="0" fontId="16" fillId="11" borderId="18" xfId="0" applyFont="1" applyFill="1" applyBorder="1" applyAlignment="1">
      <alignment vertical="center" wrapText="1"/>
    </xf>
    <xf numFmtId="0" fontId="16" fillId="11" borderId="23" xfId="0" applyFont="1" applyFill="1" applyBorder="1" applyAlignment="1">
      <alignment vertical="center"/>
    </xf>
    <xf numFmtId="0" fontId="16" fillId="15" borderId="22" xfId="0" applyFont="1" applyFill="1" applyBorder="1"/>
    <xf numFmtId="170" fontId="16" fillId="15" borderId="21" xfId="1" applyNumberFormat="1" applyFont="1" applyFill="1" applyBorder="1"/>
    <xf numFmtId="0" fontId="0" fillId="15" borderId="25" xfId="0" applyFill="1" applyBorder="1"/>
    <xf numFmtId="170" fontId="13" fillId="4" borderId="40" xfId="1" applyNumberFormat="1" applyFont="1" applyFill="1" applyBorder="1"/>
    <xf numFmtId="0" fontId="0" fillId="4" borderId="24" xfId="0" applyFill="1" applyBorder="1"/>
    <xf numFmtId="0" fontId="0" fillId="15" borderId="20" xfId="0" applyFill="1" applyBorder="1"/>
    <xf numFmtId="170" fontId="13" fillId="4" borderId="1" xfId="1" applyNumberFormat="1" applyFont="1" applyFill="1" applyBorder="1"/>
    <xf numFmtId="0" fontId="0" fillId="4" borderId="39" xfId="0" applyFill="1" applyBorder="1"/>
    <xf numFmtId="43" fontId="13" fillId="0" borderId="59" xfId="1" applyFont="1" applyBorder="1"/>
    <xf numFmtId="43" fontId="16" fillId="6" borderId="0" xfId="1" applyFont="1" applyFill="1" applyBorder="1" applyAlignment="1">
      <alignment horizontal="center"/>
    </xf>
    <xf numFmtId="43" fontId="16" fillId="6" borderId="0" xfId="1" applyFont="1" applyFill="1" applyBorder="1" applyAlignment="1">
      <alignment horizontal="left" vertical="top"/>
    </xf>
    <xf numFmtId="0" fontId="0" fillId="4" borderId="66" xfId="0" applyFill="1" applyBorder="1"/>
    <xf numFmtId="0" fontId="16" fillId="4" borderId="0" xfId="0" applyFont="1" applyFill="1" applyBorder="1" applyAlignment="1">
      <alignment horizontal="center"/>
    </xf>
    <xf numFmtId="0" fontId="0" fillId="0" borderId="67" xfId="0" applyBorder="1"/>
    <xf numFmtId="0" fontId="16" fillId="6" borderId="85" xfId="0" applyFont="1" applyFill="1" applyBorder="1" applyAlignment="1">
      <alignment horizontal="center"/>
    </xf>
    <xf numFmtId="169" fontId="0" fillId="6" borderId="85" xfId="0" applyNumberFormat="1" applyFill="1" applyBorder="1"/>
    <xf numFmtId="0" fontId="0" fillId="4" borderId="21" xfId="0" applyFill="1" applyBorder="1"/>
    <xf numFmtId="0" fontId="0" fillId="15" borderId="44" xfId="0" applyFill="1" applyBorder="1" applyAlignment="1">
      <alignment wrapText="1"/>
    </xf>
    <xf numFmtId="0" fontId="0" fillId="4" borderId="1" xfId="0" applyFill="1" applyBorder="1" applyAlignment="1">
      <alignment wrapText="1"/>
    </xf>
    <xf numFmtId="0" fontId="0" fillId="4" borderId="3" xfId="0" applyFill="1" applyBorder="1"/>
    <xf numFmtId="0" fontId="0" fillId="4" borderId="1" xfId="0" applyFill="1" applyBorder="1"/>
    <xf numFmtId="0" fontId="16" fillId="11" borderId="45" xfId="0" applyFont="1" applyFill="1" applyBorder="1" applyAlignment="1">
      <alignment vertical="center" wrapText="1"/>
    </xf>
    <xf numFmtId="0" fontId="16" fillId="11" borderId="46" xfId="0" applyFont="1" applyFill="1" applyBorder="1" applyAlignment="1">
      <alignment vertical="center" wrapText="1"/>
    </xf>
    <xf numFmtId="0" fontId="16" fillId="11" borderId="23" xfId="0" applyFont="1" applyFill="1" applyBorder="1" applyAlignment="1">
      <alignment vertical="center" wrapText="1"/>
    </xf>
    <xf numFmtId="0" fontId="20" fillId="4" borderId="38" xfId="3" applyFont="1" applyFill="1" applyBorder="1"/>
    <xf numFmtId="0" fontId="20" fillId="4" borderId="39" xfId="3" applyFont="1" applyFill="1" applyBorder="1"/>
    <xf numFmtId="0" fontId="0" fillId="15" borderId="19" xfId="0" applyFill="1" applyBorder="1"/>
    <xf numFmtId="0" fontId="0" fillId="4" borderId="18" xfId="0" applyFill="1" applyBorder="1"/>
    <xf numFmtId="170" fontId="13" fillId="4" borderId="18" xfId="1" applyNumberFormat="1" applyFont="1" applyFill="1" applyBorder="1"/>
    <xf numFmtId="0" fontId="20" fillId="4" borderId="23" xfId="3" applyFont="1" applyFill="1" applyBorder="1"/>
    <xf numFmtId="0" fontId="16" fillId="11" borderId="30" xfId="0" applyFont="1" applyFill="1" applyBorder="1" applyAlignment="1">
      <alignment vertical="center" wrapText="1"/>
    </xf>
    <xf numFmtId="0" fontId="16" fillId="11" borderId="47" xfId="0" applyFont="1" applyFill="1" applyBorder="1" applyAlignment="1">
      <alignment vertical="center" wrapText="1"/>
    </xf>
    <xf numFmtId="0" fontId="16" fillId="11" borderId="48" xfId="0" applyFont="1" applyFill="1" applyBorder="1" applyAlignment="1">
      <alignment vertical="center"/>
    </xf>
    <xf numFmtId="0" fontId="16" fillId="6" borderId="85" xfId="0" applyFont="1" applyFill="1" applyBorder="1" applyAlignment="1">
      <alignment horizontal="left"/>
    </xf>
    <xf numFmtId="0" fontId="16" fillId="11" borderId="19" xfId="0" applyFont="1" applyFill="1" applyBorder="1" applyAlignment="1">
      <alignment vertical="center"/>
    </xf>
    <xf numFmtId="0" fontId="0" fillId="6" borderId="0" xfId="0" applyFont="1" applyFill="1" applyBorder="1" applyAlignment="1">
      <alignment horizontal="left" vertical="top"/>
    </xf>
    <xf numFmtId="171" fontId="13" fillId="4" borderId="21" xfId="1" applyNumberFormat="1" applyFont="1" applyFill="1" applyBorder="1" applyProtection="1">
      <protection locked="0"/>
    </xf>
    <xf numFmtId="172" fontId="16" fillId="4" borderId="21" xfId="0" applyNumberFormat="1" applyFont="1" applyFill="1" applyBorder="1" applyAlignment="1">
      <alignment horizontal="center"/>
    </xf>
    <xf numFmtId="173" fontId="0" fillId="22" borderId="21" xfId="0" applyNumberFormat="1" applyFill="1" applyBorder="1"/>
    <xf numFmtId="172" fontId="0" fillId="22" borderId="21" xfId="0" applyNumberFormat="1" applyFill="1" applyBorder="1"/>
    <xf numFmtId="170" fontId="13" fillId="22" borderId="21" xfId="1" applyNumberFormat="1" applyFont="1" applyFill="1" applyBorder="1"/>
    <xf numFmtId="0" fontId="0" fillId="22" borderId="49" xfId="0" applyFill="1" applyBorder="1"/>
    <xf numFmtId="0" fontId="0" fillId="22" borderId="38" xfId="0" applyFill="1" applyBorder="1"/>
    <xf numFmtId="164" fontId="13" fillId="4" borderId="1" xfId="1" applyNumberFormat="1" applyFont="1" applyFill="1" applyBorder="1"/>
    <xf numFmtId="172" fontId="0" fillId="4" borderId="1" xfId="0" applyNumberFormat="1" applyFill="1" applyBorder="1"/>
    <xf numFmtId="173" fontId="0" fillId="4" borderId="1" xfId="0" applyNumberFormat="1" applyFill="1" applyBorder="1"/>
    <xf numFmtId="0" fontId="0" fillId="4" borderId="33" xfId="0" applyFill="1" applyBorder="1"/>
    <xf numFmtId="0" fontId="0" fillId="4" borderId="5" xfId="0" applyFill="1" applyBorder="1"/>
    <xf numFmtId="0" fontId="16" fillId="11" borderId="18" xfId="0" applyFont="1" applyFill="1" applyBorder="1" applyAlignment="1">
      <alignment vertical="center"/>
    </xf>
    <xf numFmtId="0" fontId="16" fillId="11" borderId="50" xfId="0" applyFont="1" applyFill="1" applyBorder="1" applyAlignment="1">
      <alignment vertical="center"/>
    </xf>
    <xf numFmtId="0" fontId="16" fillId="6" borderId="84" xfId="0" applyFont="1" applyFill="1" applyBorder="1" applyAlignment="1"/>
    <xf numFmtId="0" fontId="16" fillId="6" borderId="85" xfId="0" applyFont="1" applyFill="1" applyBorder="1" applyAlignment="1"/>
    <xf numFmtId="0" fontId="0" fillId="15" borderId="22" xfId="0" applyFill="1" applyBorder="1" applyAlignment="1">
      <alignment wrapText="1"/>
    </xf>
    <xf numFmtId="0" fontId="0" fillId="15" borderId="20" xfId="0" applyFill="1" applyBorder="1" applyAlignment="1">
      <alignment wrapText="1"/>
    </xf>
    <xf numFmtId="0" fontId="16" fillId="11" borderId="18" xfId="0" applyFont="1" applyFill="1" applyBorder="1" applyAlignment="1">
      <alignment horizontal="center" vertical="center"/>
    </xf>
    <xf numFmtId="0" fontId="18" fillId="11" borderId="0" xfId="0" applyFont="1" applyFill="1" applyBorder="1" applyAlignment="1">
      <alignment vertical="center"/>
    </xf>
    <xf numFmtId="0" fontId="18" fillId="11" borderId="86" xfId="0" applyFont="1" applyFill="1" applyBorder="1" applyAlignment="1">
      <alignment vertical="center"/>
    </xf>
    <xf numFmtId="0" fontId="19" fillId="23" borderId="0" xfId="0" applyFont="1" applyFill="1" applyBorder="1" applyAlignment="1">
      <alignment horizontal="center"/>
    </xf>
    <xf numFmtId="0" fontId="19" fillId="23" borderId="87" xfId="0" applyFont="1" applyFill="1" applyBorder="1" applyAlignment="1">
      <alignment horizontal="center"/>
    </xf>
    <xf numFmtId="0" fontId="19" fillId="23" borderId="88" xfId="0" applyFont="1" applyFill="1" applyBorder="1" applyAlignment="1">
      <alignment horizontal="center"/>
    </xf>
    <xf numFmtId="0" fontId="19" fillId="23" borderId="88" xfId="0" applyFont="1" applyFill="1" applyBorder="1" applyAlignment="1">
      <alignment horizontal="left"/>
    </xf>
    <xf numFmtId="0" fontId="18" fillId="24" borderId="0" xfId="0" applyFont="1" applyFill="1" applyBorder="1" applyAlignment="1">
      <alignment vertical="center"/>
    </xf>
    <xf numFmtId="0" fontId="20" fillId="23" borderId="0" xfId="0" applyFont="1" applyFill="1" applyBorder="1" applyAlignment="1">
      <alignment vertical="top"/>
    </xf>
    <xf numFmtId="0" fontId="15" fillId="23" borderId="0" xfId="3" applyFill="1" applyBorder="1" applyAlignment="1">
      <alignment vertical="top"/>
    </xf>
    <xf numFmtId="0" fontId="20" fillId="23" borderId="87" xfId="0" applyFont="1" applyFill="1" applyBorder="1" applyAlignment="1">
      <alignment vertical="top"/>
    </xf>
    <xf numFmtId="0" fontId="0" fillId="4" borderId="40" xfId="0" applyFill="1" applyBorder="1"/>
    <xf numFmtId="0" fontId="16" fillId="25" borderId="18" xfId="0" applyFont="1" applyFill="1" applyBorder="1" applyAlignment="1">
      <alignment horizontal="left" vertical="center"/>
    </xf>
    <xf numFmtId="0" fontId="16" fillId="25" borderId="23" xfId="0" applyFont="1" applyFill="1" applyBorder="1" applyAlignment="1">
      <alignment horizontal="left" vertical="center"/>
    </xf>
    <xf numFmtId="0" fontId="20" fillId="23" borderId="0" xfId="0" applyFont="1" applyFill="1" applyBorder="1" applyAlignment="1">
      <alignment horizontal="left" vertical="top"/>
    </xf>
    <xf numFmtId="0" fontId="16" fillId="25" borderId="23" xfId="0" applyFont="1" applyFill="1" applyBorder="1" applyAlignment="1">
      <alignment vertical="center"/>
    </xf>
    <xf numFmtId="0" fontId="19" fillId="23" borderId="0" xfId="0" applyFont="1" applyFill="1" applyBorder="1" applyAlignment="1">
      <alignment horizontal="left" vertical="top" wrapText="1"/>
    </xf>
    <xf numFmtId="0" fontId="20" fillId="23" borderId="89" xfId="0" applyFont="1" applyFill="1" applyBorder="1" applyAlignment="1">
      <alignment vertical="top"/>
    </xf>
    <xf numFmtId="0" fontId="18" fillId="25" borderId="90" xfId="0" applyFont="1" applyFill="1" applyBorder="1" applyAlignment="1">
      <alignment vertical="center"/>
    </xf>
    <xf numFmtId="0" fontId="16" fillId="14" borderId="91" xfId="0" applyFont="1" applyFill="1" applyBorder="1" applyAlignment="1">
      <alignment horizontal="left"/>
    </xf>
    <xf numFmtId="0" fontId="16" fillId="14" borderId="91" xfId="0" applyFont="1" applyFill="1" applyBorder="1" applyAlignment="1">
      <alignment horizontal="center"/>
    </xf>
    <xf numFmtId="169" fontId="0" fillId="4" borderId="51" xfId="0" applyNumberFormat="1" applyFill="1" applyBorder="1" applyAlignment="1">
      <alignment vertical="center"/>
    </xf>
    <xf numFmtId="2" fontId="0" fillId="4" borderId="1" xfId="0" applyNumberFormat="1" applyFill="1" applyBorder="1"/>
    <xf numFmtId="0" fontId="16" fillId="26" borderId="19" xfId="0" applyFont="1" applyFill="1" applyBorder="1" applyAlignment="1">
      <alignment horizontal="left" vertical="center"/>
    </xf>
    <xf numFmtId="0" fontId="16" fillId="26" borderId="18" xfId="0" applyFont="1" applyFill="1" applyBorder="1" applyAlignment="1">
      <alignment horizontal="left" vertical="center"/>
    </xf>
    <xf numFmtId="0" fontId="16" fillId="26" borderId="23" xfId="0" applyFont="1" applyFill="1" applyBorder="1" applyAlignment="1">
      <alignment horizontal="left" vertical="center"/>
    </xf>
    <xf numFmtId="0" fontId="0" fillId="4" borderId="51" xfId="0" applyFill="1" applyBorder="1" applyAlignment="1">
      <alignment vertical="center"/>
    </xf>
    <xf numFmtId="0" fontId="16" fillId="14" borderId="92" xfId="0" applyFont="1" applyFill="1" applyBorder="1" applyAlignment="1">
      <alignment horizontal="center"/>
    </xf>
    <xf numFmtId="0" fontId="16" fillId="14" borderId="93" xfId="0" applyFont="1" applyFill="1" applyBorder="1" applyAlignment="1">
      <alignment horizontal="center"/>
    </xf>
    <xf numFmtId="0" fontId="18" fillId="15" borderId="94" xfId="0" applyFont="1" applyFill="1" applyBorder="1" applyAlignment="1">
      <alignment vertical="center"/>
    </xf>
    <xf numFmtId="0" fontId="16" fillId="6" borderId="0" xfId="0" applyFont="1" applyFill="1" applyBorder="1" applyAlignment="1">
      <alignment horizontal="left"/>
    </xf>
    <xf numFmtId="0" fontId="16" fillId="6" borderId="0" xfId="0" applyFont="1" applyFill="1" applyBorder="1" applyAlignment="1">
      <alignment horizontal="left" vertical="top"/>
    </xf>
    <xf numFmtId="0" fontId="16" fillId="5" borderId="52" xfId="0" applyFont="1" applyFill="1" applyBorder="1" applyAlignment="1">
      <alignment horizontal="center" vertical="center" wrapText="1"/>
    </xf>
    <xf numFmtId="0" fontId="16" fillId="5" borderId="47" xfId="0" applyFont="1" applyFill="1" applyBorder="1" applyAlignment="1">
      <alignment horizontal="center" vertical="center" wrapText="1"/>
    </xf>
    <xf numFmtId="0" fontId="0" fillId="0" borderId="18" xfId="0" applyFill="1" applyBorder="1" applyAlignment="1">
      <alignment horizontal="center" vertical="center"/>
    </xf>
    <xf numFmtId="0" fontId="0" fillId="0" borderId="23" xfId="0" applyFont="1" applyFill="1" applyBorder="1" applyAlignment="1">
      <alignment horizontal="center" vertical="center" wrapText="1"/>
    </xf>
    <xf numFmtId="0" fontId="0" fillId="0" borderId="18" xfId="0" applyFont="1" applyBorder="1" applyAlignment="1">
      <alignment horizontal="center" vertical="center" wrapText="1"/>
    </xf>
    <xf numFmtId="164" fontId="13" fillId="0" borderId="18" xfId="1" applyNumberFormat="1" applyFont="1" applyBorder="1" applyAlignment="1">
      <alignment horizontal="center" vertical="center" wrapText="1"/>
    </xf>
    <xf numFmtId="167" fontId="13" fillId="0" borderId="18" xfId="2" applyNumberFormat="1" applyFont="1" applyBorder="1" applyAlignment="1">
      <alignment horizontal="center" vertical="center" wrapText="1"/>
    </xf>
    <xf numFmtId="0" fontId="0" fillId="0" borderId="19" xfId="0" applyFont="1" applyBorder="1" applyAlignment="1">
      <alignment horizontal="center" vertical="center" wrapText="1"/>
    </xf>
    <xf numFmtId="0" fontId="0" fillId="0" borderId="39"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Border="1" applyAlignment="1">
      <alignment horizontal="center" vertical="center" wrapText="1"/>
    </xf>
    <xf numFmtId="164" fontId="13" fillId="0" borderId="1" xfId="1" applyNumberFormat="1" applyFont="1" applyBorder="1" applyAlignment="1">
      <alignment horizontal="center" vertical="center" wrapText="1"/>
    </xf>
    <xf numFmtId="167" fontId="13" fillId="0" borderId="1" xfId="2"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0" fillId="0" borderId="38" xfId="0" applyFont="1" applyFill="1" applyBorder="1" applyAlignment="1">
      <alignment horizontal="center" vertical="center" wrapText="1"/>
    </xf>
    <xf numFmtId="0" fontId="0" fillId="0" borderId="21" xfId="0" applyFill="1" applyBorder="1" applyAlignment="1">
      <alignment horizontal="center" vertical="center"/>
    </xf>
    <xf numFmtId="0" fontId="0" fillId="0" borderId="21" xfId="0" applyFont="1" applyBorder="1" applyAlignment="1">
      <alignment horizontal="center" vertical="center" wrapText="1"/>
    </xf>
    <xf numFmtId="164" fontId="13" fillId="0" borderId="21" xfId="1" applyNumberFormat="1" applyFont="1" applyBorder="1" applyAlignment="1">
      <alignment horizontal="center" vertical="center" wrapText="1"/>
    </xf>
    <xf numFmtId="167" fontId="13" fillId="0" borderId="21" xfId="2" applyNumberFormat="1"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2" fontId="0" fillId="0" borderId="50" xfId="0" applyNumberFormat="1" applyFont="1" applyFill="1" applyBorder="1" applyAlignment="1" applyProtection="1">
      <alignment horizontal="center" vertical="center" wrapText="1"/>
      <protection locked="0"/>
    </xf>
    <xf numFmtId="166" fontId="0" fillId="0" borderId="18" xfId="0" applyNumberFormat="1" applyFill="1" applyBorder="1" applyAlignment="1">
      <alignment horizontal="center" vertical="center"/>
    </xf>
    <xf numFmtId="1" fontId="0" fillId="0" borderId="18" xfId="0" applyNumberFormat="1" applyFont="1" applyFill="1" applyBorder="1" applyAlignment="1" applyProtection="1">
      <alignment horizontal="center" vertical="center" wrapText="1"/>
      <protection locked="0"/>
    </xf>
    <xf numFmtId="166" fontId="0" fillId="0" borderId="18" xfId="0" applyNumberFormat="1" applyFont="1" applyFill="1" applyBorder="1" applyAlignment="1" applyProtection="1">
      <alignment horizontal="center" vertical="center" wrapText="1"/>
      <protection locked="0"/>
    </xf>
    <xf numFmtId="0" fontId="0" fillId="0" borderId="53" xfId="0" applyFont="1" applyFill="1" applyBorder="1" applyAlignment="1">
      <alignment horizontal="center" vertical="center" wrapText="1"/>
    </xf>
    <xf numFmtId="0" fontId="0" fillId="0" borderId="9" xfId="0" applyFill="1" applyBorder="1" applyAlignment="1">
      <alignment horizontal="center" vertical="center"/>
    </xf>
    <xf numFmtId="2" fontId="0" fillId="0" borderId="5" xfId="0" applyNumberFormat="1" applyFont="1" applyFill="1" applyBorder="1" applyAlignment="1" applyProtection="1">
      <alignment horizontal="center" vertical="center" wrapText="1"/>
      <protection locked="0"/>
    </xf>
    <xf numFmtId="166" fontId="0" fillId="0" borderId="1" xfId="0" applyNumberFormat="1" applyFill="1" applyBorder="1" applyAlignment="1">
      <alignment horizontal="center" vertical="center"/>
    </xf>
    <xf numFmtId="1" fontId="0" fillId="0" borderId="1" xfId="0" applyNumberFormat="1" applyFont="1" applyFill="1" applyBorder="1" applyAlignment="1" applyProtection="1">
      <alignment horizontal="center" vertical="center" wrapText="1"/>
      <protection locked="0"/>
    </xf>
    <xf numFmtId="166" fontId="0" fillId="0" borderId="1" xfId="0" applyNumberFormat="1" applyFont="1" applyFill="1" applyBorder="1" applyAlignment="1" applyProtection="1">
      <alignment horizontal="center" vertical="center" wrapText="1"/>
      <protection locked="0"/>
    </xf>
    <xf numFmtId="0" fontId="0" fillId="0" borderId="43" xfId="0" applyFont="1" applyFill="1" applyBorder="1" applyAlignment="1">
      <alignment horizontal="center" vertical="center" wrapText="1"/>
    </xf>
    <xf numFmtId="0" fontId="0" fillId="0" borderId="54" xfId="0" applyFill="1" applyBorder="1" applyAlignment="1">
      <alignment horizontal="center" vertical="center"/>
    </xf>
    <xf numFmtId="2" fontId="0" fillId="0" borderId="49" xfId="0" applyNumberFormat="1" applyFont="1" applyFill="1" applyBorder="1" applyAlignment="1" applyProtection="1">
      <alignment horizontal="center" vertical="center" wrapText="1"/>
      <protection locked="0"/>
    </xf>
    <xf numFmtId="166" fontId="0" fillId="0" borderId="21" xfId="0" applyNumberFormat="1" applyFill="1" applyBorder="1" applyAlignment="1">
      <alignment horizontal="center" vertical="center"/>
    </xf>
    <xf numFmtId="1" fontId="0" fillId="0" borderId="21" xfId="0" applyNumberFormat="1" applyFont="1" applyFill="1" applyBorder="1" applyAlignment="1" applyProtection="1">
      <alignment horizontal="center" vertical="center" wrapText="1"/>
      <protection locked="0"/>
    </xf>
    <xf numFmtId="166" fontId="0" fillId="0" borderId="21" xfId="0" applyNumberFormat="1" applyFont="1" applyFill="1" applyBorder="1" applyAlignment="1" applyProtection="1">
      <alignment horizontal="center" vertical="center" wrapText="1"/>
      <protection locked="0"/>
    </xf>
    <xf numFmtId="0" fontId="0" fillId="0" borderId="23" xfId="0" applyFont="1" applyBorder="1" applyAlignment="1">
      <alignment horizontal="center" vertical="center" wrapText="1"/>
    </xf>
    <xf numFmtId="0" fontId="16" fillId="5" borderId="48" xfId="0" applyFont="1" applyFill="1" applyBorder="1" applyAlignment="1">
      <alignment horizontal="center" vertical="center" wrapText="1"/>
    </xf>
    <xf numFmtId="0" fontId="16" fillId="12" borderId="23" xfId="0" applyFont="1" applyFill="1" applyBorder="1" applyAlignment="1">
      <alignment horizontal="center" vertical="center" wrapText="1"/>
    </xf>
    <xf numFmtId="0" fontId="0" fillId="4" borderId="67" xfId="0" applyFill="1" applyBorder="1"/>
    <xf numFmtId="0" fontId="0" fillId="0" borderId="66" xfId="0" applyBorder="1"/>
    <xf numFmtId="0" fontId="24" fillId="27" borderId="95" xfId="0" applyFont="1" applyFill="1" applyBorder="1" applyAlignment="1">
      <alignment vertical="center"/>
    </xf>
    <xf numFmtId="0" fontId="24" fillId="27" borderId="96" xfId="0" applyFont="1" applyFill="1" applyBorder="1" applyAlignment="1">
      <alignment vertical="center"/>
    </xf>
    <xf numFmtId="0" fontId="18" fillId="15" borderId="97" xfId="0" applyFont="1" applyFill="1" applyBorder="1" applyAlignment="1">
      <alignment horizontal="center" vertical="center"/>
    </xf>
    <xf numFmtId="0" fontId="18" fillId="15" borderId="98" xfId="0" applyFont="1" applyFill="1" applyBorder="1" applyAlignment="1">
      <alignment vertical="center"/>
    </xf>
    <xf numFmtId="0" fontId="16" fillId="14" borderId="99" xfId="0" applyFont="1" applyFill="1" applyBorder="1" applyAlignment="1">
      <alignment horizontal="center"/>
    </xf>
    <xf numFmtId="0" fontId="16" fillId="14" borderId="100" xfId="0" applyFont="1" applyFill="1" applyBorder="1" applyAlignment="1">
      <alignment horizontal="center"/>
    </xf>
    <xf numFmtId="0" fontId="16" fillId="14" borderId="101" xfId="0" applyFont="1" applyFill="1" applyBorder="1" applyAlignment="1">
      <alignment horizontal="center"/>
    </xf>
    <xf numFmtId="0" fontId="16" fillId="14" borderId="13" xfId="0" applyFont="1" applyFill="1" applyBorder="1" applyAlignment="1">
      <alignment horizontal="center"/>
    </xf>
    <xf numFmtId="0" fontId="16" fillId="14" borderId="102" xfId="0" applyFont="1" applyFill="1" applyBorder="1" applyAlignment="1">
      <alignment horizontal="center"/>
    </xf>
    <xf numFmtId="0" fontId="16" fillId="14" borderId="103" xfId="0" applyFont="1" applyFill="1" applyBorder="1" applyAlignment="1">
      <alignment horizontal="center"/>
    </xf>
    <xf numFmtId="0" fontId="16" fillId="14" borderId="12" xfId="0" applyFont="1" applyFill="1" applyBorder="1" applyAlignment="1">
      <alignment horizontal="center"/>
    </xf>
    <xf numFmtId="0" fontId="18" fillId="25" borderId="104" xfId="0" applyFont="1" applyFill="1" applyBorder="1" applyAlignment="1">
      <alignment horizontal="center" vertical="center"/>
    </xf>
    <xf numFmtId="0" fontId="18" fillId="25" borderId="105" xfId="0" applyFont="1" applyFill="1" applyBorder="1" applyAlignment="1">
      <alignment vertical="center"/>
    </xf>
    <xf numFmtId="0" fontId="18" fillId="24" borderId="12" xfId="0" applyFont="1" applyFill="1" applyBorder="1" applyAlignment="1">
      <alignment horizontal="center" vertical="center"/>
    </xf>
    <xf numFmtId="0" fontId="18" fillId="24" borderId="106" xfId="0" applyFont="1" applyFill="1" applyBorder="1" applyAlignment="1">
      <alignment vertical="center"/>
    </xf>
    <xf numFmtId="0" fontId="19" fillId="23" borderId="107" xfId="0" applyFont="1" applyFill="1" applyBorder="1" applyAlignment="1">
      <alignment horizontal="center"/>
    </xf>
    <xf numFmtId="0" fontId="19" fillId="23" borderId="13" xfId="0" applyFont="1" applyFill="1" applyBorder="1" applyAlignment="1">
      <alignment horizontal="center"/>
    </xf>
    <xf numFmtId="0" fontId="19" fillId="23" borderId="108" xfId="0" applyFont="1" applyFill="1" applyBorder="1" applyAlignment="1">
      <alignment vertical="top"/>
    </xf>
    <xf numFmtId="0" fontId="19" fillId="23" borderId="12" xfId="0" applyFont="1" applyFill="1" applyBorder="1" applyAlignment="1">
      <alignment vertical="top"/>
    </xf>
    <xf numFmtId="0" fontId="19" fillId="23" borderId="12" xfId="0" applyFont="1" applyFill="1" applyBorder="1" applyAlignment="1">
      <alignment horizontal="center"/>
    </xf>
    <xf numFmtId="0" fontId="18" fillId="24" borderId="12" xfId="0" applyFont="1" applyFill="1" applyBorder="1" applyAlignment="1">
      <alignment vertical="center"/>
    </xf>
    <xf numFmtId="0" fontId="18" fillId="24" borderId="13" xfId="0" applyFont="1" applyFill="1" applyBorder="1" applyAlignment="1">
      <alignment vertical="center"/>
    </xf>
    <xf numFmtId="0" fontId="19" fillId="23" borderId="109" xfId="0" applyFont="1" applyFill="1" applyBorder="1" applyAlignment="1">
      <alignment horizontal="center" vertical="center"/>
    </xf>
    <xf numFmtId="0" fontId="19" fillId="23" borderId="109" xfId="0" applyFont="1" applyFill="1" applyBorder="1" applyAlignment="1">
      <alignment horizontal="center" vertical="top"/>
    </xf>
    <xf numFmtId="0" fontId="19" fillId="23" borderId="109" xfId="0" applyFont="1" applyFill="1" applyBorder="1" applyAlignment="1">
      <alignment horizontal="center"/>
    </xf>
    <xf numFmtId="0" fontId="18" fillId="11" borderId="110" xfId="0" applyFont="1" applyFill="1" applyBorder="1" applyAlignment="1">
      <alignment horizontal="center" vertical="center"/>
    </xf>
    <xf numFmtId="0" fontId="18" fillId="11" borderId="13" xfId="0" applyFont="1" applyFill="1" applyBorder="1" applyAlignment="1">
      <alignment vertical="center"/>
    </xf>
    <xf numFmtId="0" fontId="18" fillId="21" borderId="12" xfId="0" applyFont="1" applyFill="1" applyBorder="1" applyAlignment="1">
      <alignment horizontal="center" vertical="center"/>
    </xf>
    <xf numFmtId="0" fontId="18" fillId="21" borderId="13" xfId="0" applyFont="1" applyFill="1" applyBorder="1" applyAlignment="1">
      <alignment vertical="center"/>
    </xf>
    <xf numFmtId="0" fontId="16" fillId="6" borderId="111" xfId="0" applyFont="1" applyFill="1" applyBorder="1" applyAlignment="1">
      <alignment horizontal="center"/>
    </xf>
    <xf numFmtId="0" fontId="16" fillId="6" borderId="13" xfId="0" applyFont="1" applyFill="1" applyBorder="1" applyAlignment="1">
      <alignment horizontal="center"/>
    </xf>
    <xf numFmtId="0" fontId="16" fillId="6" borderId="112" xfId="0" applyFont="1" applyFill="1" applyBorder="1" applyAlignment="1">
      <alignment horizontal="center"/>
    </xf>
    <xf numFmtId="0" fontId="16" fillId="6" borderId="12" xfId="0" applyFont="1" applyFill="1" applyBorder="1" applyAlignment="1">
      <alignment horizontal="center"/>
    </xf>
    <xf numFmtId="0" fontId="16" fillId="6" borderId="111" xfId="0" applyFont="1" applyFill="1" applyBorder="1" applyAlignment="1">
      <alignment horizontal="center" vertical="top"/>
    </xf>
    <xf numFmtId="43" fontId="16" fillId="6" borderId="12" xfId="1" applyFont="1" applyFill="1" applyBorder="1" applyAlignment="1">
      <alignment horizontal="center"/>
    </xf>
    <xf numFmtId="43" fontId="16" fillId="6" borderId="13" xfId="1" applyFont="1" applyFill="1" applyBorder="1" applyAlignment="1">
      <alignment horizontal="center"/>
    </xf>
    <xf numFmtId="0" fontId="18" fillId="20" borderId="113" xfId="0" applyFont="1" applyFill="1" applyBorder="1" applyAlignment="1">
      <alignment horizontal="center" vertical="center"/>
    </xf>
    <xf numFmtId="0" fontId="18" fillId="20" borderId="114" xfId="0" applyFont="1" applyFill="1" applyBorder="1" applyAlignment="1">
      <alignment vertical="center"/>
    </xf>
    <xf numFmtId="0" fontId="18" fillId="5" borderId="12" xfId="0" applyFont="1" applyFill="1" applyBorder="1" applyAlignment="1">
      <alignment horizontal="center" vertical="center"/>
    </xf>
    <xf numFmtId="0" fontId="18" fillId="5" borderId="115" xfId="0" applyFont="1" applyFill="1" applyBorder="1" applyAlignment="1">
      <alignment vertical="center"/>
    </xf>
    <xf numFmtId="0" fontId="19" fillId="3" borderId="116" xfId="0" applyFont="1" applyFill="1" applyBorder="1" applyAlignment="1">
      <alignment horizontal="center"/>
    </xf>
    <xf numFmtId="0" fontId="19" fillId="3" borderId="13" xfId="0" applyFont="1" applyFill="1" applyBorder="1" applyAlignment="1">
      <alignment horizontal="center"/>
    </xf>
    <xf numFmtId="0" fontId="19" fillId="3" borderId="117" xfId="0" applyFont="1" applyFill="1" applyBorder="1" applyAlignment="1">
      <alignment horizontal="center"/>
    </xf>
    <xf numFmtId="0" fontId="19" fillId="3" borderId="118" xfId="0" applyFont="1" applyFill="1" applyBorder="1" applyAlignment="1">
      <alignment horizontal="center"/>
    </xf>
    <xf numFmtId="0" fontId="18" fillId="5" borderId="13" xfId="0" applyFont="1" applyFill="1" applyBorder="1" applyAlignment="1">
      <alignment vertical="center"/>
    </xf>
    <xf numFmtId="0" fontId="19" fillId="3" borderId="117" xfId="0" applyFont="1" applyFill="1" applyBorder="1" applyAlignment="1">
      <alignment horizontal="center" vertical="top"/>
    </xf>
    <xf numFmtId="0" fontId="19" fillId="3" borderId="117" xfId="0" applyFont="1" applyFill="1" applyBorder="1" applyAlignment="1">
      <alignment horizontal="center" vertical="center"/>
    </xf>
    <xf numFmtId="0" fontId="19" fillId="3" borderId="119" xfId="0" applyFont="1" applyFill="1" applyBorder="1" applyAlignment="1">
      <alignment horizontal="center"/>
    </xf>
    <xf numFmtId="0" fontId="19" fillId="3" borderId="12" xfId="0" applyFont="1" applyFill="1" applyBorder="1" applyAlignment="1">
      <alignment horizontal="center"/>
    </xf>
    <xf numFmtId="0" fontId="18" fillId="19" borderId="120" xfId="0" applyFont="1" applyFill="1" applyBorder="1" applyAlignment="1">
      <alignment horizontal="center" vertical="center"/>
    </xf>
    <xf numFmtId="0" fontId="18" fillId="19" borderId="13" xfId="0" applyFont="1" applyFill="1" applyBorder="1" applyAlignment="1">
      <alignment vertical="center"/>
    </xf>
    <xf numFmtId="0" fontId="19" fillId="17" borderId="121" xfId="0" applyFont="1" applyFill="1" applyBorder="1" applyAlignment="1">
      <alignment horizontal="center"/>
    </xf>
    <xf numFmtId="0" fontId="19" fillId="17" borderId="13" xfId="0" applyFont="1" applyFill="1" applyBorder="1" applyAlignment="1">
      <alignment horizontal="center"/>
    </xf>
    <xf numFmtId="0" fontId="19" fillId="17" borderId="12" xfId="0" applyFont="1" applyFill="1" applyBorder="1" applyAlignment="1">
      <alignment horizontal="center"/>
    </xf>
    <xf numFmtId="0" fontId="18" fillId="18" borderId="12" xfId="0" applyFont="1" applyFill="1" applyBorder="1" applyAlignment="1">
      <alignment horizontal="center" vertical="center"/>
    </xf>
    <xf numFmtId="0" fontId="18" fillId="18" borderId="13" xfId="0" applyFont="1" applyFill="1" applyBorder="1" applyAlignment="1">
      <alignment vertical="center"/>
    </xf>
    <xf numFmtId="0" fontId="19" fillId="17" borderId="122" xfId="0" applyFont="1" applyFill="1" applyBorder="1" applyAlignment="1">
      <alignment horizontal="center"/>
    </xf>
    <xf numFmtId="0" fontId="18" fillId="15" borderId="123" xfId="0" applyFont="1" applyFill="1" applyBorder="1" applyAlignment="1">
      <alignment horizontal="center" vertical="center"/>
    </xf>
    <xf numFmtId="0" fontId="18" fillId="15" borderId="124" xfId="0" applyFont="1" applyFill="1" applyBorder="1" applyAlignment="1">
      <alignment vertical="center"/>
    </xf>
    <xf numFmtId="0" fontId="16" fillId="14" borderId="14" xfId="0" applyFont="1" applyFill="1" applyBorder="1" applyAlignment="1">
      <alignment horizontal="center"/>
    </xf>
    <xf numFmtId="0" fontId="16" fillId="14" borderId="15" xfId="0" applyFont="1" applyFill="1" applyBorder="1" applyAlignment="1">
      <alignment horizontal="center"/>
    </xf>
    <xf numFmtId="0" fontId="16" fillId="14" borderId="16" xfId="0" applyFont="1" applyFill="1" applyBorder="1" applyAlignment="1">
      <alignment horizontal="center"/>
    </xf>
    <xf numFmtId="0" fontId="0" fillId="0" borderId="2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53" xfId="0" applyFont="1" applyBorder="1" applyAlignment="1" applyProtection="1">
      <alignment wrapText="1"/>
      <protection locked="0"/>
    </xf>
    <xf numFmtId="0" fontId="0" fillId="0" borderId="39" xfId="0" applyFont="1" applyBorder="1" applyAlignment="1" applyProtection="1">
      <alignment wrapText="1"/>
      <protection locked="0"/>
    </xf>
    <xf numFmtId="0" fontId="0" fillId="0" borderId="38" xfId="0" applyFont="1" applyBorder="1" applyAlignment="1" applyProtection="1">
      <alignment wrapText="1"/>
      <protection locked="0"/>
    </xf>
    <xf numFmtId="3" fontId="0" fillId="4" borderId="51" xfId="0" applyNumberFormat="1" applyFill="1" applyBorder="1" applyAlignment="1">
      <alignment vertical="center"/>
    </xf>
    <xf numFmtId="170" fontId="13" fillId="4" borderId="1" xfId="1" applyNumberFormat="1" applyFont="1" applyFill="1" applyBorder="1"/>
    <xf numFmtId="170" fontId="13" fillId="4" borderId="40" xfId="1" applyNumberFormat="1" applyFont="1" applyFill="1" applyBorder="1"/>
    <xf numFmtId="0" fontId="25" fillId="23" borderId="0" xfId="0" applyFont="1" applyFill="1" applyBorder="1" applyAlignment="1">
      <alignment horizontal="center"/>
    </xf>
    <xf numFmtId="0" fontId="0" fillId="4" borderId="39" xfId="0" applyFill="1" applyBorder="1"/>
    <xf numFmtId="173" fontId="0" fillId="4" borderId="1" xfId="0" applyNumberFormat="1" applyFill="1" applyBorder="1"/>
    <xf numFmtId="172" fontId="0" fillId="4" borderId="1" xfId="0" applyNumberFormat="1" applyFill="1" applyBorder="1"/>
    <xf numFmtId="0" fontId="0" fillId="4" borderId="1" xfId="0" applyFill="1" applyBorder="1" applyAlignment="1">
      <alignment horizontal="left" vertical="center" wrapText="1"/>
    </xf>
    <xf numFmtId="0" fontId="0" fillId="14" borderId="20" xfId="0" applyFill="1" applyBorder="1" applyAlignment="1">
      <alignment horizontal="center" vertical="center" wrapText="1"/>
    </xf>
    <xf numFmtId="0" fontId="26" fillId="14" borderId="20" xfId="0" applyFont="1" applyFill="1" applyBorder="1" applyAlignment="1">
      <alignment horizontal="center" vertical="center" wrapText="1"/>
    </xf>
    <xf numFmtId="0" fontId="26" fillId="15" borderId="20" xfId="0" applyFont="1" applyFill="1" applyBorder="1"/>
    <xf numFmtId="0" fontId="25" fillId="14" borderId="70" xfId="0" applyFont="1" applyFill="1" applyBorder="1" applyAlignment="1">
      <alignment horizontal="center" wrapText="1"/>
    </xf>
    <xf numFmtId="0" fontId="0" fillId="4" borderId="24" xfId="0" applyFill="1" applyBorder="1" applyAlignment="1">
      <alignment horizontal="center" vertical="center" wrapText="1"/>
    </xf>
    <xf numFmtId="0" fontId="0" fillId="4" borderId="40" xfId="0" applyFill="1" applyBorder="1" applyAlignment="1">
      <alignment horizontal="center" vertical="center" wrapText="1"/>
    </xf>
    <xf numFmtId="3" fontId="0" fillId="4" borderId="21" xfId="0" applyNumberFormat="1" applyFill="1" applyBorder="1"/>
    <xf numFmtId="0" fontId="0" fillId="0" borderId="46" xfId="0" applyFill="1" applyBorder="1" applyAlignment="1">
      <alignment horizontal="center" vertical="center" wrapText="1"/>
    </xf>
    <xf numFmtId="0" fontId="20" fillId="4" borderId="39" xfId="0" applyFont="1" applyFill="1" applyBorder="1"/>
    <xf numFmtId="0" fontId="0" fillId="4" borderId="1" xfId="0" applyFill="1" applyBorder="1" applyAlignment="1">
      <alignment vertical="center" wrapText="1"/>
    </xf>
    <xf numFmtId="0" fontId="0" fillId="4" borderId="1" xfId="0" applyFill="1" applyBorder="1" applyAlignment="1">
      <alignment vertical="center"/>
    </xf>
    <xf numFmtId="0" fontId="0" fillId="4" borderId="31" xfId="0" applyFill="1" applyBorder="1"/>
    <xf numFmtId="0" fontId="0" fillId="4" borderId="40" xfId="0" applyFill="1" applyBorder="1" applyAlignment="1">
      <alignment wrapText="1"/>
    </xf>
    <xf numFmtId="0" fontId="0" fillId="15" borderId="55" xfId="0" applyFill="1" applyBorder="1" applyAlignment="1">
      <alignment wrapText="1"/>
    </xf>
    <xf numFmtId="0" fontId="20" fillId="4" borderId="3" xfId="0" applyFont="1" applyFill="1" applyBorder="1" applyAlignment="1">
      <alignment horizontal="left"/>
    </xf>
    <xf numFmtId="0" fontId="20" fillId="4" borderId="4" xfId="0" applyFont="1" applyFill="1" applyBorder="1" applyAlignment="1">
      <alignment horizontal="left"/>
    </xf>
    <xf numFmtId="0" fontId="20" fillId="4" borderId="44" xfId="0" applyFont="1" applyFill="1" applyBorder="1" applyAlignment="1">
      <alignment horizontal="left"/>
    </xf>
    <xf numFmtId="0" fontId="0" fillId="4" borderId="39" xfId="0" applyFill="1" applyBorder="1" applyAlignment="1"/>
    <xf numFmtId="10" fontId="0" fillId="0" borderId="1" xfId="0" applyNumberFormat="1" applyFill="1" applyBorder="1" applyAlignment="1">
      <alignment horizontal="center" vertical="center"/>
    </xf>
    <xf numFmtId="0" fontId="0" fillId="0" borderId="9" xfId="0" applyFill="1" applyBorder="1" applyAlignment="1">
      <alignment horizontal="center" vertical="center" wrapText="1"/>
    </xf>
    <xf numFmtId="0" fontId="0" fillId="0" borderId="1" xfId="0" applyFont="1" applyBorder="1" applyAlignment="1">
      <alignment horizontal="center" vertical="center" wrapText="1"/>
    </xf>
    <xf numFmtId="0" fontId="17" fillId="4" borderId="39" xfId="3" applyFont="1" applyFill="1" applyBorder="1"/>
    <xf numFmtId="0" fontId="15" fillId="0" borderId="20" xfId="3" applyBorder="1" applyAlignment="1">
      <alignment horizontal="center" vertical="center" wrapText="1"/>
    </xf>
    <xf numFmtId="0" fontId="0" fillId="0" borderId="1" xfId="0" applyFill="1" applyBorder="1" applyAlignment="1">
      <alignment horizontal="center" vertical="center" wrapText="1"/>
    </xf>
    <xf numFmtId="0" fontId="0" fillId="15" borderId="3" xfId="0" applyFill="1" applyBorder="1"/>
    <xf numFmtId="0" fontId="0" fillId="15" borderId="31" xfId="0" applyFill="1" applyBorder="1"/>
    <xf numFmtId="0" fontId="0" fillId="0" borderId="1" xfId="0" applyFont="1" applyBorder="1" applyAlignment="1">
      <alignment horizontal="center" vertical="center" wrapText="1"/>
    </xf>
    <xf numFmtId="170" fontId="13" fillId="4" borderId="1" xfId="1" applyNumberFormat="1" applyFont="1" applyFill="1" applyBorder="1"/>
    <xf numFmtId="0" fontId="27" fillId="23" borderId="0" xfId="0" applyFont="1" applyFill="1" applyBorder="1" applyAlignment="1">
      <alignment horizontal="center" wrapText="1"/>
    </xf>
    <xf numFmtId="0" fontId="0" fillId="0" borderId="1" xfId="0" applyFont="1" applyBorder="1" applyAlignment="1">
      <alignment horizontal="center" vertical="center" wrapText="1"/>
    </xf>
    <xf numFmtId="170" fontId="13" fillId="4" borderId="1" xfId="1" applyNumberFormat="1" applyFont="1" applyFill="1" applyBorder="1"/>
    <xf numFmtId="0" fontId="20" fillId="15" borderId="20" xfId="0" applyFont="1" applyFill="1" applyBorder="1"/>
    <xf numFmtId="170" fontId="13" fillId="4" borderId="40" xfId="1" applyNumberFormat="1" applyFont="1" applyFill="1" applyBorder="1"/>
    <xf numFmtId="170" fontId="13" fillId="4" borderId="1" xfId="1" applyNumberFormat="1" applyFont="1" applyFill="1" applyBorder="1"/>
    <xf numFmtId="0" fontId="0" fillId="15" borderId="20" xfId="0" applyFill="1" applyBorder="1" applyAlignment="1"/>
    <xf numFmtId="0" fontId="16" fillId="25" borderId="46" xfId="0" applyFont="1" applyFill="1" applyBorder="1" applyAlignment="1">
      <alignment horizontal="left" vertical="center"/>
    </xf>
    <xf numFmtId="0" fontId="27" fillId="23" borderId="0" xfId="0" applyFont="1" applyFill="1" applyBorder="1" applyAlignment="1">
      <alignment horizontal="center"/>
    </xf>
    <xf numFmtId="17" fontId="27" fillId="23" borderId="0" xfId="0" applyNumberFormat="1" applyFont="1" applyFill="1" applyBorder="1" applyAlignment="1">
      <alignment horizontal="center"/>
    </xf>
    <xf numFmtId="0" fontId="20" fillId="15" borderId="20" xfId="0" applyFont="1" applyFill="1" applyBorder="1" applyAlignment="1">
      <alignment wrapText="1"/>
    </xf>
    <xf numFmtId="170" fontId="13" fillId="0" borderId="59" xfId="1" applyNumberFormat="1" applyFont="1" applyBorder="1"/>
    <xf numFmtId="164" fontId="13" fillId="4" borderId="1" xfId="1" applyNumberFormat="1" applyFont="1" applyFill="1" applyBorder="1"/>
    <xf numFmtId="170" fontId="13" fillId="4" borderId="1" xfId="1" applyNumberFormat="1" applyFont="1" applyFill="1" applyBorder="1"/>
    <xf numFmtId="170" fontId="13" fillId="22" borderId="21" xfId="1" applyNumberFormat="1" applyFont="1" applyFill="1" applyBorder="1"/>
    <xf numFmtId="171" fontId="13" fillId="4" borderId="21" xfId="1" applyNumberFormat="1" applyFont="1" applyFill="1" applyBorder="1" applyProtection="1">
      <protection locked="0"/>
    </xf>
    <xf numFmtId="0" fontId="0" fillId="0" borderId="1" xfId="0" applyFont="1" applyBorder="1" applyAlignment="1">
      <alignment horizontal="center" vertical="center" wrapText="1"/>
    </xf>
    <xf numFmtId="0" fontId="0" fillId="0" borderId="1" xfId="0" applyFill="1" applyBorder="1" applyAlignment="1">
      <alignment horizontal="center" vertical="center"/>
    </xf>
    <xf numFmtId="0" fontId="20" fillId="4" borderId="1" xfId="0" applyFont="1" applyFill="1" applyBorder="1" applyAlignment="1">
      <alignment horizontal="center" vertical="center"/>
    </xf>
    <xf numFmtId="170" fontId="13" fillId="4" borderId="1" xfId="1" applyNumberFormat="1" applyFont="1" applyFill="1" applyBorder="1"/>
    <xf numFmtId="0" fontId="0" fillId="15" borderId="44" xfId="0" applyFill="1" applyBorder="1" applyAlignment="1">
      <alignment vertical="top" wrapText="1"/>
    </xf>
    <xf numFmtId="15" fontId="0" fillId="4" borderId="22" xfId="0" applyNumberFormat="1" applyFill="1" applyBorder="1"/>
    <xf numFmtId="0" fontId="20" fillId="17" borderId="134" xfId="0" applyFont="1" applyFill="1" applyBorder="1" applyAlignment="1">
      <alignment horizontal="left" vertical="top" wrapText="1"/>
    </xf>
    <xf numFmtId="0" fontId="20" fillId="17" borderId="15" xfId="0" applyFont="1" applyFill="1" applyBorder="1" applyAlignment="1">
      <alignment horizontal="left" vertical="top" wrapText="1"/>
    </xf>
    <xf numFmtId="0" fontId="0" fillId="4" borderId="34" xfId="0" applyFill="1" applyBorder="1" applyAlignment="1">
      <alignment horizontal="left" vertical="top" wrapText="1"/>
    </xf>
    <xf numFmtId="0" fontId="0" fillId="4" borderId="35" xfId="0" applyFill="1" applyBorder="1" applyAlignment="1">
      <alignment horizontal="left" vertical="top" wrapText="1"/>
    </xf>
    <xf numFmtId="0" fontId="0" fillId="4" borderId="56" xfId="0" applyFill="1" applyBorder="1" applyAlignment="1">
      <alignment horizontal="left" vertical="top" wrapText="1"/>
    </xf>
    <xf numFmtId="0" fontId="0" fillId="14" borderId="127" xfId="0" applyFill="1" applyBorder="1" applyAlignment="1">
      <alignment horizontal="left" vertical="top" wrapText="1"/>
    </xf>
    <xf numFmtId="0" fontId="0" fillId="14" borderId="0" xfId="0" applyFill="1" applyBorder="1" applyAlignment="1">
      <alignment horizontal="left" vertical="top" wrapText="1"/>
    </xf>
    <xf numFmtId="0" fontId="19" fillId="3" borderId="82" xfId="0" applyFont="1" applyFill="1" applyBorder="1" applyAlignment="1">
      <alignment horizontal="left"/>
    </xf>
    <xf numFmtId="0" fontId="19" fillId="3" borderId="0" xfId="0" applyFont="1" applyFill="1" applyBorder="1" applyAlignment="1">
      <alignment horizontal="left"/>
    </xf>
    <xf numFmtId="0" fontId="20" fillId="3" borderId="132" xfId="0" applyFont="1" applyFill="1" applyBorder="1" applyAlignment="1">
      <alignment horizontal="left" vertical="top" wrapText="1"/>
    </xf>
    <xf numFmtId="0" fontId="20" fillId="3" borderId="15" xfId="0" applyFont="1" applyFill="1" applyBorder="1" applyAlignment="1">
      <alignment horizontal="left" vertical="top" wrapText="1"/>
    </xf>
    <xf numFmtId="0" fontId="0" fillId="4" borderId="37" xfId="0" applyFill="1" applyBorder="1" applyAlignment="1">
      <alignment horizontal="left" wrapText="1"/>
    </xf>
    <xf numFmtId="0" fontId="0" fillId="4" borderId="35" xfId="0" applyFill="1" applyBorder="1" applyAlignment="1">
      <alignment horizontal="left" wrapText="1"/>
    </xf>
    <xf numFmtId="0" fontId="0" fillId="4" borderId="36" xfId="0" applyFill="1" applyBorder="1" applyAlignment="1">
      <alignment horizontal="left" wrapText="1"/>
    </xf>
    <xf numFmtId="0" fontId="0" fillId="4" borderId="34" xfId="0" applyFill="1" applyBorder="1" applyAlignment="1">
      <alignment horizontal="left" vertical="top"/>
    </xf>
    <xf numFmtId="0" fontId="0" fillId="4" borderId="35" xfId="0" applyFill="1" applyBorder="1" applyAlignment="1">
      <alignment horizontal="left" vertical="top"/>
    </xf>
    <xf numFmtId="0" fontId="0" fillId="4" borderId="56" xfId="0" applyFill="1" applyBorder="1" applyAlignment="1">
      <alignment horizontal="left" vertical="top"/>
    </xf>
    <xf numFmtId="169" fontId="20" fillId="3" borderId="132" xfId="0" applyNumberFormat="1" applyFont="1" applyFill="1" applyBorder="1" applyAlignment="1">
      <alignment horizontal="left" vertical="top" wrapText="1"/>
    </xf>
    <xf numFmtId="169" fontId="20" fillId="3" borderId="15" xfId="0" applyNumberFormat="1" applyFont="1" applyFill="1" applyBorder="1" applyAlignment="1">
      <alignment horizontal="left" vertical="top" wrapText="1"/>
    </xf>
    <xf numFmtId="0" fontId="20" fillId="17" borderId="134" xfId="0" applyFont="1" applyFill="1" applyBorder="1" applyAlignment="1">
      <alignment horizontal="left"/>
    </xf>
    <xf numFmtId="0" fontId="20" fillId="17" borderId="15" xfId="0" applyFont="1" applyFill="1" applyBorder="1" applyAlignment="1">
      <alignment horizontal="left"/>
    </xf>
    <xf numFmtId="0" fontId="20" fillId="3" borderId="132" xfId="0" applyFont="1" applyFill="1" applyBorder="1" applyAlignment="1">
      <alignment horizontal="left" vertical="top"/>
    </xf>
    <xf numFmtId="0" fontId="20" fillId="3" borderId="15" xfId="0" applyFont="1" applyFill="1" applyBorder="1" applyAlignment="1">
      <alignment horizontal="left" vertical="top"/>
    </xf>
    <xf numFmtId="0" fontId="0" fillId="6" borderId="133" xfId="0" applyFill="1" applyBorder="1" applyAlignment="1">
      <alignment horizontal="left" vertical="top" wrapText="1"/>
    </xf>
    <xf numFmtId="0" fontId="0" fillId="6" borderId="15" xfId="0" applyFill="1" applyBorder="1" applyAlignment="1">
      <alignment horizontal="left" vertical="top" wrapText="1"/>
    </xf>
    <xf numFmtId="0" fontId="0" fillId="6" borderId="0" xfId="0" applyFont="1" applyFill="1" applyBorder="1" applyAlignment="1">
      <alignment horizontal="left" vertical="top" wrapText="1"/>
    </xf>
    <xf numFmtId="0" fontId="19" fillId="23" borderId="129" xfId="0" applyFont="1" applyFill="1" applyBorder="1" applyAlignment="1">
      <alignment horizontal="left" vertical="center" wrapText="1"/>
    </xf>
    <xf numFmtId="0" fontId="19" fillId="23" borderId="0" xfId="0" applyFont="1" applyFill="1" applyBorder="1" applyAlignment="1">
      <alignment horizontal="left" vertical="center" wrapText="1"/>
    </xf>
    <xf numFmtId="0" fontId="0" fillId="4" borderId="3" xfId="0" applyFill="1" applyBorder="1" applyAlignment="1">
      <alignment horizontal="left"/>
    </xf>
    <xf numFmtId="0" fontId="0" fillId="4" borderId="4" xfId="0" applyFill="1" applyBorder="1" applyAlignment="1">
      <alignment horizontal="left"/>
    </xf>
    <xf numFmtId="0" fontId="0" fillId="4" borderId="44" xfId="0" applyFill="1" applyBorder="1" applyAlignment="1">
      <alignment horizontal="left"/>
    </xf>
    <xf numFmtId="0" fontId="16" fillId="25" borderId="18" xfId="0" applyFont="1" applyFill="1" applyBorder="1" applyAlignment="1">
      <alignment horizontal="center" vertical="center"/>
    </xf>
    <xf numFmtId="0" fontId="16" fillId="25" borderId="19" xfId="0" applyFont="1" applyFill="1" applyBorder="1" applyAlignment="1">
      <alignment horizontal="center" vertical="center"/>
    </xf>
    <xf numFmtId="0" fontId="0" fillId="4" borderId="1" xfId="0" applyFill="1" applyBorder="1" applyAlignment="1">
      <alignment horizontal="center"/>
    </xf>
    <xf numFmtId="0" fontId="0" fillId="4" borderId="20" xfId="0" applyFill="1" applyBorder="1" applyAlignment="1">
      <alignment horizontal="center"/>
    </xf>
    <xf numFmtId="0" fontId="0" fillId="6" borderId="15" xfId="0" applyFont="1" applyFill="1" applyBorder="1" applyAlignment="1">
      <alignment horizontal="left" vertical="top" wrapText="1"/>
    </xf>
    <xf numFmtId="0" fontId="16" fillId="6" borderId="131" xfId="0" applyFont="1" applyFill="1" applyBorder="1" applyAlignment="1">
      <alignment horizontal="left" vertical="top" wrapText="1"/>
    </xf>
    <xf numFmtId="0" fontId="16" fillId="6" borderId="0" xfId="0" applyFont="1" applyFill="1" applyBorder="1" applyAlignment="1">
      <alignment horizontal="left" vertical="top" wrapText="1"/>
    </xf>
    <xf numFmtId="0" fontId="2" fillId="4" borderId="34" xfId="0" applyFont="1" applyFill="1" applyBorder="1" applyAlignment="1">
      <alignment horizontal="center" vertical="top" wrapText="1"/>
    </xf>
    <xf numFmtId="0" fontId="0" fillId="4" borderId="35" xfId="0" applyFill="1" applyBorder="1" applyAlignment="1">
      <alignment horizontal="center" vertical="top" wrapText="1"/>
    </xf>
    <xf numFmtId="0" fontId="0" fillId="4" borderId="56" xfId="0" applyFill="1" applyBorder="1" applyAlignment="1">
      <alignment horizontal="center" vertical="top" wrapText="1"/>
    </xf>
    <xf numFmtId="0" fontId="0" fillId="4" borderId="21" xfId="0" applyFill="1" applyBorder="1" applyAlignment="1">
      <alignment horizontal="center"/>
    </xf>
    <xf numFmtId="0" fontId="0" fillId="4" borderId="22" xfId="0" applyFill="1" applyBorder="1" applyAlignment="1">
      <alignment horizontal="center"/>
    </xf>
    <xf numFmtId="0" fontId="20" fillId="23" borderId="130" xfId="0" applyFont="1" applyFill="1" applyBorder="1" applyAlignment="1">
      <alignment horizontal="left" wrapText="1"/>
    </xf>
    <xf numFmtId="0" fontId="20" fillId="23" borderId="15" xfId="0" applyFont="1" applyFill="1" applyBorder="1" applyAlignment="1">
      <alignment horizontal="left" wrapText="1"/>
    </xf>
    <xf numFmtId="0" fontId="19" fillId="23" borderId="126" xfId="0" applyFont="1" applyFill="1" applyBorder="1" applyAlignment="1">
      <alignment horizontal="left"/>
    </xf>
    <xf numFmtId="0" fontId="19" fillId="23" borderId="10" xfId="0" applyFont="1" applyFill="1" applyBorder="1" applyAlignment="1">
      <alignment horizontal="left"/>
    </xf>
    <xf numFmtId="169" fontId="20" fillId="3" borderId="82" xfId="0" applyNumberFormat="1" applyFont="1" applyFill="1" applyBorder="1" applyAlignment="1">
      <alignment horizontal="left" vertical="top" wrapText="1"/>
    </xf>
    <xf numFmtId="169" fontId="20" fillId="3" borderId="0" xfId="0" applyNumberFormat="1" applyFont="1" applyFill="1" applyBorder="1" applyAlignment="1">
      <alignment horizontal="left" vertical="top" wrapText="1"/>
    </xf>
    <xf numFmtId="0" fontId="20" fillId="3" borderId="0" xfId="0" applyFont="1" applyFill="1" applyBorder="1" applyAlignment="1">
      <alignment horizontal="left" vertical="top" wrapText="1"/>
    </xf>
    <xf numFmtId="0" fontId="19" fillId="3" borderId="79" xfId="0" applyFont="1" applyFill="1" applyBorder="1" applyAlignment="1">
      <alignment horizontal="left" wrapText="1"/>
    </xf>
    <xf numFmtId="0" fontId="19" fillId="3" borderId="10" xfId="0" applyFont="1" applyFill="1" applyBorder="1" applyAlignment="1">
      <alignment horizontal="left" wrapText="1"/>
    </xf>
    <xf numFmtId="0" fontId="16" fillId="6" borderId="131" xfId="0" applyFont="1" applyFill="1" applyBorder="1" applyAlignment="1">
      <alignment horizontal="left" vertical="top"/>
    </xf>
    <xf numFmtId="0" fontId="16" fillId="6" borderId="0" xfId="0" applyFont="1" applyFill="1" applyBorder="1" applyAlignment="1">
      <alignment horizontal="left" vertical="top"/>
    </xf>
    <xf numFmtId="0" fontId="19" fillId="3" borderId="79" xfId="0" applyFont="1" applyFill="1" applyBorder="1" applyAlignment="1">
      <alignment horizontal="left"/>
    </xf>
    <xf numFmtId="0" fontId="19" fillId="3" borderId="10" xfId="0" applyFont="1" applyFill="1" applyBorder="1" applyAlignment="1">
      <alignment horizontal="left"/>
    </xf>
    <xf numFmtId="0" fontId="11" fillId="4" borderId="34" xfId="0" applyFont="1" applyFill="1" applyBorder="1" applyAlignment="1">
      <alignment horizontal="center" vertical="top" wrapText="1"/>
    </xf>
    <xf numFmtId="0" fontId="0" fillId="4" borderId="35" xfId="0" applyFill="1" applyBorder="1" applyAlignment="1">
      <alignment horizontal="center" vertical="top"/>
    </xf>
    <xf numFmtId="0" fontId="0" fillId="4" borderId="56" xfId="0" applyFill="1" applyBorder="1" applyAlignment="1">
      <alignment horizontal="center" vertical="top"/>
    </xf>
    <xf numFmtId="0" fontId="0" fillId="6" borderId="131" xfId="0" applyFont="1" applyFill="1" applyBorder="1" applyAlignment="1">
      <alignment horizontal="left" vertical="top" wrapText="1"/>
    </xf>
    <xf numFmtId="0" fontId="20" fillId="3" borderId="82" xfId="0" applyFont="1" applyFill="1" applyBorder="1" applyAlignment="1">
      <alignment horizontal="left" vertical="top" wrapText="1"/>
    </xf>
    <xf numFmtId="0" fontId="20" fillId="4" borderId="34" xfId="0" applyFont="1" applyFill="1" applyBorder="1" applyAlignment="1">
      <alignment horizontal="left" vertical="top" wrapText="1"/>
    </xf>
    <xf numFmtId="0" fontId="20" fillId="4" borderId="35" xfId="0" applyFont="1" applyFill="1" applyBorder="1" applyAlignment="1">
      <alignment horizontal="left" vertical="top"/>
    </xf>
    <xf numFmtId="0" fontId="20" fillId="4" borderId="56" xfId="0" applyFont="1" applyFill="1" applyBorder="1" applyAlignment="1">
      <alignment horizontal="left" vertical="top"/>
    </xf>
    <xf numFmtId="0" fontId="20" fillId="23" borderId="130" xfId="0" applyFont="1" applyFill="1" applyBorder="1" applyAlignment="1">
      <alignment horizontal="left" vertical="top" wrapText="1"/>
    </xf>
    <xf numFmtId="0" fontId="20" fillId="23" borderId="15" xfId="0" applyFont="1" applyFill="1" applyBorder="1" applyAlignment="1">
      <alignment horizontal="left" vertical="top" wrapText="1"/>
    </xf>
    <xf numFmtId="0" fontId="16" fillId="6" borderId="131" xfId="0" applyFont="1" applyFill="1" applyBorder="1" applyAlignment="1">
      <alignment horizontal="left"/>
    </xf>
    <xf numFmtId="0" fontId="16" fillId="6" borderId="0" xfId="0" applyFont="1" applyFill="1" applyBorder="1" applyAlignment="1">
      <alignment horizontal="left"/>
    </xf>
    <xf numFmtId="0" fontId="24" fillId="27" borderId="125" xfId="0" applyFont="1" applyFill="1" applyBorder="1" applyAlignment="1">
      <alignment horizontal="right" vertical="center"/>
    </xf>
    <xf numFmtId="0" fontId="24" fillId="27" borderId="95" xfId="0" applyFont="1" applyFill="1" applyBorder="1" applyAlignment="1">
      <alignment horizontal="right" vertical="center"/>
    </xf>
    <xf numFmtId="0" fontId="19" fillId="23" borderId="126" xfId="0" applyFont="1" applyFill="1" applyBorder="1" applyAlignment="1">
      <alignment horizontal="left" wrapText="1"/>
    </xf>
    <xf numFmtId="0" fontId="19" fillId="23" borderId="10" xfId="0" applyFont="1" applyFill="1" applyBorder="1" applyAlignment="1">
      <alignment horizontal="left" wrapText="1"/>
    </xf>
    <xf numFmtId="0" fontId="0" fillId="14" borderId="127" xfId="0" applyFill="1" applyBorder="1" applyAlignment="1">
      <alignment horizontal="left" vertical="top"/>
    </xf>
    <xf numFmtId="0" fontId="0" fillId="14" borderId="0" xfId="0" applyFill="1" applyBorder="1" applyAlignment="1">
      <alignment horizontal="left" vertical="top"/>
    </xf>
    <xf numFmtId="0" fontId="0" fillId="14" borderId="128" xfId="0" applyFill="1" applyBorder="1" applyAlignment="1">
      <alignment horizontal="left" vertical="top" wrapText="1"/>
    </xf>
    <xf numFmtId="0" fontId="0" fillId="14" borderId="15" xfId="0" applyFill="1" applyBorder="1" applyAlignment="1">
      <alignment horizontal="left" vertical="top" wrapText="1"/>
    </xf>
    <xf numFmtId="0" fontId="0" fillId="4" borderId="34" xfId="0" applyNumberFormat="1" applyFill="1" applyBorder="1" applyAlignment="1">
      <alignment horizontal="left" vertical="top" wrapText="1"/>
    </xf>
    <xf numFmtId="0" fontId="0" fillId="4" borderId="35" xfId="0" applyNumberFormat="1" applyFill="1" applyBorder="1" applyAlignment="1">
      <alignment horizontal="left" vertical="top"/>
    </xf>
    <xf numFmtId="0" fontId="0" fillId="4" borderId="56" xfId="0" applyNumberFormat="1" applyFill="1" applyBorder="1" applyAlignment="1">
      <alignment horizontal="left" vertical="top"/>
    </xf>
    <xf numFmtId="0" fontId="19" fillId="23" borderId="129" xfId="0" applyFont="1" applyFill="1" applyBorder="1" applyAlignment="1">
      <alignment horizontal="left" wrapText="1"/>
    </xf>
    <xf numFmtId="0" fontId="19" fillId="23" borderId="0" xfId="0" applyFont="1" applyFill="1" applyBorder="1" applyAlignment="1">
      <alignment horizontal="left" wrapText="1"/>
    </xf>
    <xf numFmtId="0" fontId="0" fillId="0" borderId="1" xfId="0" applyFont="1" applyBorder="1" applyAlignment="1">
      <alignment horizontal="center" vertical="center" wrapText="1"/>
    </xf>
    <xf numFmtId="2" fontId="0" fillId="0" borderId="1" xfId="0" applyNumberFormat="1" applyFont="1" applyFill="1" applyBorder="1" applyAlignment="1" applyProtection="1">
      <alignment horizontal="center" vertical="center" wrapText="1"/>
      <protection locked="0"/>
    </xf>
    <xf numFmtId="2" fontId="0" fillId="0" borderId="20" xfId="0" applyNumberFormat="1" applyFont="1" applyFill="1" applyBorder="1" applyAlignment="1" applyProtection="1">
      <alignment horizontal="center" vertical="center" wrapText="1"/>
      <protection locked="0"/>
    </xf>
    <xf numFmtId="0" fontId="0" fillId="0" borderId="1" xfId="0" applyFill="1" applyBorder="1" applyAlignment="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1" xfId="0" applyFill="1" applyBorder="1" applyAlignment="1">
      <alignment horizontal="center" vertical="center"/>
    </xf>
    <xf numFmtId="0" fontId="16" fillId="0" borderId="31" xfId="0" applyFont="1" applyFill="1" applyBorder="1" applyAlignment="1">
      <alignment horizontal="left" vertical="top"/>
    </xf>
    <xf numFmtId="0" fontId="16" fillId="0" borderId="32" xfId="0" applyFont="1" applyFill="1" applyBorder="1" applyAlignment="1">
      <alignment horizontal="left" vertical="top"/>
    </xf>
    <xf numFmtId="0" fontId="16" fillId="0" borderId="33" xfId="0" applyFont="1" applyFill="1" applyBorder="1" applyAlignment="1">
      <alignment horizontal="left" vertical="top"/>
    </xf>
    <xf numFmtId="0" fontId="16" fillId="0" borderId="2" xfId="0" applyFont="1" applyFill="1" applyBorder="1" applyAlignment="1">
      <alignment horizontal="left" vertical="top"/>
    </xf>
    <xf numFmtId="0" fontId="16" fillId="0" borderId="0" xfId="0" applyFont="1" applyFill="1" applyBorder="1" applyAlignment="1">
      <alignment horizontal="left" vertical="top"/>
    </xf>
    <xf numFmtId="0" fontId="16" fillId="0" borderId="6" xfId="0" applyFont="1" applyFill="1" applyBorder="1" applyAlignment="1">
      <alignment horizontal="left" vertical="top"/>
    </xf>
    <xf numFmtId="0" fontId="16" fillId="0" borderId="9" xfId="0" applyFont="1" applyFill="1" applyBorder="1" applyAlignment="1">
      <alignment horizontal="left" vertical="top"/>
    </xf>
    <xf numFmtId="0" fontId="16" fillId="0" borderId="8" xfId="0" applyFont="1" applyFill="1" applyBorder="1" applyAlignment="1">
      <alignment horizontal="left" vertical="top"/>
    </xf>
    <xf numFmtId="0" fontId="16" fillId="0" borderId="29" xfId="0" applyFont="1" applyFill="1" applyBorder="1" applyAlignment="1">
      <alignment horizontal="left" vertical="top"/>
    </xf>
    <xf numFmtId="0" fontId="0" fillId="0" borderId="21" xfId="0" applyFont="1" applyBorder="1" applyAlignment="1">
      <alignment horizontal="center" vertical="center" wrapText="1"/>
    </xf>
    <xf numFmtId="0" fontId="16" fillId="5" borderId="47"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4" borderId="3" xfId="0" applyFill="1" applyBorder="1" applyAlignment="1">
      <alignment horizontal="center"/>
    </xf>
    <xf numFmtId="0" fontId="0" fillId="4" borderId="5" xfId="0" applyFill="1" applyBorder="1" applyAlignment="1">
      <alignment horizontal="center"/>
    </xf>
    <xf numFmtId="0" fontId="0" fillId="0" borderId="18" xfId="0" applyFill="1" applyBorder="1" applyAlignment="1">
      <alignment horizontal="center" vertical="center" wrapText="1"/>
    </xf>
    <xf numFmtId="0" fontId="0" fillId="0" borderId="18"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4" xfId="0" applyNumberFormat="1" applyFont="1" applyFill="1" applyBorder="1" applyAlignment="1" applyProtection="1">
      <alignment horizontal="center" vertical="center" wrapText="1"/>
      <protection locked="0"/>
    </xf>
    <xf numFmtId="2" fontId="0" fillId="0" borderId="5" xfId="0" applyNumberFormat="1" applyFont="1" applyFill="1" applyBorder="1" applyAlignment="1" applyProtection="1">
      <alignment horizontal="center" vertical="center" wrapText="1"/>
      <protection locked="0"/>
    </xf>
    <xf numFmtId="2" fontId="0" fillId="0" borderId="21" xfId="0" applyNumberFormat="1" applyFont="1" applyFill="1" applyBorder="1" applyAlignment="1" applyProtection="1">
      <alignment horizontal="center" vertical="center" wrapText="1"/>
      <protection locked="0"/>
    </xf>
    <xf numFmtId="2" fontId="0" fillId="0" borderId="22" xfId="0" applyNumberFormat="1" applyFont="1" applyFill="1" applyBorder="1" applyAlignment="1" applyProtection="1">
      <alignment horizontal="center" vertical="center" wrapText="1"/>
      <protection locked="0"/>
    </xf>
    <xf numFmtId="0" fontId="16" fillId="5" borderId="52" xfId="0" applyFont="1" applyFill="1" applyBorder="1" applyAlignment="1">
      <alignment horizontal="center" vertical="center" wrapText="1"/>
    </xf>
    <xf numFmtId="0" fontId="16" fillId="5" borderId="58"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5" borderId="56" xfId="0" applyFont="1" applyFill="1" applyBorder="1" applyAlignment="1">
      <alignment horizontal="center" vertical="center" wrapText="1"/>
    </xf>
    <xf numFmtId="2" fontId="0" fillId="0" borderId="18" xfId="0" applyNumberFormat="1" applyFont="1" applyFill="1" applyBorder="1" applyAlignment="1" applyProtection="1">
      <alignment horizontal="center" vertical="center" wrapText="1"/>
      <protection locked="0"/>
    </xf>
    <xf numFmtId="2" fontId="0" fillId="0" borderId="19" xfId="0" applyNumberFormat="1" applyFont="1" applyFill="1" applyBorder="1" applyAlignment="1" applyProtection="1">
      <alignment horizontal="center" vertical="center" wrapText="1"/>
      <protection locked="0"/>
    </xf>
    <xf numFmtId="2" fontId="0" fillId="0" borderId="42" xfId="0" applyNumberFormat="1" applyFont="1" applyFill="1" applyBorder="1" applyAlignment="1" applyProtection="1">
      <alignment horizontal="center" vertical="center" wrapText="1"/>
      <protection locked="0"/>
    </xf>
    <xf numFmtId="0" fontId="16" fillId="5" borderId="34"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16" fillId="12" borderId="35" xfId="0" applyFont="1" applyFill="1" applyBorder="1" applyAlignment="1">
      <alignment wrapText="1"/>
    </xf>
    <xf numFmtId="0" fontId="0" fillId="6" borderId="23" xfId="0" applyFill="1" applyBorder="1" applyAlignment="1">
      <alignment horizontal="left" vertical="center"/>
    </xf>
    <xf numFmtId="0" fontId="0" fillId="6" borderId="39" xfId="0" applyFill="1" applyBorder="1" applyAlignment="1">
      <alignment horizontal="left" vertical="center"/>
    </xf>
    <xf numFmtId="0" fontId="0" fillId="6" borderId="38" xfId="0" applyFill="1" applyBorder="1" applyAlignment="1">
      <alignment horizontal="left" vertical="center"/>
    </xf>
    <xf numFmtId="0" fontId="0" fillId="7" borderId="23" xfId="0" applyFill="1" applyBorder="1" applyAlignment="1">
      <alignment horizontal="left" vertical="center"/>
    </xf>
    <xf numFmtId="0" fontId="0" fillId="7" borderId="39" xfId="0" applyFill="1" applyBorder="1" applyAlignment="1">
      <alignment horizontal="left" vertical="center"/>
    </xf>
    <xf numFmtId="0" fontId="0" fillId="7" borderId="38" xfId="0" applyFill="1" applyBorder="1" applyAlignment="1">
      <alignment horizontal="left" vertical="center"/>
    </xf>
    <xf numFmtId="2" fontId="0" fillId="0" borderId="3" xfId="0" applyNumberFormat="1" applyFont="1" applyFill="1" applyBorder="1" applyAlignment="1" applyProtection="1">
      <alignment horizontal="left" vertical="center" wrapText="1"/>
      <protection locked="0"/>
    </xf>
    <xf numFmtId="2" fontId="0" fillId="0" borderId="4" xfId="0" applyNumberFormat="1" applyFont="1" applyFill="1" applyBorder="1" applyAlignment="1" applyProtection="1">
      <alignment horizontal="left" vertical="center" wrapText="1"/>
      <protection locked="0"/>
    </xf>
    <xf numFmtId="2" fontId="0" fillId="0" borderId="5" xfId="0" applyNumberFormat="1" applyFont="1" applyFill="1" applyBorder="1" applyAlignment="1" applyProtection="1">
      <alignment horizontal="left" vertical="center" wrapText="1"/>
      <protection locked="0"/>
    </xf>
    <xf numFmtId="0" fontId="20" fillId="0" borderId="31" xfId="0" applyFont="1" applyFill="1" applyBorder="1" applyAlignment="1">
      <alignment horizontal="left" vertical="top" wrapText="1"/>
    </xf>
    <xf numFmtId="0" fontId="16" fillId="0" borderId="32" xfId="0" applyFont="1" applyFill="1" applyBorder="1" applyAlignment="1">
      <alignment horizontal="left" vertical="top" wrapText="1"/>
    </xf>
    <xf numFmtId="0" fontId="16" fillId="0" borderId="33"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9"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29" xfId="0" applyFont="1" applyFill="1" applyBorder="1" applyAlignment="1">
      <alignment horizontal="left" vertical="top" wrapText="1"/>
    </xf>
    <xf numFmtId="0" fontId="16" fillId="0" borderId="1" xfId="0" applyFont="1" applyBorder="1" applyAlignment="1">
      <alignment wrapText="1"/>
    </xf>
    <xf numFmtId="0" fontId="16" fillId="12" borderId="18" xfId="0" applyFont="1" applyFill="1" applyBorder="1" applyAlignment="1">
      <alignment horizontal="center" vertical="center" wrapText="1"/>
    </xf>
    <xf numFmtId="0" fontId="0" fillId="0" borderId="17" xfId="0" applyFill="1" applyBorder="1" applyAlignment="1">
      <alignment horizontal="left" vertical="top"/>
    </xf>
    <xf numFmtId="0" fontId="0" fillId="0" borderId="10" xfId="0" applyFill="1" applyBorder="1" applyAlignment="1">
      <alignment horizontal="left" vertical="top"/>
    </xf>
    <xf numFmtId="0" fontId="0" fillId="0" borderId="11" xfId="0" applyFill="1" applyBorder="1" applyAlignment="1">
      <alignment horizontal="left" vertical="top"/>
    </xf>
    <xf numFmtId="0" fontId="0" fillId="0" borderId="12" xfId="0" applyFill="1" applyBorder="1" applyAlignment="1">
      <alignment horizontal="left" vertical="top"/>
    </xf>
    <xf numFmtId="0" fontId="0" fillId="0" borderId="0" xfId="0" applyFill="1" applyBorder="1" applyAlignment="1">
      <alignment horizontal="left" vertical="top"/>
    </xf>
    <xf numFmtId="0" fontId="0" fillId="0" borderId="13" xfId="0" applyFill="1" applyBorder="1" applyAlignment="1">
      <alignment horizontal="left" vertical="top"/>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0" fillId="0" borderId="7" xfId="0" applyFont="1" applyBorder="1" applyAlignment="1">
      <alignment wrapText="1"/>
    </xf>
    <xf numFmtId="0" fontId="16" fillId="0" borderId="21" xfId="0" applyFont="1" applyBorder="1" applyAlignment="1">
      <alignment wrapText="1"/>
    </xf>
    <xf numFmtId="0" fontId="0" fillId="0" borderId="21" xfId="0" applyBorder="1" applyAlignment="1">
      <alignment wrapText="1"/>
    </xf>
    <xf numFmtId="0" fontId="0" fillId="0" borderId="1" xfId="0" applyBorder="1" applyAlignment="1">
      <alignment wrapText="1"/>
    </xf>
    <xf numFmtId="0" fontId="0" fillId="0" borderId="42" xfId="0" applyBorder="1" applyAlignment="1">
      <alignment wrapText="1"/>
    </xf>
    <xf numFmtId="0" fontId="0" fillId="0" borderId="1" xfId="0" applyFill="1" applyBorder="1" applyAlignment="1"/>
    <xf numFmtId="0" fontId="0" fillId="0" borderId="42" xfId="0" applyFill="1" applyBorder="1" applyAlignment="1"/>
    <xf numFmtId="0" fontId="0" fillId="0" borderId="1" xfId="0" applyFill="1" applyBorder="1" applyAlignment="1">
      <alignment wrapText="1"/>
    </xf>
    <xf numFmtId="0" fontId="0" fillId="0" borderId="20" xfId="0" applyFill="1" applyBorder="1" applyAlignment="1"/>
    <xf numFmtId="0" fontId="0" fillId="0" borderId="21" xfId="0" applyFill="1" applyBorder="1" applyAlignment="1"/>
    <xf numFmtId="0" fontId="0" fillId="0" borderId="22" xfId="0" applyFill="1" applyBorder="1" applyAlignment="1"/>
    <xf numFmtId="0" fontId="16" fillId="12" borderId="19" xfId="0" applyFont="1" applyFill="1" applyBorder="1" applyAlignment="1">
      <alignment horizontal="center" vertical="center" wrapText="1"/>
    </xf>
    <xf numFmtId="0" fontId="0" fillId="0" borderId="57"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40</xdr:row>
      <xdr:rowOff>495300</xdr:rowOff>
    </xdr:from>
    <xdr:to>
      <xdr:col>3</xdr:col>
      <xdr:colOff>1752600</xdr:colOff>
      <xdr:row>40</xdr:row>
      <xdr:rowOff>4838700</xdr:rowOff>
    </xdr:to>
    <xdr:pic>
      <xdr:nvPicPr>
        <xdr:cNvPr id="2754"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4660225"/>
          <a:ext cx="741045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771525</xdr:colOff>
      <xdr:row>37</xdr:row>
      <xdr:rowOff>361950</xdr:rowOff>
    </xdr:from>
    <xdr:to>
      <xdr:col>3</xdr:col>
      <xdr:colOff>1371600</xdr:colOff>
      <xdr:row>37</xdr:row>
      <xdr:rowOff>5143500</xdr:rowOff>
    </xdr:to>
    <xdr:pic>
      <xdr:nvPicPr>
        <xdr:cNvPr id="2755"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4925" y="15449550"/>
          <a:ext cx="6362700" cy="478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238125</xdr:colOff>
      <xdr:row>439</xdr:row>
      <xdr:rowOff>323850</xdr:rowOff>
    </xdr:from>
    <xdr:to>
      <xdr:col>4</xdr:col>
      <xdr:colOff>180975</xdr:colOff>
      <xdr:row>443</xdr:row>
      <xdr:rowOff>304800</xdr:rowOff>
    </xdr:to>
    <xdr:pic>
      <xdr:nvPicPr>
        <xdr:cNvPr id="2756"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34150" y="189137925"/>
          <a:ext cx="17907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1247775</xdr:colOff>
      <xdr:row>443</xdr:row>
      <xdr:rowOff>447675</xdr:rowOff>
    </xdr:from>
    <xdr:to>
      <xdr:col>4</xdr:col>
      <xdr:colOff>1419225</xdr:colOff>
      <xdr:row>447</xdr:row>
      <xdr:rowOff>285750</xdr:rowOff>
    </xdr:to>
    <xdr:pic>
      <xdr:nvPicPr>
        <xdr:cNvPr id="2757" name="Pictur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543800" y="190242825"/>
          <a:ext cx="20193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n.johnstone/AppData/Local/Microsoft/Windows/Temporary%20Internet%20Files/Content.Outlook/48LP764A/3b%20emissions%20souces%20working%20copy%20climate-change-duties-report-template-v3-3-1607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sheetData sheetId="1">
        <row r="3">
          <cell r="AC3" t="str">
            <v>Grid Electricity (generation)</v>
          </cell>
          <cell r="AD3" t="str">
            <v>kWh</v>
          </cell>
          <cell r="AE3">
            <v>0.49425999999999998</v>
          </cell>
          <cell r="AF3" t="str">
            <v>kg CO2e/kWh</v>
          </cell>
        </row>
        <row r="4">
          <cell r="AC4" t="str">
            <v>Grid Electricity (transmission &amp; distribution losses)</v>
          </cell>
          <cell r="AD4" t="str">
            <v>kWh</v>
          </cell>
          <cell r="AE4">
            <v>4.3220000000000001E-2</v>
          </cell>
          <cell r="AF4" t="str">
            <v>kg CO2e/kWh</v>
          </cell>
        </row>
        <row r="5">
          <cell r="AC5" t="str">
            <v>Natural Gas</v>
          </cell>
          <cell r="AD5" t="str">
            <v>kWh</v>
          </cell>
          <cell r="AE5">
            <v>0.18497</v>
          </cell>
          <cell r="AF5" t="str">
            <v>kg CO2e/kWh</v>
          </cell>
        </row>
        <row r="6">
          <cell r="AC6" t="str">
            <v>Gas oil</v>
          </cell>
          <cell r="AD6" t="str">
            <v>kWh</v>
          </cell>
          <cell r="AE6">
            <v>0.27211999999999997</v>
          </cell>
          <cell r="AF6" t="str">
            <v>kg CO2e/kWh</v>
          </cell>
        </row>
        <row r="7">
          <cell r="AC7" t="str">
            <v xml:space="preserve">Fuel Oil </v>
          </cell>
          <cell r="AD7" t="str">
            <v>kWh</v>
          </cell>
          <cell r="AE7">
            <v>0.26950000000000002</v>
          </cell>
          <cell r="AF7" t="str">
            <v>kg CO2e/kWh</v>
          </cell>
        </row>
        <row r="8">
          <cell r="AC8" t="str">
            <v>Burning Oil</v>
          </cell>
          <cell r="AD8" t="str">
            <v>litres</v>
          </cell>
          <cell r="AE8">
            <v>2.5379710000000002</v>
          </cell>
          <cell r="AF8" t="str">
            <v>kg CO2e/litre</v>
          </cell>
        </row>
        <row r="9">
          <cell r="AC9" t="str">
            <v xml:space="preserve">Kerosene - Burning Oil </v>
          </cell>
          <cell r="AD9" t="str">
            <v>kWh</v>
          </cell>
          <cell r="AE9">
            <v>0.24667</v>
          </cell>
          <cell r="AF9" t="str">
            <v>kg CO2e/kWh</v>
          </cell>
        </row>
        <row r="10">
          <cell r="AC10" t="str">
            <v>Coal (industrial)</v>
          </cell>
          <cell r="AD10" t="str">
            <v>kWh</v>
          </cell>
          <cell r="AE10">
            <v>0.315905361</v>
          </cell>
          <cell r="AF10" t="str">
            <v>kg CO2e/kWh</v>
          </cell>
        </row>
        <row r="11">
          <cell r="AC11" t="str">
            <v>Water - Supply</v>
          </cell>
          <cell r="AD11" t="str">
            <v>m3</v>
          </cell>
          <cell r="AE11">
            <v>0.34410000000000002</v>
          </cell>
          <cell r="AF11" t="str">
            <v>kg CO2e/m3</v>
          </cell>
        </row>
        <row r="12">
          <cell r="AC12" t="str">
            <v>Water - Treatment</v>
          </cell>
          <cell r="AD12" t="str">
            <v>m3</v>
          </cell>
          <cell r="AE12">
            <v>0.70850000000000002</v>
          </cell>
          <cell r="AF12" t="str">
            <v>kg CO2e/m3</v>
          </cell>
        </row>
        <row r="13">
          <cell r="AC13" t="str">
            <v>Diesel</v>
          </cell>
          <cell r="AD13" t="str">
            <v>litres</v>
          </cell>
          <cell r="AE13">
            <v>2.6023999999999998</v>
          </cell>
          <cell r="AF13" t="str">
            <v>kg CO2e/litre</v>
          </cell>
        </row>
        <row r="14">
          <cell r="AC14" t="str">
            <v>Petrol</v>
          </cell>
          <cell r="AD14" t="str">
            <v>litres</v>
          </cell>
          <cell r="AE14">
            <v>2.1913999999999998</v>
          </cell>
          <cell r="AF14" t="str">
            <v>kg CO2e/litre</v>
          </cell>
        </row>
        <row r="15">
          <cell r="AC15" t="str">
            <v>Biomass</v>
          </cell>
          <cell r="AD15" t="str">
            <v>kWh</v>
          </cell>
          <cell r="AE15">
            <v>1.1838E-2</v>
          </cell>
          <cell r="AF15" t="str">
            <v>kg CO2e/kWh</v>
          </cell>
        </row>
        <row r="16">
          <cell r="AC16" t="str">
            <v>Biogas</v>
          </cell>
          <cell r="AD16" t="str">
            <v>kWh</v>
          </cell>
          <cell r="AE16">
            <v>2.0799999999999999E-4</v>
          </cell>
          <cell r="AF16" t="str">
            <v>kg CO2e/kWh</v>
          </cell>
        </row>
        <row r="17">
          <cell r="AC17" t="str">
            <v>LPG (kWh)</v>
          </cell>
          <cell r="AD17" t="str">
            <v>kWh</v>
          </cell>
          <cell r="AE17">
            <v>0.214508</v>
          </cell>
          <cell r="AF17" t="str">
            <v>kg CO2e/kWh</v>
          </cell>
        </row>
        <row r="18">
          <cell r="AC18" t="str">
            <v>LPG (Litres)</v>
          </cell>
          <cell r="AD18" t="str">
            <v>litres</v>
          </cell>
          <cell r="AE18">
            <v>1.5022500000000001</v>
          </cell>
          <cell r="AF18" t="str">
            <v>kg CO2e/litre</v>
          </cell>
        </row>
        <row r="19">
          <cell r="AC19" t="str">
            <v>Purchased Heat and Steam</v>
          </cell>
          <cell r="AD19" t="str">
            <v>kWh</v>
          </cell>
          <cell r="AE19">
            <v>0.21676999999999999</v>
          </cell>
          <cell r="AF19" t="str">
            <v>kg CO2e/kWh</v>
          </cell>
        </row>
        <row r="20">
          <cell r="AC20" t="str">
            <v>Purchased Heat and Steam (local factor)</v>
          </cell>
          <cell r="AD20" t="str">
            <v>kWh</v>
          </cell>
          <cell r="AE20" t="str">
            <v>Add factor in</v>
          </cell>
          <cell r="AF20" t="str">
            <v>kg CO2e/kWh</v>
          </cell>
        </row>
        <row r="21">
          <cell r="AC21" t="str">
            <v>Renewable Elec Purchase Direct Supply</v>
          </cell>
          <cell r="AD21" t="str">
            <v>kWh</v>
          </cell>
          <cell r="AE21">
            <v>0</v>
          </cell>
          <cell r="AF21" t="str">
            <v>kg CO2e/kWh</v>
          </cell>
        </row>
        <row r="22">
          <cell r="AC22" t="str">
            <v>Renewable Heat Purchase Direct Supply</v>
          </cell>
          <cell r="AD22" t="str">
            <v>kWh</v>
          </cell>
          <cell r="AE22">
            <v>0</v>
          </cell>
          <cell r="AF22" t="str">
            <v>kgCO2e/kWh</v>
          </cell>
        </row>
        <row r="23">
          <cell r="AC23" t="str">
            <v>Renewable Elec Self Supply</v>
          </cell>
          <cell r="AD23" t="str">
            <v>kWh</v>
          </cell>
          <cell r="AE23">
            <v>0</v>
          </cell>
          <cell r="AF23" t="str">
            <v>kg CO2e/kWh</v>
          </cell>
        </row>
        <row r="24">
          <cell r="AC24" t="str">
            <v>Renewable Heat Self Supply</v>
          </cell>
          <cell r="AD24" t="str">
            <v>kWh</v>
          </cell>
          <cell r="AE24">
            <v>0</v>
          </cell>
          <cell r="AF24" t="str">
            <v>kg CO2e/kWh</v>
          </cell>
        </row>
        <row r="25">
          <cell r="AC25" t="str">
            <v>Renewable Elec Exported to Grid</v>
          </cell>
          <cell r="AD25" t="str">
            <v>kWh</v>
          </cell>
          <cell r="AE25">
            <v>0</v>
          </cell>
          <cell r="AF25" t="str">
            <v>kg CO2e/kWh</v>
          </cell>
        </row>
        <row r="26">
          <cell r="AC26" t="str">
            <v>Renewable Heat Exported</v>
          </cell>
          <cell r="AD26" t="str">
            <v>kWh</v>
          </cell>
          <cell r="AE26">
            <v>0</v>
          </cell>
          <cell r="AF26" t="str">
            <v>kg CO2e/kWh</v>
          </cell>
        </row>
        <row r="27">
          <cell r="AC27" t="str">
            <v>Refuse Municipal to Landfill</v>
          </cell>
          <cell r="AD27" t="str">
            <v>tonnes</v>
          </cell>
          <cell r="AE27">
            <v>289.83554099999998</v>
          </cell>
          <cell r="AF27" t="str">
            <v>kgCO2e/tonne</v>
          </cell>
        </row>
        <row r="28">
          <cell r="AC28" t="str">
            <v>Refuse Commercial &amp; Industrial to Landfill</v>
          </cell>
          <cell r="AD28" t="str">
            <v>tonnes</v>
          </cell>
          <cell r="AE28">
            <v>199</v>
          </cell>
          <cell r="AF28" t="str">
            <v>kgCO2e/tonne</v>
          </cell>
        </row>
        <row r="29">
          <cell r="AC29" t="str">
            <v>Organic Food &amp; Drink Composting</v>
          </cell>
          <cell r="AD29" t="str">
            <v>tonnes</v>
          </cell>
          <cell r="AE29">
            <v>6</v>
          </cell>
          <cell r="AF29" t="str">
            <v>kgCO2e/tonne</v>
          </cell>
        </row>
        <row r="30">
          <cell r="AC30" t="str">
            <v>Organic Food &amp; Drink AD</v>
          </cell>
          <cell r="AD30" t="str">
            <v>tonnes</v>
          </cell>
          <cell r="AE30">
            <v>21</v>
          </cell>
          <cell r="AF30" t="str">
            <v>kgCO2e/tonne</v>
          </cell>
        </row>
        <row r="31">
          <cell r="AC31" t="str">
            <v>Organic Garden Waste Composting</v>
          </cell>
          <cell r="AD31" t="str">
            <v>tonnes</v>
          </cell>
          <cell r="AE31">
            <v>6</v>
          </cell>
          <cell r="AF31" t="str">
            <v>kgCO2e/tonne</v>
          </cell>
        </row>
        <row r="32">
          <cell r="AC32" t="str">
            <v>Paper &amp; Board (Mixed) Recycling</v>
          </cell>
          <cell r="AD32" t="str">
            <v>tonnes</v>
          </cell>
          <cell r="AE32">
            <v>21</v>
          </cell>
          <cell r="AF32" t="str">
            <v>kgCO2e/tonne</v>
          </cell>
        </row>
        <row r="33">
          <cell r="AC33" t="str">
            <v>WEEE (Mixed) Recycling</v>
          </cell>
          <cell r="AD33" t="str">
            <v>tonnes</v>
          </cell>
          <cell r="AE33">
            <v>21</v>
          </cell>
          <cell r="AF33" t="str">
            <v>kgCO2e/tonne</v>
          </cell>
        </row>
        <row r="34">
          <cell r="AC34" t="str">
            <v>Glass Recycling</v>
          </cell>
          <cell r="AD34" t="str">
            <v>tonnes</v>
          </cell>
          <cell r="AE34">
            <v>21</v>
          </cell>
          <cell r="AF34" t="str">
            <v>kgCO2e/tonne</v>
          </cell>
        </row>
        <row r="35">
          <cell r="AC35" t="str">
            <v>Plastics (Average) Recycling</v>
          </cell>
          <cell r="AD35" t="str">
            <v>tonnes</v>
          </cell>
          <cell r="AE35">
            <v>21</v>
          </cell>
          <cell r="AF35" t="str">
            <v>kgCO2e/tonne</v>
          </cell>
        </row>
        <row r="36">
          <cell r="AC36" t="str">
            <v>Metal Cans (Mixed) &amp; Metal Scrap Recycling</v>
          </cell>
          <cell r="AD36" t="str">
            <v>tonnes</v>
          </cell>
          <cell r="AE36">
            <v>21</v>
          </cell>
          <cell r="AF36" t="str">
            <v>kgCO2e/tonne</v>
          </cell>
        </row>
        <row r="37">
          <cell r="AC37" t="str">
            <v>Refuse Mun/Comm/Ind to Combustion</v>
          </cell>
          <cell r="AD37" t="str">
            <v>tonnes</v>
          </cell>
          <cell r="AE37">
            <v>21</v>
          </cell>
          <cell r="AF37" t="str">
            <v>kgCO2e/tonne</v>
          </cell>
        </row>
        <row r="38">
          <cell r="AC38" t="str">
            <v>Construction (Average) Recycling</v>
          </cell>
          <cell r="AD38" t="str">
            <v>tonnes</v>
          </cell>
          <cell r="AE38">
            <v>1.37</v>
          </cell>
          <cell r="AF38" t="str">
            <v>kgCO2e/tonne</v>
          </cell>
        </row>
        <row r="39">
          <cell r="AC39" t="str">
            <v>Clinical waste - orange stream</v>
          </cell>
          <cell r="AD39" t="str">
            <v>tonnes</v>
          </cell>
          <cell r="AE39" t="str">
            <v>Add factor in</v>
          </cell>
          <cell r="AF39" t="str">
            <v>kgCO2e/tonne</v>
          </cell>
        </row>
        <row r="40">
          <cell r="AC40" t="str">
            <v>Clinical waste - red stream</v>
          </cell>
          <cell r="AD40" t="str">
            <v>tonnes</v>
          </cell>
          <cell r="AE40" t="str">
            <v>Add factor in</v>
          </cell>
          <cell r="AF40" t="str">
            <v>kgCO2e/tonne</v>
          </cell>
        </row>
        <row r="41">
          <cell r="AC41" t="str">
            <v>Clinical waste - yellow stream</v>
          </cell>
          <cell r="AD41" t="str">
            <v>tonnes</v>
          </cell>
          <cell r="AE41" t="str">
            <v>Add factor in</v>
          </cell>
          <cell r="AF41" t="str">
            <v>kgCO2e/tonne</v>
          </cell>
        </row>
        <row r="42">
          <cell r="AC42" t="str">
            <v>Mixed recycling</v>
          </cell>
          <cell r="AD42" t="str">
            <v>tonnes</v>
          </cell>
          <cell r="AE42">
            <v>21</v>
          </cell>
          <cell r="AF42" t="str">
            <v>kg CO2e/tonne</v>
          </cell>
        </row>
        <row r="43">
          <cell r="AC43" t="str">
            <v>All flights (self-calculated emissions)</v>
          </cell>
          <cell r="AD43" t="str">
            <v>passenger km</v>
          </cell>
          <cell r="AE43" t="str">
            <v>No single factor - report total emissions</v>
          </cell>
        </row>
        <row r="44">
          <cell r="AC44" t="str">
            <v>Domestic flight (average passenger)</v>
          </cell>
          <cell r="AD44" t="str">
            <v>passenger km</v>
          </cell>
          <cell r="AE44">
            <v>0.29315999999999998</v>
          </cell>
          <cell r="AF44" t="str">
            <v>kg CO2e/passenger km</v>
          </cell>
        </row>
        <row r="45">
          <cell r="AC45" t="str">
            <v>Short-haul flights (average passenger)</v>
          </cell>
          <cell r="AD45" t="str">
            <v>passenger km</v>
          </cell>
          <cell r="AE45">
            <v>0.16625000000000001</v>
          </cell>
          <cell r="AF45" t="str">
            <v>kg CO2e/passenger km</v>
          </cell>
        </row>
        <row r="46">
          <cell r="AC46" t="str">
            <v>Long-haul flights (average passenger)</v>
          </cell>
          <cell r="AD46" t="str">
            <v>passenger km</v>
          </cell>
          <cell r="AE46">
            <v>0.21021999999999999</v>
          </cell>
          <cell r="AF46" t="str">
            <v>kg CO2e/passenger km</v>
          </cell>
        </row>
        <row r="47">
          <cell r="AC47" t="str">
            <v>Rail (National rail)</v>
          </cell>
          <cell r="AD47" t="str">
            <v>passenger km</v>
          </cell>
          <cell r="AE47">
            <v>4.7379999999999999E-2</v>
          </cell>
          <cell r="AF47" t="str">
            <v>kg CO2e/passenger km</v>
          </cell>
        </row>
        <row r="48">
          <cell r="AC48" t="str">
            <v>Car - diesel (average)</v>
          </cell>
          <cell r="AD48" t="str">
            <v>passenger km</v>
          </cell>
          <cell r="AE48">
            <v>0.18546000000000001</v>
          </cell>
          <cell r="AF48" t="str">
            <v>kg CO2e/passenger km</v>
          </cell>
        </row>
        <row r="49">
          <cell r="AC49" t="str">
            <v>Car - petrol (average)</v>
          </cell>
          <cell r="AD49" t="str">
            <v>passenger km</v>
          </cell>
          <cell r="AE49">
            <v>0.19388</v>
          </cell>
          <cell r="AF49" t="str">
            <v>kg CO2e/passenger km</v>
          </cell>
        </row>
        <row r="50">
          <cell r="AC50" t="str">
            <v>Car - hybrid (average) mileage</v>
          </cell>
          <cell r="AD50" t="str">
            <v>passenger mile</v>
          </cell>
          <cell r="AE50">
            <v>0.21634400000000001</v>
          </cell>
          <cell r="AF50" t="str">
            <v>kg CO2e/passenger mile</v>
          </cell>
        </row>
        <row r="51">
          <cell r="AC51" t="str">
            <v>Car - LPG (average) mileage</v>
          </cell>
          <cell r="AD51" t="str">
            <v>passenger mile</v>
          </cell>
          <cell r="AE51">
            <v>0.33604699999999998</v>
          </cell>
          <cell r="AF51" t="str">
            <v>kg CO2e/passenger mile</v>
          </cell>
        </row>
        <row r="52">
          <cell r="AC52" t="str">
            <v>Van - average up to 3.5 tonnes (unknown fuel)</v>
          </cell>
          <cell r="AD52" t="str">
            <v>km</v>
          </cell>
          <cell r="AE52">
            <v>0.25092300000000001</v>
          </cell>
          <cell r="AF52" t="str">
            <v>kgCO2e/km</v>
          </cell>
        </row>
        <row r="53">
          <cell r="AC53" t="str">
            <v>HGV - average rigid (diesel, 50% laden)</v>
          </cell>
          <cell r="AD53" t="str">
            <v>km</v>
          </cell>
          <cell r="AE53">
            <v>0.82374999999999998</v>
          </cell>
          <cell r="AF53" t="str">
            <v>kgCO2e/km</v>
          </cell>
        </row>
        <row r="54">
          <cell r="AC54" t="str">
            <v>HGV - average articulated (diesel, 50% laden)</v>
          </cell>
          <cell r="AD54" t="str">
            <v>km</v>
          </cell>
          <cell r="AE54">
            <v>0.94411</v>
          </cell>
          <cell r="AF54" t="str">
            <v>kgCO2e/km</v>
          </cell>
        </row>
        <row r="55">
          <cell r="AC55" t="str">
            <v>HGV - average all types &amp; sizes (diesel, 50% laden)</v>
          </cell>
          <cell r="AD55" t="str">
            <v>km</v>
          </cell>
          <cell r="AE55">
            <v>0.88483999999999996</v>
          </cell>
          <cell r="AF55" t="str">
            <v>kgCO2e/km</v>
          </cell>
        </row>
        <row r="56">
          <cell r="AC56" t="str">
            <v>Bus (local bus, not London)</v>
          </cell>
          <cell r="AD56" t="str">
            <v>passenger km</v>
          </cell>
          <cell r="AE56">
            <v>0.10946</v>
          </cell>
          <cell r="AF56" t="str">
            <v>kg CO2e/passenger km</v>
          </cell>
        </row>
        <row r="57">
          <cell r="AC57" t="str">
            <v>Taxi (black cab)</v>
          </cell>
          <cell r="AD57" t="str">
            <v>passenger km</v>
          </cell>
          <cell r="AE57">
            <v>0.21876999999999999</v>
          </cell>
          <cell r="AF57" t="str">
            <v>kg CO2e/passenger km</v>
          </cell>
        </row>
        <row r="58">
          <cell r="AC58" t="str">
            <v>Taxi (regular)</v>
          </cell>
          <cell r="AD58" t="str">
            <v>passenger km</v>
          </cell>
          <cell r="AE58">
            <v>0.17755000000000001</v>
          </cell>
          <cell r="AF58" t="str">
            <v>kg CO2e/passenger km</v>
          </cell>
        </row>
        <row r="59">
          <cell r="AC59" t="str">
            <v>Ferry</v>
          </cell>
          <cell r="AD59" t="str">
            <v>passenger km</v>
          </cell>
          <cell r="AE59">
            <v>0.116082</v>
          </cell>
          <cell r="AF59" t="str">
            <v>kg CO2e/passenger km</v>
          </cell>
        </row>
        <row r="60">
          <cell r="AC60" t="str">
            <v>Business travel - car</v>
          </cell>
          <cell r="AD60" t="str">
            <v>No single unit - report total emissions</v>
          </cell>
          <cell r="AE60" t="str">
            <v>No single factor - report total emissions</v>
          </cell>
        </row>
        <row r="61">
          <cell r="AC61" t="str">
            <v>Business travel - public transport</v>
          </cell>
          <cell r="AD61" t="str">
            <v>No single unit - report total emissions</v>
          </cell>
          <cell r="AE61" t="str">
            <v>No single factor - report total emissions</v>
          </cell>
          <cell r="AF61" t="str">
            <v>kg CO2e/kWh</v>
          </cell>
        </row>
        <row r="62">
          <cell r="AC62" t="str">
            <v>Other 1</v>
          </cell>
          <cell r="AD62" t="str">
            <v>No single unit - report total emissions</v>
          </cell>
          <cell r="AE62" t="str">
            <v>No single factor - report total emissions</v>
          </cell>
        </row>
        <row r="63">
          <cell r="AC63" t="str">
            <v>Other 2</v>
          </cell>
          <cell r="AD63" t="str">
            <v>No single unit - report total emissions</v>
          </cell>
          <cell r="AE63" t="str">
            <v>No single factor - report total emissions</v>
          </cell>
        </row>
        <row r="64">
          <cell r="AC64" t="str">
            <v>Other 3</v>
          </cell>
          <cell r="AD64" t="str">
            <v>No single unit - report total emissions</v>
          </cell>
          <cell r="AE64" t="str">
            <v>No single factor - report total emissions</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umgal.gov.uk/CHttpHandler.ashx?id=4566&amp;p=0" TargetMode="External"/><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sepa.org.uk/environment/water/river-basin-management-planning/second-cycle-development/" TargetMode="External"/><Relationship Id="rId3" Type="http://schemas.openxmlformats.org/officeDocument/2006/relationships/hyperlink" Target="http://www.dgrenewable.co.uk/" TargetMode="External"/><Relationship Id="rId7" Type="http://schemas.openxmlformats.org/officeDocument/2006/relationships/hyperlink" Target="http://www.co-wheels.org.uk/dumfries" TargetMode="External"/><Relationship Id="rId2" Type="http://schemas.openxmlformats.org/officeDocument/2006/relationships/hyperlink" Target="http://www.dgrenewable.co.uk/" TargetMode="External"/><Relationship Id="rId1" Type="http://schemas.openxmlformats.org/officeDocument/2006/relationships/printerSettings" Target="../printerSettings/printerSettings4.bin"/><Relationship Id="rId6" Type="http://schemas.openxmlformats.org/officeDocument/2006/relationships/hyperlink" Target="http://egenda.dumgal.gov.uk/aksdumgal/images/att37012.pdf" TargetMode="External"/><Relationship Id="rId11" Type="http://schemas.openxmlformats.org/officeDocument/2006/relationships/comments" Target="../comments2.xml"/><Relationship Id="rId5" Type="http://schemas.openxmlformats.org/officeDocument/2006/relationships/hyperlink" Target="http://www.gsabiosphere.org.uk/" TargetMode="External"/><Relationship Id="rId10" Type="http://schemas.openxmlformats.org/officeDocument/2006/relationships/vmlDrawing" Target="../drawings/vmlDrawing2.vml"/><Relationship Id="rId4" Type="http://schemas.openxmlformats.org/officeDocument/2006/relationships/hyperlink" Target="http://www.dgrenewable.co.uk/" TargetMode="External"/><Relationship Id="rId9"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49"/>
  <sheetViews>
    <sheetView tabSelected="1" zoomScale="80" zoomScaleNormal="80" workbookViewId="0">
      <selection activeCell="E14" sqref="E14"/>
    </sheetView>
  </sheetViews>
  <sheetFormatPr defaultRowHeight="15" x14ac:dyDescent="0.25"/>
  <cols>
    <col min="1" max="1" width="8" style="126" customWidth="1"/>
    <col min="2" max="2" width="41.5703125" style="126" customWidth="1"/>
    <col min="3" max="3" width="44.85546875" style="126" customWidth="1"/>
    <col min="4" max="4" width="27.7109375" style="126" customWidth="1"/>
    <col min="5" max="5" width="38" style="126" customWidth="1"/>
    <col min="6" max="6" width="28.7109375" style="126" customWidth="1"/>
    <col min="7" max="7" width="23" style="126" customWidth="1"/>
    <col min="8" max="8" width="19.7109375" style="126" customWidth="1"/>
    <col min="9" max="9" width="16.140625" style="126" customWidth="1"/>
    <col min="10" max="10" width="16.7109375" style="126" customWidth="1"/>
    <col min="11" max="11" width="16.85546875" style="126" customWidth="1"/>
    <col min="12" max="12" width="20.85546875" style="126" customWidth="1"/>
    <col min="13" max="13" width="41.28515625" style="126" customWidth="1"/>
    <col min="14" max="14" width="19" style="126" customWidth="1"/>
    <col min="15" max="16384" width="9.140625" style="126"/>
  </cols>
  <sheetData>
    <row r="1" spans="1:15" ht="33.75" customHeight="1" x14ac:dyDescent="0.25">
      <c r="A1" s="525" t="s">
        <v>564</v>
      </c>
      <c r="B1" s="526"/>
      <c r="C1" s="526"/>
      <c r="D1" s="526"/>
      <c r="E1" s="526"/>
      <c r="F1" s="526"/>
      <c r="G1" s="526"/>
      <c r="H1" s="526"/>
      <c r="I1" s="526"/>
      <c r="J1" s="327"/>
      <c r="K1" s="327"/>
      <c r="L1" s="327"/>
      <c r="M1" s="328"/>
      <c r="N1" s="187"/>
      <c r="O1" s="187"/>
    </row>
    <row r="2" spans="1:15" ht="30" customHeight="1" x14ac:dyDescent="0.25">
      <c r="A2" s="329">
        <v>1</v>
      </c>
      <c r="B2" s="281" t="s">
        <v>563</v>
      </c>
      <c r="C2" s="281"/>
      <c r="D2" s="281"/>
      <c r="E2" s="281"/>
      <c r="F2" s="281"/>
      <c r="G2" s="281"/>
      <c r="H2" s="281"/>
      <c r="I2" s="281"/>
      <c r="J2" s="281"/>
      <c r="K2" s="281"/>
      <c r="L2" s="281"/>
      <c r="M2" s="330"/>
      <c r="N2" s="187"/>
      <c r="O2" s="187"/>
    </row>
    <row r="3" spans="1:15" ht="33.75" customHeight="1" x14ac:dyDescent="0.25">
      <c r="A3" s="331" t="s">
        <v>562</v>
      </c>
      <c r="B3" s="142" t="s">
        <v>561</v>
      </c>
      <c r="C3" s="410"/>
      <c r="D3" s="127"/>
      <c r="E3" s="127"/>
      <c r="F3" s="127"/>
      <c r="G3" s="127"/>
      <c r="H3" s="127"/>
      <c r="I3" s="127"/>
      <c r="J3" s="127"/>
      <c r="K3" s="127"/>
      <c r="L3" s="127"/>
      <c r="M3" s="332"/>
      <c r="N3" s="187"/>
    </row>
    <row r="4" spans="1:15" ht="20.25" customHeight="1" thickBot="1" x14ac:dyDescent="0.3">
      <c r="A4" s="333"/>
      <c r="B4" s="144" t="s">
        <v>560</v>
      </c>
      <c r="C4" s="280"/>
      <c r="D4" s="127"/>
      <c r="E4" s="127"/>
      <c r="F4" s="127"/>
      <c r="G4" s="127"/>
      <c r="H4" s="127"/>
      <c r="I4" s="127"/>
      <c r="J4" s="127"/>
      <c r="K4" s="127"/>
      <c r="L4" s="127"/>
      <c r="M4" s="334"/>
      <c r="N4" s="187"/>
    </row>
    <row r="5" spans="1:15" ht="24" customHeight="1" thickBot="1" x14ac:dyDescent="0.3">
      <c r="A5" s="335"/>
      <c r="B5" s="278" t="s">
        <v>658</v>
      </c>
      <c r="C5" s="279"/>
      <c r="D5" s="127"/>
      <c r="E5" s="127"/>
      <c r="F5" s="127"/>
      <c r="G5" s="127"/>
      <c r="H5" s="127"/>
      <c r="I5" s="127"/>
      <c r="J5" s="127"/>
      <c r="K5" s="127"/>
      <c r="L5" s="127"/>
      <c r="M5" s="334"/>
      <c r="N5" s="187"/>
    </row>
    <row r="6" spans="1:15" ht="27.75" customHeight="1" x14ac:dyDescent="0.25">
      <c r="A6" s="336" t="s">
        <v>559</v>
      </c>
      <c r="B6" s="145" t="s">
        <v>558</v>
      </c>
      <c r="C6" s="129"/>
      <c r="D6" s="127"/>
      <c r="E6" s="127"/>
      <c r="F6" s="127"/>
      <c r="G6" s="127"/>
      <c r="H6" s="127"/>
      <c r="I6" s="127"/>
      <c r="J6" s="127"/>
      <c r="K6" s="127"/>
      <c r="L6" s="127"/>
      <c r="M6" s="334"/>
      <c r="N6" s="187"/>
    </row>
    <row r="7" spans="1:15" ht="18" customHeight="1" thickBot="1" x14ac:dyDescent="0.3">
      <c r="A7" s="336"/>
      <c r="B7" s="144" t="s">
        <v>557</v>
      </c>
      <c r="C7" s="129"/>
      <c r="D7" s="127"/>
      <c r="E7" s="127"/>
      <c r="F7" s="127"/>
      <c r="G7" s="127"/>
      <c r="H7" s="127"/>
      <c r="I7" s="127"/>
      <c r="J7" s="127"/>
      <c r="K7" s="127"/>
      <c r="L7" s="127"/>
      <c r="M7" s="334"/>
      <c r="N7" s="187"/>
    </row>
    <row r="8" spans="1:15" ht="24" customHeight="1" thickBot="1" x14ac:dyDescent="0.3">
      <c r="A8" s="335"/>
      <c r="B8" s="278" t="s">
        <v>644</v>
      </c>
      <c r="C8" s="272"/>
      <c r="D8" s="127"/>
      <c r="E8" s="127"/>
      <c r="F8" s="127"/>
      <c r="G8" s="127"/>
      <c r="H8" s="127"/>
      <c r="I8" s="127"/>
      <c r="J8" s="127"/>
      <c r="K8" s="127"/>
      <c r="L8" s="127"/>
      <c r="M8" s="334"/>
      <c r="N8" s="187"/>
    </row>
    <row r="9" spans="1:15" ht="28.5" customHeight="1" thickBot="1" x14ac:dyDescent="0.3">
      <c r="A9" s="336" t="s">
        <v>556</v>
      </c>
      <c r="B9" s="142" t="s">
        <v>555</v>
      </c>
      <c r="C9" s="129"/>
      <c r="D9" s="127"/>
      <c r="E9" s="127"/>
      <c r="F9" s="127"/>
      <c r="G9" s="127"/>
      <c r="H9" s="127"/>
      <c r="I9" s="127"/>
      <c r="J9" s="127"/>
      <c r="K9" s="127"/>
      <c r="L9" s="127"/>
      <c r="M9" s="334"/>
      <c r="N9" s="187"/>
    </row>
    <row r="10" spans="1:15" ht="24" customHeight="1" thickBot="1" x14ac:dyDescent="0.3">
      <c r="A10" s="335"/>
      <c r="B10" s="399">
        <v>5500</v>
      </c>
      <c r="C10" s="272"/>
      <c r="D10" s="127"/>
      <c r="E10" s="127"/>
      <c r="F10" s="127"/>
      <c r="G10" s="127"/>
      <c r="H10" s="127"/>
      <c r="I10" s="127"/>
      <c r="J10" s="127"/>
      <c r="K10" s="127"/>
      <c r="L10" s="127"/>
      <c r="M10" s="334"/>
      <c r="N10" s="187"/>
    </row>
    <row r="11" spans="1:15" ht="28.5" customHeight="1" x14ac:dyDescent="0.25">
      <c r="A11" s="336" t="s">
        <v>554</v>
      </c>
      <c r="B11" s="142" t="s">
        <v>553</v>
      </c>
      <c r="C11" s="129"/>
      <c r="D11" s="127"/>
      <c r="E11" s="127"/>
      <c r="F11" s="127"/>
      <c r="G11" s="127"/>
      <c r="H11" s="127"/>
      <c r="I11" s="127"/>
      <c r="J11" s="127"/>
      <c r="K11" s="127"/>
      <c r="L11" s="127"/>
      <c r="M11" s="334"/>
      <c r="N11" s="187"/>
    </row>
    <row r="12" spans="1:15" ht="35.25" customHeight="1" thickBot="1" x14ac:dyDescent="0.3">
      <c r="A12" s="337"/>
      <c r="B12" s="531" t="s">
        <v>552</v>
      </c>
      <c r="C12" s="532"/>
      <c r="D12" s="532"/>
      <c r="E12" s="532"/>
      <c r="F12" s="127"/>
      <c r="G12" s="127"/>
      <c r="H12" s="127"/>
      <c r="I12" s="127"/>
      <c r="J12" s="127"/>
      <c r="K12" s="127"/>
      <c r="L12" s="127"/>
      <c r="M12" s="334"/>
      <c r="N12" s="187"/>
    </row>
    <row r="13" spans="1:15" ht="18.75" customHeight="1" x14ac:dyDescent="0.25">
      <c r="A13" s="337"/>
      <c r="B13" s="277" t="s">
        <v>551</v>
      </c>
      <c r="C13" s="276" t="s">
        <v>9</v>
      </c>
      <c r="D13" s="276" t="s">
        <v>550</v>
      </c>
      <c r="E13" s="275" t="s">
        <v>8</v>
      </c>
      <c r="F13" s="127"/>
      <c r="G13" s="127"/>
      <c r="H13" s="127"/>
      <c r="I13" s="127"/>
      <c r="J13" s="127"/>
      <c r="K13" s="127"/>
      <c r="L13" s="127"/>
      <c r="M13" s="334"/>
      <c r="N13" s="187"/>
    </row>
    <row r="14" spans="1:15" ht="14.25" customHeight="1" x14ac:dyDescent="0.25">
      <c r="A14" s="337"/>
      <c r="B14" s="205" t="s">
        <v>613</v>
      </c>
      <c r="C14" s="218" t="s">
        <v>987</v>
      </c>
      <c r="D14" s="274">
        <v>149940</v>
      </c>
      <c r="E14" s="203"/>
      <c r="F14" s="127"/>
      <c r="G14" s="127"/>
      <c r="H14" s="127"/>
      <c r="I14" s="127"/>
      <c r="J14" s="127"/>
      <c r="K14" s="127"/>
      <c r="L14" s="127"/>
      <c r="M14" s="334"/>
      <c r="N14" s="187"/>
    </row>
    <row r="15" spans="1:15" ht="14.25" customHeight="1" x14ac:dyDescent="0.25">
      <c r="A15" s="337"/>
      <c r="B15" s="205"/>
      <c r="C15" s="218" t="e">
        <f>VLOOKUP($B15,#REF!,2,FALSE)</f>
        <v>#REF!</v>
      </c>
      <c r="D15" s="274"/>
      <c r="E15" s="203"/>
      <c r="F15" s="127"/>
      <c r="G15" s="127"/>
      <c r="H15" s="127"/>
      <c r="I15" s="127"/>
      <c r="J15" s="127"/>
      <c r="K15" s="127"/>
      <c r="L15" s="127"/>
      <c r="M15" s="334"/>
      <c r="N15" s="187"/>
    </row>
    <row r="16" spans="1:15" ht="14.25" customHeight="1" x14ac:dyDescent="0.25">
      <c r="A16" s="337"/>
      <c r="B16" s="205"/>
      <c r="C16" s="218" t="e">
        <f>VLOOKUP($B16,#REF!,2,FALSE)</f>
        <v>#REF!</v>
      </c>
      <c r="D16" s="274"/>
      <c r="E16" s="203"/>
      <c r="F16" s="127"/>
      <c r="G16" s="127"/>
      <c r="H16" s="127"/>
      <c r="I16" s="127"/>
      <c r="J16" s="127"/>
      <c r="K16" s="127"/>
      <c r="L16" s="127"/>
      <c r="M16" s="334"/>
      <c r="N16" s="187"/>
    </row>
    <row r="17" spans="1:14" ht="14.25" hidden="1" customHeight="1" x14ac:dyDescent="0.25">
      <c r="A17" s="337"/>
      <c r="B17" s="205"/>
      <c r="C17" s="218" t="e">
        <f>VLOOKUP($B17,#REF!,2,FALSE)</f>
        <v>#REF!</v>
      </c>
      <c r="D17" s="274"/>
      <c r="E17" s="203"/>
      <c r="F17" s="127"/>
      <c r="G17" s="127"/>
      <c r="H17" s="127"/>
      <c r="I17" s="127"/>
      <c r="J17" s="127"/>
      <c r="K17" s="127"/>
      <c r="L17" s="127"/>
      <c r="M17" s="334"/>
      <c r="N17" s="187"/>
    </row>
    <row r="18" spans="1:14" ht="14.25" hidden="1" customHeight="1" x14ac:dyDescent="0.25">
      <c r="A18" s="337"/>
      <c r="B18" s="205"/>
      <c r="C18" s="218" t="e">
        <f>VLOOKUP($B18,#REF!,2,FALSE)</f>
        <v>#REF!</v>
      </c>
      <c r="D18" s="274"/>
      <c r="E18" s="203"/>
      <c r="F18" s="127"/>
      <c r="G18" s="127"/>
      <c r="H18" s="127"/>
      <c r="I18" s="127"/>
      <c r="J18" s="127"/>
      <c r="K18" s="127"/>
      <c r="L18" s="127"/>
      <c r="M18" s="334"/>
      <c r="N18" s="187"/>
    </row>
    <row r="19" spans="1:14" ht="14.25" hidden="1" customHeight="1" x14ac:dyDescent="0.25">
      <c r="A19" s="337"/>
      <c r="B19" s="205"/>
      <c r="C19" s="218" t="e">
        <f>VLOOKUP($B19,#REF!,2,FALSE)</f>
        <v>#REF!</v>
      </c>
      <c r="D19" s="274"/>
      <c r="E19" s="203"/>
      <c r="F19" s="127"/>
      <c r="G19" s="127"/>
      <c r="H19" s="127"/>
      <c r="I19" s="127"/>
      <c r="J19" s="127"/>
      <c r="K19" s="127"/>
      <c r="L19" s="127"/>
      <c r="M19" s="334"/>
      <c r="N19" s="187"/>
    </row>
    <row r="20" spans="1:14" ht="14.25" hidden="1" customHeight="1" x14ac:dyDescent="0.25">
      <c r="A20" s="337"/>
      <c r="B20" s="205"/>
      <c r="C20" s="218" t="e">
        <f>VLOOKUP($B20,#REF!,2,FALSE)</f>
        <v>#REF!</v>
      </c>
      <c r="D20" s="274"/>
      <c r="E20" s="203"/>
      <c r="F20" s="127"/>
      <c r="G20" s="127"/>
      <c r="H20" s="127"/>
      <c r="I20" s="127"/>
      <c r="J20" s="127"/>
      <c r="K20" s="127"/>
      <c r="L20" s="127"/>
      <c r="M20" s="334"/>
      <c r="N20" s="187"/>
    </row>
    <row r="21" spans="1:14" ht="14.25" hidden="1" customHeight="1" x14ac:dyDescent="0.25">
      <c r="A21" s="337"/>
      <c r="B21" s="205"/>
      <c r="C21" s="218" t="e">
        <f>VLOOKUP($B21,#REF!,2,FALSE)</f>
        <v>#REF!</v>
      </c>
      <c r="D21" s="274"/>
      <c r="E21" s="203"/>
      <c r="F21" s="127"/>
      <c r="G21" s="127"/>
      <c r="H21" s="127"/>
      <c r="I21" s="127"/>
      <c r="J21" s="127"/>
      <c r="K21" s="127"/>
      <c r="L21" s="127"/>
      <c r="M21" s="334"/>
      <c r="N21" s="187"/>
    </row>
    <row r="22" spans="1:14" ht="14.25" hidden="1" customHeight="1" x14ac:dyDescent="0.25">
      <c r="A22" s="337"/>
      <c r="B22" s="205"/>
      <c r="C22" s="218" t="e">
        <f>VLOOKUP($B22,#REF!,2,FALSE)</f>
        <v>#REF!</v>
      </c>
      <c r="D22" s="274"/>
      <c r="E22" s="203"/>
      <c r="F22" s="127"/>
      <c r="G22" s="127"/>
      <c r="H22" s="127"/>
      <c r="I22" s="127"/>
      <c r="J22" s="127"/>
      <c r="K22" s="127"/>
      <c r="L22" s="127"/>
      <c r="M22" s="334"/>
      <c r="N22" s="187"/>
    </row>
    <row r="23" spans="1:14" ht="14.25" customHeight="1" thickBot="1" x14ac:dyDescent="0.3">
      <c r="A23" s="337"/>
      <c r="B23" s="194" t="s">
        <v>549</v>
      </c>
      <c r="C23" s="214"/>
      <c r="D23" s="413">
        <v>73895</v>
      </c>
      <c r="E23" s="192" t="s">
        <v>723</v>
      </c>
      <c r="F23" s="127"/>
      <c r="G23" s="127"/>
      <c r="H23" s="127"/>
      <c r="I23" s="127"/>
      <c r="J23" s="127"/>
      <c r="K23" s="127"/>
      <c r="L23" s="127"/>
      <c r="M23" s="334"/>
      <c r="N23" s="187"/>
    </row>
    <row r="24" spans="1:14" ht="30" customHeight="1" x14ac:dyDescent="0.25">
      <c r="A24" s="336" t="s">
        <v>548</v>
      </c>
      <c r="B24" s="135" t="s">
        <v>547</v>
      </c>
      <c r="C24" s="134"/>
      <c r="D24" s="127"/>
      <c r="E24" s="127"/>
      <c r="F24" s="127"/>
      <c r="G24" s="127"/>
      <c r="H24" s="127"/>
      <c r="I24" s="127"/>
      <c r="J24" s="127"/>
      <c r="K24" s="127"/>
      <c r="L24" s="127"/>
      <c r="M24" s="334"/>
      <c r="N24" s="187"/>
    </row>
    <row r="25" spans="1:14" ht="19.5" customHeight="1" thickBot="1" x14ac:dyDescent="0.3">
      <c r="A25" s="336"/>
      <c r="B25" s="529" t="s">
        <v>546</v>
      </c>
      <c r="C25" s="530"/>
      <c r="D25" s="530"/>
      <c r="E25" s="530"/>
      <c r="F25" s="127"/>
      <c r="G25" s="127"/>
      <c r="H25" s="127"/>
      <c r="I25" s="127"/>
      <c r="J25" s="127"/>
      <c r="K25" s="127"/>
      <c r="L25" s="127"/>
      <c r="M25" s="334"/>
      <c r="N25" s="187"/>
    </row>
    <row r="26" spans="1:14" ht="24" customHeight="1" thickBot="1" x14ac:dyDescent="0.3">
      <c r="A26" s="335"/>
      <c r="B26" s="273">
        <v>344281000</v>
      </c>
      <c r="C26" s="272"/>
      <c r="D26" s="127"/>
      <c r="E26" s="127"/>
      <c r="F26" s="127"/>
      <c r="G26" s="127"/>
      <c r="H26" s="127"/>
      <c r="I26" s="127"/>
      <c r="J26" s="127"/>
      <c r="K26" s="127"/>
      <c r="L26" s="127"/>
      <c r="M26" s="334"/>
      <c r="N26" s="187"/>
    </row>
    <row r="27" spans="1:14" ht="30" customHeight="1" x14ac:dyDescent="0.25">
      <c r="A27" s="336" t="s">
        <v>545</v>
      </c>
      <c r="B27" s="135" t="s">
        <v>544</v>
      </c>
      <c r="C27" s="134"/>
      <c r="D27" s="127"/>
      <c r="E27" s="127"/>
      <c r="F27" s="127"/>
      <c r="G27" s="127"/>
      <c r="H27" s="127"/>
      <c r="I27" s="127"/>
      <c r="J27" s="127"/>
      <c r="K27" s="127"/>
      <c r="L27" s="127"/>
      <c r="M27" s="334"/>
      <c r="N27" s="187"/>
    </row>
    <row r="28" spans="1:14" ht="19.5" customHeight="1" thickBot="1" x14ac:dyDescent="0.3">
      <c r="A28" s="336"/>
      <c r="B28" s="529" t="s">
        <v>543</v>
      </c>
      <c r="C28" s="530"/>
      <c r="D28" s="530"/>
      <c r="E28" s="530"/>
      <c r="F28" s="127"/>
      <c r="G28" s="127"/>
      <c r="H28" s="127"/>
      <c r="I28" s="127"/>
      <c r="J28" s="127"/>
      <c r="K28" s="127"/>
      <c r="L28" s="127"/>
      <c r="M28" s="334"/>
      <c r="N28" s="187"/>
    </row>
    <row r="29" spans="1:14" ht="24" customHeight="1" thickBot="1" x14ac:dyDescent="0.3">
      <c r="A29" s="335"/>
      <c r="B29" s="273" t="s">
        <v>640</v>
      </c>
      <c r="C29" s="272"/>
      <c r="D29" s="127"/>
      <c r="E29" s="127"/>
      <c r="F29" s="127"/>
      <c r="G29" s="127"/>
      <c r="H29" s="127"/>
      <c r="I29" s="127"/>
      <c r="J29" s="127"/>
      <c r="K29" s="127"/>
      <c r="L29" s="127"/>
      <c r="M29" s="334"/>
      <c r="N29" s="187"/>
    </row>
    <row r="30" spans="1:14" ht="30.75" customHeight="1" x14ac:dyDescent="0.25">
      <c r="A30" s="335" t="s">
        <v>542</v>
      </c>
      <c r="B30" s="271" t="s">
        <v>541</v>
      </c>
      <c r="C30" s="127"/>
      <c r="D30" s="127"/>
      <c r="E30" s="127"/>
      <c r="F30" s="127"/>
      <c r="G30" s="127"/>
      <c r="H30" s="127"/>
      <c r="I30" s="127"/>
      <c r="J30" s="127"/>
      <c r="K30" s="127"/>
      <c r="L30" s="127"/>
      <c r="M30" s="334"/>
      <c r="N30" s="187"/>
    </row>
    <row r="31" spans="1:14" ht="18.75" customHeight="1" thickBot="1" x14ac:dyDescent="0.3">
      <c r="A31" s="335"/>
      <c r="B31" s="529" t="s">
        <v>540</v>
      </c>
      <c r="C31" s="530"/>
      <c r="D31" s="530"/>
      <c r="E31" s="530"/>
      <c r="F31" s="127"/>
      <c r="G31" s="127"/>
      <c r="H31" s="127"/>
      <c r="I31" s="127"/>
      <c r="J31" s="127"/>
      <c r="K31" s="127"/>
      <c r="L31" s="127"/>
      <c r="M31" s="334"/>
      <c r="N31" s="187"/>
    </row>
    <row r="32" spans="1:14" ht="164.25" customHeight="1" thickBot="1" x14ac:dyDescent="0.3">
      <c r="A32" s="335"/>
      <c r="B32" s="533" t="s">
        <v>857</v>
      </c>
      <c r="C32" s="534"/>
      <c r="D32" s="534"/>
      <c r="E32" s="535"/>
      <c r="F32" s="127"/>
      <c r="G32" s="127"/>
      <c r="H32" s="127"/>
      <c r="I32" s="127"/>
      <c r="J32" s="127"/>
      <c r="K32" s="127"/>
      <c r="L32" s="127"/>
      <c r="M32" s="334"/>
      <c r="N32" s="187"/>
    </row>
    <row r="33" spans="1:14" ht="19.5" customHeight="1" x14ac:dyDescent="0.25">
      <c r="A33" s="336"/>
      <c r="B33" s="529"/>
      <c r="C33" s="530"/>
      <c r="D33" s="530"/>
      <c r="E33" s="530"/>
      <c r="F33" s="127"/>
      <c r="G33" s="127"/>
      <c r="H33" s="127"/>
      <c r="I33" s="127"/>
      <c r="J33" s="127"/>
      <c r="K33" s="127"/>
      <c r="L33" s="127"/>
      <c r="M33" s="334"/>
      <c r="N33" s="187"/>
    </row>
    <row r="34" spans="1:14" ht="33" customHeight="1" x14ac:dyDescent="0.25">
      <c r="A34" s="338">
        <v>2</v>
      </c>
      <c r="B34" s="270" t="s">
        <v>539</v>
      </c>
      <c r="C34" s="270"/>
      <c r="D34" s="270"/>
      <c r="E34" s="270"/>
      <c r="F34" s="270"/>
      <c r="G34" s="270"/>
      <c r="H34" s="270"/>
      <c r="I34" s="270"/>
      <c r="J34" s="270"/>
      <c r="K34" s="270"/>
      <c r="L34" s="270"/>
      <c r="M34" s="339"/>
      <c r="N34" s="187"/>
    </row>
    <row r="35" spans="1:14" ht="21.75" customHeight="1" x14ac:dyDescent="0.25">
      <c r="A35" s="340"/>
      <c r="B35" s="259" t="s">
        <v>538</v>
      </c>
      <c r="C35" s="259"/>
      <c r="D35" s="259"/>
      <c r="E35" s="259"/>
      <c r="F35" s="259"/>
      <c r="G35" s="259"/>
      <c r="H35" s="259"/>
      <c r="I35" s="259"/>
      <c r="J35" s="259"/>
      <c r="K35" s="259"/>
      <c r="L35" s="259"/>
      <c r="M35" s="341"/>
      <c r="N35" s="187"/>
    </row>
    <row r="36" spans="1:14" ht="20.25" customHeight="1" thickBot="1" x14ac:dyDescent="0.3">
      <c r="A36" s="342" t="s">
        <v>6</v>
      </c>
      <c r="B36" s="536" t="s">
        <v>537</v>
      </c>
      <c r="C36" s="537"/>
      <c r="D36" s="537"/>
      <c r="E36" s="537"/>
      <c r="F36" s="255"/>
      <c r="G36" s="255"/>
      <c r="H36" s="255"/>
      <c r="I36" s="255"/>
      <c r="J36" s="255"/>
      <c r="K36" s="255"/>
      <c r="L36" s="255"/>
      <c r="M36" s="343"/>
      <c r="N36" s="187"/>
    </row>
    <row r="37" spans="1:14" ht="329.25" customHeight="1" thickBot="1" x14ac:dyDescent="0.3">
      <c r="A37" s="344"/>
      <c r="B37" s="459" t="s">
        <v>921</v>
      </c>
      <c r="C37" s="472"/>
      <c r="D37" s="472"/>
      <c r="E37" s="473"/>
      <c r="F37" s="255"/>
      <c r="G37" s="255"/>
      <c r="H37" s="255"/>
      <c r="I37" s="255"/>
      <c r="J37" s="255"/>
      <c r="K37" s="255"/>
      <c r="L37" s="255"/>
      <c r="M37" s="343"/>
      <c r="N37" s="187"/>
    </row>
    <row r="38" spans="1:14" ht="409.5" customHeight="1" thickBot="1" x14ac:dyDescent="0.3">
      <c r="A38" s="345"/>
      <c r="B38" s="513" t="s">
        <v>928</v>
      </c>
      <c r="C38" s="514"/>
      <c r="D38" s="514"/>
      <c r="E38" s="515"/>
      <c r="F38" s="255"/>
      <c r="G38" s="255"/>
      <c r="H38" s="255"/>
      <c r="I38" s="255"/>
      <c r="J38" s="255"/>
      <c r="K38" s="255"/>
      <c r="L38" s="255"/>
      <c r="M38" s="343"/>
      <c r="N38" s="187"/>
    </row>
    <row r="39" spans="1:14" ht="20.25" customHeight="1" thickBot="1" x14ac:dyDescent="0.3">
      <c r="A39" s="342" t="s">
        <v>11</v>
      </c>
      <c r="B39" s="527" t="s">
        <v>536</v>
      </c>
      <c r="C39" s="528"/>
      <c r="D39" s="528"/>
      <c r="E39" s="528"/>
      <c r="F39" s="255"/>
      <c r="G39" s="255"/>
      <c r="H39" s="255"/>
      <c r="I39" s="255"/>
      <c r="J39" s="255"/>
      <c r="K39" s="255"/>
      <c r="L39" s="255"/>
      <c r="M39" s="343"/>
      <c r="N39" s="187"/>
    </row>
    <row r="40" spans="1:14" ht="285" customHeight="1" thickBot="1" x14ac:dyDescent="0.3">
      <c r="A40" s="344"/>
      <c r="B40" s="459" t="s">
        <v>948</v>
      </c>
      <c r="C40" s="460"/>
      <c r="D40" s="460"/>
      <c r="E40" s="461"/>
      <c r="F40" s="255"/>
      <c r="G40" s="255"/>
      <c r="H40" s="255"/>
      <c r="I40" s="255"/>
      <c r="J40" s="255"/>
      <c r="K40" s="255"/>
      <c r="L40" s="255"/>
      <c r="M40" s="343"/>
      <c r="N40" s="187"/>
    </row>
    <row r="41" spans="1:14" ht="399.75" customHeight="1" thickBot="1" x14ac:dyDescent="0.3">
      <c r="A41" s="345"/>
      <c r="B41" s="495" t="s">
        <v>929</v>
      </c>
      <c r="C41" s="496"/>
      <c r="D41" s="496"/>
      <c r="E41" s="497"/>
      <c r="F41" s="255"/>
      <c r="G41" s="255"/>
      <c r="H41" s="255"/>
      <c r="I41" s="255"/>
      <c r="J41" s="255"/>
      <c r="K41" s="255"/>
      <c r="L41" s="255"/>
      <c r="M41" s="343"/>
      <c r="N41" s="187"/>
    </row>
    <row r="42" spans="1:14" ht="11.25" customHeight="1" x14ac:dyDescent="0.25">
      <c r="A42" s="346"/>
      <c r="B42" s="402"/>
      <c r="C42" s="255"/>
      <c r="D42" s="255"/>
      <c r="E42" s="255"/>
      <c r="F42" s="255"/>
      <c r="G42" s="255"/>
      <c r="H42" s="255"/>
      <c r="I42" s="255"/>
      <c r="J42" s="255"/>
      <c r="K42" s="255"/>
      <c r="L42" s="255"/>
      <c r="M42" s="343"/>
      <c r="N42" s="187"/>
    </row>
    <row r="43" spans="1:14" ht="24" customHeight="1" x14ac:dyDescent="0.25">
      <c r="A43" s="347"/>
      <c r="B43" s="259" t="s">
        <v>535</v>
      </c>
      <c r="C43" s="259"/>
      <c r="D43" s="259"/>
      <c r="E43" s="259"/>
      <c r="F43" s="259"/>
      <c r="G43" s="259"/>
      <c r="H43" s="259"/>
      <c r="I43" s="259"/>
      <c r="J43" s="259"/>
      <c r="K43" s="259"/>
      <c r="L43" s="259"/>
      <c r="M43" s="348"/>
      <c r="N43" s="187"/>
    </row>
    <row r="44" spans="1:14" ht="21" customHeight="1" x14ac:dyDescent="0.25">
      <c r="A44" s="349" t="s">
        <v>534</v>
      </c>
      <c r="B44" s="483" t="s">
        <v>533</v>
      </c>
      <c r="C44" s="484"/>
      <c r="D44" s="484"/>
      <c r="E44" s="484"/>
      <c r="F44" s="255"/>
      <c r="G44" s="255"/>
      <c r="H44" s="255"/>
      <c r="I44" s="255"/>
      <c r="J44" s="255"/>
      <c r="K44" s="255"/>
      <c r="L44" s="255"/>
      <c r="M44" s="343"/>
      <c r="N44" s="187"/>
    </row>
    <row r="45" spans="1:14" ht="22.5" customHeight="1" thickBot="1" x14ac:dyDescent="0.3">
      <c r="A45" s="350"/>
      <c r="B45" s="269" t="s">
        <v>532</v>
      </c>
      <c r="C45" s="268"/>
      <c r="D45" s="268"/>
      <c r="E45" s="268"/>
      <c r="F45" s="255"/>
      <c r="G45" s="255"/>
      <c r="H45" s="255"/>
      <c r="I45" s="255"/>
      <c r="J45" s="255"/>
      <c r="K45" s="255"/>
      <c r="L45" s="255"/>
      <c r="M45" s="343"/>
      <c r="N45" s="187"/>
    </row>
    <row r="46" spans="1:14" ht="18.75" customHeight="1" x14ac:dyDescent="0.25">
      <c r="A46" s="346"/>
      <c r="B46" s="267" t="s">
        <v>531</v>
      </c>
      <c r="C46" s="488" t="s">
        <v>523</v>
      </c>
      <c r="D46" s="488"/>
      <c r="E46" s="489"/>
      <c r="F46" s="255"/>
      <c r="G46" s="255"/>
      <c r="H46" s="255"/>
      <c r="I46" s="255"/>
      <c r="J46" s="255"/>
      <c r="K46" s="255"/>
      <c r="L46" s="255"/>
      <c r="M46" s="343"/>
      <c r="N46" s="187"/>
    </row>
    <row r="47" spans="1:14" ht="14.25" customHeight="1" x14ac:dyDescent="0.25">
      <c r="A47" s="346"/>
      <c r="B47" s="403" t="s">
        <v>748</v>
      </c>
      <c r="C47" s="421" t="s">
        <v>977</v>
      </c>
      <c r="D47" s="422"/>
      <c r="E47" s="423"/>
      <c r="F47" s="255"/>
      <c r="G47" s="255"/>
      <c r="H47" s="255"/>
      <c r="I47" s="255"/>
      <c r="J47" s="255"/>
      <c r="K47" s="255"/>
      <c r="L47" s="255"/>
      <c r="M47" s="343"/>
      <c r="N47" s="187"/>
    </row>
    <row r="48" spans="1:14" ht="14.25" customHeight="1" x14ac:dyDescent="0.25">
      <c r="A48" s="346"/>
      <c r="B48" s="403" t="s">
        <v>747</v>
      </c>
      <c r="C48" s="421" t="s">
        <v>977</v>
      </c>
      <c r="D48" s="422"/>
      <c r="E48" s="423"/>
      <c r="F48" s="255"/>
      <c r="G48" s="255"/>
      <c r="H48" s="255"/>
      <c r="I48" s="255"/>
      <c r="J48" s="255"/>
      <c r="K48" s="255"/>
      <c r="L48" s="255"/>
      <c r="M48" s="343"/>
      <c r="N48" s="187"/>
    </row>
    <row r="49" spans="1:14" ht="14.25" customHeight="1" x14ac:dyDescent="0.25">
      <c r="A49" s="346"/>
      <c r="B49" s="403" t="s">
        <v>749</v>
      </c>
      <c r="C49" s="421" t="s">
        <v>977</v>
      </c>
      <c r="D49" s="422"/>
      <c r="E49" s="423"/>
      <c r="F49" s="255"/>
      <c r="G49" s="255"/>
      <c r="H49" s="255"/>
      <c r="I49" s="255"/>
      <c r="J49" s="255"/>
      <c r="K49" s="255"/>
      <c r="L49" s="255"/>
      <c r="M49" s="343"/>
      <c r="N49" s="187"/>
    </row>
    <row r="50" spans="1:14" ht="14.25" customHeight="1" x14ac:dyDescent="0.25">
      <c r="A50" s="346"/>
      <c r="B50" s="403" t="s">
        <v>750</v>
      </c>
      <c r="C50" s="485" t="s">
        <v>977</v>
      </c>
      <c r="D50" s="486"/>
      <c r="E50" s="487"/>
      <c r="F50" s="255"/>
      <c r="G50" s="255"/>
      <c r="H50" s="255"/>
      <c r="I50" s="255"/>
      <c r="J50" s="255"/>
      <c r="K50" s="255"/>
      <c r="L50" s="255"/>
      <c r="M50" s="343"/>
      <c r="N50" s="187"/>
    </row>
    <row r="51" spans="1:14" ht="14.25" customHeight="1" x14ac:dyDescent="0.25">
      <c r="A51" s="346"/>
      <c r="B51" s="403" t="s">
        <v>751</v>
      </c>
      <c r="C51" s="485" t="s">
        <v>977</v>
      </c>
      <c r="D51" s="486"/>
      <c r="E51" s="487"/>
      <c r="F51" s="255"/>
      <c r="G51" s="255"/>
      <c r="H51" s="255"/>
      <c r="I51" s="255"/>
      <c r="J51" s="255"/>
      <c r="K51" s="255"/>
      <c r="L51" s="255"/>
      <c r="M51" s="343"/>
      <c r="N51" s="187"/>
    </row>
    <row r="52" spans="1:14" ht="14.25" customHeight="1" x14ac:dyDescent="0.25">
      <c r="A52" s="346"/>
      <c r="B52" s="424" t="s">
        <v>748</v>
      </c>
      <c r="C52" s="485" t="s">
        <v>978</v>
      </c>
      <c r="D52" s="486"/>
      <c r="E52" s="487"/>
      <c r="F52" s="255"/>
      <c r="G52" s="255"/>
      <c r="H52" s="255"/>
      <c r="I52" s="255"/>
      <c r="J52" s="255"/>
      <c r="K52" s="255"/>
      <c r="L52" s="255"/>
      <c r="M52" s="343"/>
      <c r="N52" s="187"/>
    </row>
    <row r="53" spans="1:14" ht="14.25" customHeight="1" x14ac:dyDescent="0.25">
      <c r="A53" s="346"/>
      <c r="B53" s="205"/>
      <c r="C53" s="490"/>
      <c r="D53" s="490"/>
      <c r="E53" s="491"/>
      <c r="F53" s="255"/>
      <c r="G53" s="255"/>
      <c r="H53" s="255"/>
      <c r="I53" s="255"/>
      <c r="J53" s="255"/>
      <c r="K53" s="255"/>
      <c r="L53" s="255"/>
      <c r="M53" s="343"/>
      <c r="N53" s="187"/>
    </row>
    <row r="54" spans="1:14" ht="14.25" customHeight="1" thickBot="1" x14ac:dyDescent="0.3">
      <c r="A54" s="346"/>
      <c r="B54" s="194"/>
      <c r="C54" s="498"/>
      <c r="D54" s="498"/>
      <c r="E54" s="499"/>
      <c r="F54" s="255"/>
      <c r="G54" s="255"/>
      <c r="H54" s="255"/>
      <c r="I54" s="255"/>
      <c r="J54" s="255"/>
      <c r="K54" s="255"/>
      <c r="L54" s="255"/>
      <c r="M54" s="343"/>
      <c r="N54" s="187"/>
    </row>
    <row r="55" spans="1:14" ht="24.75" customHeight="1" x14ac:dyDescent="0.25">
      <c r="A55" s="346" t="s">
        <v>530</v>
      </c>
      <c r="B55" s="502" t="s">
        <v>529</v>
      </c>
      <c r="C55" s="503"/>
      <c r="D55" s="503"/>
      <c r="E55" s="503"/>
      <c r="F55" s="255"/>
      <c r="G55" s="255"/>
      <c r="H55" s="255"/>
      <c r="I55" s="255"/>
      <c r="J55" s="255"/>
      <c r="K55" s="255"/>
      <c r="L55" s="255"/>
      <c r="M55" s="343"/>
      <c r="N55" s="187"/>
    </row>
    <row r="56" spans="1:14" ht="15.75" customHeight="1" thickBot="1" x14ac:dyDescent="0.3">
      <c r="A56" s="346"/>
      <c r="B56" s="500" t="s">
        <v>528</v>
      </c>
      <c r="C56" s="501"/>
      <c r="D56" s="501"/>
      <c r="E56" s="501"/>
      <c r="F56" s="255"/>
      <c r="G56" s="255"/>
      <c r="H56" s="255"/>
      <c r="I56" s="255"/>
      <c r="J56" s="255"/>
      <c r="K56" s="255"/>
      <c r="L56" s="255"/>
      <c r="M56" s="343"/>
      <c r="N56" s="187"/>
    </row>
    <row r="57" spans="1:14" ht="31.5" customHeight="1" thickBot="1" x14ac:dyDescent="0.3">
      <c r="A57" s="346"/>
      <c r="B57" s="468" t="s">
        <v>712</v>
      </c>
      <c r="C57" s="469"/>
      <c r="D57" s="469"/>
      <c r="E57" s="470"/>
      <c r="F57" s="255"/>
      <c r="G57" s="255"/>
      <c r="H57" s="255"/>
      <c r="I57" s="255"/>
      <c r="J57" s="255"/>
      <c r="K57" s="255"/>
      <c r="L57" s="255"/>
      <c r="M57" s="343"/>
      <c r="N57" s="187"/>
    </row>
    <row r="58" spans="1:14" ht="31.5" customHeight="1" x14ac:dyDescent="0.25">
      <c r="A58" s="346"/>
      <c r="B58" s="255"/>
      <c r="C58" s="255"/>
      <c r="D58" s="255"/>
      <c r="E58" s="255"/>
      <c r="F58" s="255"/>
      <c r="G58" s="255"/>
      <c r="H58" s="255"/>
      <c r="I58" s="255"/>
      <c r="J58" s="255"/>
      <c r="K58" s="255"/>
      <c r="L58" s="255"/>
      <c r="M58" s="343"/>
      <c r="N58" s="187"/>
    </row>
    <row r="59" spans="1:14" ht="16.5" customHeight="1" x14ac:dyDescent="0.25">
      <c r="A59" s="346" t="s">
        <v>527</v>
      </c>
      <c r="B59" s="255" t="s">
        <v>526</v>
      </c>
      <c r="C59" s="255"/>
      <c r="D59" s="255"/>
      <c r="E59" s="255"/>
      <c r="F59" s="255"/>
      <c r="G59" s="255"/>
      <c r="H59" s="255"/>
      <c r="I59" s="255"/>
      <c r="J59" s="255"/>
      <c r="K59" s="255"/>
      <c r="L59" s="255"/>
      <c r="M59" s="343"/>
      <c r="N59" s="187"/>
    </row>
    <row r="60" spans="1:14" ht="22.5" customHeight="1" thickBot="1" x14ac:dyDescent="0.3">
      <c r="A60" s="346"/>
      <c r="B60" s="266" t="s">
        <v>525</v>
      </c>
      <c r="C60" s="255"/>
      <c r="D60" s="255"/>
      <c r="E60" s="255"/>
      <c r="F60" s="255"/>
      <c r="G60" s="255"/>
      <c r="H60" s="255"/>
      <c r="I60" s="255"/>
      <c r="J60" s="255"/>
      <c r="K60" s="255"/>
      <c r="L60" s="255"/>
      <c r="M60" s="343"/>
      <c r="N60" s="187"/>
    </row>
    <row r="61" spans="1:14" ht="42.75" customHeight="1" x14ac:dyDescent="0.25">
      <c r="A61" s="346"/>
      <c r="B61" s="265" t="s">
        <v>524</v>
      </c>
      <c r="C61" s="264" t="s">
        <v>523</v>
      </c>
      <c r="D61" s="264" t="s">
        <v>522</v>
      </c>
      <c r="E61" s="442" t="s">
        <v>8</v>
      </c>
      <c r="F61" s="435"/>
      <c r="G61" s="435"/>
      <c r="H61" s="435"/>
      <c r="I61" s="255"/>
      <c r="J61" s="255"/>
      <c r="K61" s="255"/>
      <c r="L61" s="255"/>
      <c r="M61" s="343"/>
      <c r="N61" s="187"/>
    </row>
    <row r="62" spans="1:14" ht="18.75" customHeight="1" x14ac:dyDescent="0.25">
      <c r="A62" s="346"/>
      <c r="B62" s="218"/>
      <c r="C62" s="218" t="s">
        <v>746</v>
      </c>
      <c r="D62" s="218" t="s">
        <v>745</v>
      </c>
      <c r="E62" s="431" t="s">
        <v>753</v>
      </c>
      <c r="F62" s="443"/>
      <c r="G62" s="443"/>
      <c r="H62" s="443"/>
      <c r="I62" s="255"/>
      <c r="J62" s="255"/>
      <c r="K62" s="255"/>
      <c r="L62" s="255"/>
      <c r="M62" s="343"/>
      <c r="N62" s="187"/>
    </row>
    <row r="63" spans="1:14" ht="14.25" customHeight="1" x14ac:dyDescent="0.25">
      <c r="A63" s="346"/>
      <c r="B63" s="205" t="s">
        <v>659</v>
      </c>
      <c r="C63" s="218" t="s">
        <v>763</v>
      </c>
      <c r="D63" s="218"/>
      <c r="E63" s="431"/>
      <c r="F63" s="443"/>
      <c r="G63" s="443"/>
      <c r="H63" s="443"/>
      <c r="I63" s="255"/>
      <c r="J63" s="255"/>
      <c r="K63" s="255"/>
      <c r="L63" s="255"/>
      <c r="M63" s="343"/>
      <c r="N63" s="187"/>
    </row>
    <row r="64" spans="1:14" ht="14.25" customHeight="1" x14ac:dyDescent="0.25">
      <c r="A64" s="346"/>
      <c r="B64" s="205"/>
      <c r="C64" s="218" t="s">
        <v>667</v>
      </c>
      <c r="D64" s="218" t="s">
        <v>674</v>
      </c>
      <c r="E64" s="431" t="s">
        <v>700</v>
      </c>
      <c r="F64" s="443"/>
      <c r="G64" s="443"/>
      <c r="H64" s="443"/>
      <c r="I64" s="255"/>
      <c r="J64" s="255"/>
      <c r="K64" s="255"/>
      <c r="L64" s="255"/>
      <c r="M64" s="343"/>
      <c r="N64" s="187"/>
    </row>
    <row r="65" spans="1:14" ht="14.25" customHeight="1" x14ac:dyDescent="0.25">
      <c r="A65" s="346"/>
      <c r="B65" s="403"/>
      <c r="C65" s="218" t="s">
        <v>755</v>
      </c>
      <c r="D65" s="218" t="s">
        <v>691</v>
      </c>
      <c r="E65" s="431" t="s">
        <v>956</v>
      </c>
      <c r="F65" s="443"/>
      <c r="G65" s="443"/>
      <c r="H65" s="443"/>
      <c r="I65" s="255"/>
      <c r="J65" s="255"/>
      <c r="K65" s="255"/>
      <c r="L65" s="255"/>
      <c r="M65" s="343"/>
      <c r="N65" s="187"/>
    </row>
    <row r="66" spans="1:14" ht="14.25" customHeight="1" x14ac:dyDescent="0.25">
      <c r="A66" s="346"/>
      <c r="B66" s="205" t="s">
        <v>660</v>
      </c>
      <c r="C66" s="218" t="s">
        <v>662</v>
      </c>
      <c r="D66" s="218">
        <v>2009</v>
      </c>
      <c r="E66" s="431" t="s">
        <v>764</v>
      </c>
      <c r="F66" s="443"/>
      <c r="G66" s="443"/>
      <c r="H66" s="443"/>
      <c r="I66" s="255"/>
      <c r="J66" s="255"/>
      <c r="K66" s="255"/>
      <c r="L66" s="255"/>
      <c r="M66" s="343"/>
      <c r="N66" s="187"/>
    </row>
    <row r="67" spans="1:14" ht="14.25" customHeight="1" x14ac:dyDescent="0.25">
      <c r="A67" s="346"/>
      <c r="B67" s="205"/>
      <c r="C67" s="218" t="s">
        <v>663</v>
      </c>
      <c r="D67" s="218" t="s">
        <v>855</v>
      </c>
      <c r="E67" s="431" t="s">
        <v>753</v>
      </c>
      <c r="F67" s="443"/>
      <c r="G67" s="443"/>
      <c r="H67" s="443"/>
      <c r="I67" s="255"/>
      <c r="J67" s="255"/>
      <c r="K67" s="255"/>
      <c r="L67" s="255"/>
      <c r="M67" s="343"/>
      <c r="N67" s="187"/>
    </row>
    <row r="68" spans="1:14" ht="14.25" customHeight="1" x14ac:dyDescent="0.25">
      <c r="A68" s="346"/>
      <c r="B68" s="205"/>
      <c r="C68" s="218" t="s">
        <v>812</v>
      </c>
      <c r="D68" s="218">
        <v>2013</v>
      </c>
      <c r="E68" s="431" t="s">
        <v>753</v>
      </c>
      <c r="F68" s="443"/>
      <c r="G68" s="443"/>
      <c r="H68" s="443"/>
      <c r="I68" s="255"/>
      <c r="J68" s="255"/>
      <c r="K68" s="255"/>
      <c r="L68" s="255"/>
      <c r="M68" s="343"/>
      <c r="N68" s="187"/>
    </row>
    <row r="69" spans="1:14" ht="14.25" customHeight="1" x14ac:dyDescent="0.25">
      <c r="A69" s="346"/>
      <c r="B69" s="205"/>
      <c r="C69" s="218" t="s">
        <v>718</v>
      </c>
      <c r="D69" s="218" t="s">
        <v>716</v>
      </c>
      <c r="E69" s="431" t="s">
        <v>753</v>
      </c>
      <c r="F69" s="443"/>
      <c r="G69" s="443"/>
      <c r="H69" s="443"/>
      <c r="I69" s="255"/>
      <c r="J69" s="255"/>
      <c r="K69" s="255"/>
      <c r="L69" s="255"/>
      <c r="M69" s="343"/>
      <c r="N69" s="187"/>
    </row>
    <row r="70" spans="1:14" ht="14.25" customHeight="1" x14ac:dyDescent="0.25">
      <c r="A70" s="346"/>
      <c r="B70" s="205"/>
      <c r="C70" s="218" t="s">
        <v>732</v>
      </c>
      <c r="D70" s="218">
        <v>2003</v>
      </c>
      <c r="E70" s="431" t="s">
        <v>702</v>
      </c>
      <c r="F70" s="443"/>
      <c r="G70" s="443"/>
      <c r="H70" s="443"/>
      <c r="I70" s="255"/>
      <c r="J70" s="255"/>
      <c r="K70" s="255"/>
      <c r="L70" s="255"/>
      <c r="M70" s="343"/>
      <c r="N70" s="187"/>
    </row>
    <row r="71" spans="1:14" ht="14.25" customHeight="1" x14ac:dyDescent="0.25">
      <c r="A71" s="346"/>
      <c r="B71" s="205" t="s">
        <v>661</v>
      </c>
      <c r="C71" s="218" t="s">
        <v>664</v>
      </c>
      <c r="D71" s="218" t="s">
        <v>758</v>
      </c>
      <c r="E71" s="431" t="s">
        <v>701</v>
      </c>
      <c r="F71" s="443"/>
      <c r="G71" s="443"/>
      <c r="H71" s="443"/>
      <c r="I71" s="255"/>
      <c r="J71" s="255"/>
      <c r="K71" s="255"/>
      <c r="L71" s="255"/>
      <c r="M71" s="343"/>
      <c r="N71" s="187"/>
    </row>
    <row r="72" spans="1:14" ht="14.25" customHeight="1" x14ac:dyDescent="0.25">
      <c r="A72" s="346"/>
      <c r="B72" s="205"/>
      <c r="C72" s="218" t="s">
        <v>666</v>
      </c>
      <c r="D72" s="218"/>
      <c r="E72" s="431" t="s">
        <v>702</v>
      </c>
      <c r="F72" s="443"/>
      <c r="G72" s="443"/>
      <c r="H72" s="443"/>
      <c r="I72" s="255"/>
      <c r="J72" s="255"/>
      <c r="K72" s="255"/>
      <c r="L72" s="255"/>
      <c r="M72" s="343"/>
      <c r="N72" s="187"/>
    </row>
    <row r="73" spans="1:14" ht="14.25" customHeight="1" x14ac:dyDescent="0.25">
      <c r="A73" s="346"/>
      <c r="B73" s="205"/>
      <c r="C73" s="218" t="s">
        <v>677</v>
      </c>
      <c r="D73" s="218">
        <v>2010</v>
      </c>
      <c r="E73" s="431" t="s">
        <v>914</v>
      </c>
      <c r="F73" s="443"/>
      <c r="G73" s="444"/>
      <c r="H73" s="443"/>
      <c r="I73" s="255"/>
      <c r="J73" s="255"/>
      <c r="K73" s="255"/>
      <c r="L73" s="255"/>
      <c r="M73" s="343"/>
      <c r="N73" s="187"/>
    </row>
    <row r="74" spans="1:14" ht="14.25" customHeight="1" x14ac:dyDescent="0.25">
      <c r="A74" s="346"/>
      <c r="B74" s="205"/>
      <c r="C74" s="218" t="s">
        <v>814</v>
      </c>
      <c r="D74" s="218" t="s">
        <v>815</v>
      </c>
      <c r="E74" s="431" t="s">
        <v>816</v>
      </c>
      <c r="F74" s="443"/>
      <c r="G74" s="443"/>
      <c r="H74" s="443"/>
      <c r="I74" s="255"/>
      <c r="J74" s="255"/>
      <c r="K74" s="255"/>
      <c r="L74" s="255"/>
      <c r="M74" s="343"/>
      <c r="N74" s="187"/>
    </row>
    <row r="75" spans="1:14" ht="14.25" customHeight="1" x14ac:dyDescent="0.25">
      <c r="A75" s="346"/>
      <c r="B75" s="205"/>
      <c r="C75" s="218" t="s">
        <v>696</v>
      </c>
      <c r="D75" s="218">
        <v>2005</v>
      </c>
      <c r="E75" s="431" t="s">
        <v>817</v>
      </c>
      <c r="F75" s="443"/>
      <c r="G75" s="443"/>
      <c r="H75" s="443"/>
      <c r="I75" s="255"/>
      <c r="J75" s="255"/>
      <c r="K75" s="255"/>
      <c r="L75" s="255"/>
      <c r="M75" s="343"/>
      <c r="N75" s="187"/>
    </row>
    <row r="76" spans="1:14" ht="14.25" customHeight="1" x14ac:dyDescent="0.25">
      <c r="A76" s="346"/>
      <c r="B76" s="205" t="s">
        <v>681</v>
      </c>
      <c r="C76" s="218" t="s">
        <v>673</v>
      </c>
      <c r="D76" s="218" t="s">
        <v>837</v>
      </c>
      <c r="E76" s="431" t="s">
        <v>788</v>
      </c>
      <c r="F76" s="443"/>
      <c r="G76" s="443"/>
      <c r="H76" s="443"/>
      <c r="I76" s="255"/>
      <c r="J76" s="255"/>
      <c r="K76" s="255"/>
      <c r="L76" s="255"/>
      <c r="M76" s="343"/>
      <c r="N76" s="187"/>
    </row>
    <row r="77" spans="1:14" ht="14.25" customHeight="1" x14ac:dyDescent="0.25">
      <c r="A77" s="346"/>
      <c r="B77" s="403"/>
      <c r="C77" s="218" t="s">
        <v>720</v>
      </c>
      <c r="D77" s="218" t="s">
        <v>721</v>
      </c>
      <c r="E77" s="431" t="s">
        <v>788</v>
      </c>
      <c r="F77" s="443"/>
      <c r="G77" s="443"/>
      <c r="H77" s="443"/>
      <c r="I77" s="255"/>
      <c r="J77" s="255"/>
      <c r="K77" s="255"/>
      <c r="L77" s="255"/>
      <c r="M77" s="343"/>
      <c r="N77" s="187"/>
    </row>
    <row r="78" spans="1:14" ht="14.25" customHeight="1" x14ac:dyDescent="0.25">
      <c r="A78" s="346"/>
      <c r="B78" s="205"/>
      <c r="C78" s="218" t="s">
        <v>665</v>
      </c>
      <c r="D78" s="218">
        <v>2013</v>
      </c>
      <c r="E78" s="431" t="s">
        <v>788</v>
      </c>
      <c r="F78" s="443"/>
      <c r="G78" s="443"/>
      <c r="H78" s="443"/>
      <c r="I78" s="255"/>
      <c r="J78" s="255"/>
      <c r="K78" s="255"/>
      <c r="L78" s="255"/>
      <c r="M78" s="343"/>
      <c r="N78" s="187"/>
    </row>
    <row r="79" spans="1:14" ht="14.25" customHeight="1" x14ac:dyDescent="0.25">
      <c r="A79" s="346"/>
      <c r="B79" s="205" t="s">
        <v>521</v>
      </c>
      <c r="C79" s="218" t="s">
        <v>668</v>
      </c>
      <c r="D79" s="218" t="s">
        <v>671</v>
      </c>
      <c r="E79" s="431" t="s">
        <v>692</v>
      </c>
      <c r="F79" s="443"/>
      <c r="G79" s="443"/>
      <c r="H79" s="443"/>
      <c r="I79" s="255"/>
      <c r="J79" s="255"/>
      <c r="K79" s="255"/>
      <c r="L79" s="255"/>
      <c r="M79" s="343"/>
      <c r="N79" s="187"/>
    </row>
    <row r="80" spans="1:14" ht="14.25" customHeight="1" x14ac:dyDescent="0.25">
      <c r="A80" s="346"/>
      <c r="B80" s="205" t="s">
        <v>520</v>
      </c>
      <c r="C80" s="218" t="s">
        <v>698</v>
      </c>
      <c r="D80" s="218" t="s">
        <v>713</v>
      </c>
      <c r="E80" s="431" t="s">
        <v>693</v>
      </c>
      <c r="F80" s="443"/>
      <c r="G80" s="443"/>
      <c r="H80" s="443"/>
      <c r="I80" s="255"/>
      <c r="J80" s="255"/>
      <c r="K80" s="255"/>
      <c r="L80" s="255"/>
      <c r="M80" s="343"/>
      <c r="N80" s="187"/>
    </row>
    <row r="81" spans="1:14" ht="14.25" customHeight="1" x14ac:dyDescent="0.25">
      <c r="A81" s="346"/>
      <c r="B81" s="205"/>
      <c r="C81" s="218" t="s">
        <v>714</v>
      </c>
      <c r="D81" s="218">
        <v>2008</v>
      </c>
      <c r="E81" s="431" t="s">
        <v>705</v>
      </c>
      <c r="F81" s="443"/>
      <c r="G81" s="443"/>
      <c r="H81" s="443"/>
      <c r="I81" s="255"/>
      <c r="J81" s="255"/>
      <c r="K81" s="255"/>
      <c r="L81" s="255"/>
      <c r="M81" s="343"/>
      <c r="N81" s="187"/>
    </row>
    <row r="82" spans="1:14" ht="14.25" customHeight="1" x14ac:dyDescent="0.25">
      <c r="A82" s="346"/>
      <c r="B82" s="205"/>
      <c r="C82" s="218" t="s">
        <v>678</v>
      </c>
      <c r="D82" s="218" t="s">
        <v>588</v>
      </c>
      <c r="E82" s="431" t="s">
        <v>705</v>
      </c>
      <c r="F82" s="443"/>
      <c r="G82" s="443"/>
      <c r="H82" s="443"/>
      <c r="I82" s="255"/>
      <c r="J82" s="255"/>
      <c r="K82" s="255"/>
      <c r="L82" s="255"/>
      <c r="M82" s="343"/>
      <c r="N82" s="187"/>
    </row>
    <row r="83" spans="1:14" ht="14.25" customHeight="1" x14ac:dyDescent="0.25">
      <c r="A83" s="346"/>
      <c r="B83" s="205"/>
      <c r="C83" s="218" t="s">
        <v>715</v>
      </c>
      <c r="D83" s="218"/>
      <c r="E83" s="431" t="s">
        <v>705</v>
      </c>
      <c r="F83" s="443"/>
      <c r="G83" s="443"/>
      <c r="H83" s="443"/>
      <c r="I83" s="255"/>
      <c r="J83" s="255"/>
      <c r="K83" s="255"/>
      <c r="L83" s="255"/>
      <c r="M83" s="343"/>
      <c r="N83" s="187"/>
    </row>
    <row r="84" spans="1:14" ht="14.25" customHeight="1" x14ac:dyDescent="0.25">
      <c r="A84" s="346"/>
      <c r="B84" s="403"/>
      <c r="C84" s="218" t="s">
        <v>756</v>
      </c>
      <c r="D84" s="218" t="s">
        <v>757</v>
      </c>
      <c r="E84" s="431" t="s">
        <v>789</v>
      </c>
      <c r="F84" s="443"/>
      <c r="G84" s="443"/>
      <c r="H84" s="443"/>
      <c r="I84" s="255"/>
      <c r="J84" s="255"/>
      <c r="K84" s="255"/>
      <c r="L84" s="255"/>
      <c r="M84" s="343"/>
      <c r="N84" s="187"/>
    </row>
    <row r="85" spans="1:14" ht="14.25" customHeight="1" x14ac:dyDescent="0.25">
      <c r="A85" s="346"/>
      <c r="B85" s="205"/>
      <c r="C85" s="218" t="s">
        <v>672</v>
      </c>
      <c r="D85" s="218" t="s">
        <v>819</v>
      </c>
      <c r="E85" s="431" t="s">
        <v>705</v>
      </c>
      <c r="F85" s="443"/>
      <c r="G85" s="443"/>
      <c r="H85" s="443"/>
      <c r="I85" s="255"/>
      <c r="J85" s="255"/>
      <c r="K85" s="255"/>
      <c r="L85" s="255"/>
      <c r="M85" s="343"/>
      <c r="N85" s="187"/>
    </row>
    <row r="86" spans="1:14" ht="14.25" customHeight="1" x14ac:dyDescent="0.25">
      <c r="A86" s="346"/>
      <c r="B86" s="205" t="s">
        <v>519</v>
      </c>
      <c r="C86" s="218" t="s">
        <v>668</v>
      </c>
      <c r="D86" s="218" t="s">
        <v>671</v>
      </c>
      <c r="E86" s="431" t="s">
        <v>693</v>
      </c>
      <c r="F86" s="443"/>
      <c r="G86" s="443"/>
      <c r="H86" s="443"/>
      <c r="I86" s="255"/>
      <c r="J86" s="255"/>
      <c r="K86" s="255"/>
      <c r="L86" s="255"/>
      <c r="M86" s="343"/>
      <c r="N86" s="187"/>
    </row>
    <row r="87" spans="1:14" ht="14.25" customHeight="1" x14ac:dyDescent="0.25">
      <c r="A87" s="346"/>
      <c r="B87" s="205"/>
      <c r="C87" s="218" t="s">
        <v>675</v>
      </c>
      <c r="D87" s="218" t="s">
        <v>676</v>
      </c>
      <c r="E87" s="431" t="s">
        <v>694</v>
      </c>
      <c r="F87" s="443"/>
      <c r="G87" s="443"/>
      <c r="H87" s="443"/>
      <c r="I87" s="255"/>
      <c r="J87" s="255"/>
      <c r="K87" s="255"/>
      <c r="L87" s="255"/>
      <c r="M87" s="343"/>
      <c r="N87" s="187"/>
    </row>
    <row r="88" spans="1:14" ht="14.25" customHeight="1" x14ac:dyDescent="0.25">
      <c r="A88" s="346"/>
      <c r="B88" s="205"/>
      <c r="C88" s="218" t="s">
        <v>729</v>
      </c>
      <c r="D88" s="218" t="s">
        <v>731</v>
      </c>
      <c r="E88" s="431" t="s">
        <v>730</v>
      </c>
      <c r="F88" s="443"/>
      <c r="G88" s="443"/>
      <c r="H88" s="443"/>
      <c r="I88" s="255"/>
      <c r="J88" s="255"/>
      <c r="K88" s="255"/>
      <c r="L88" s="255"/>
      <c r="M88" s="343"/>
      <c r="N88" s="187"/>
    </row>
    <row r="89" spans="1:14" ht="14.25" customHeight="1" x14ac:dyDescent="0.25">
      <c r="A89" s="346"/>
      <c r="B89" s="403"/>
      <c r="C89" s="218" t="s">
        <v>664</v>
      </c>
      <c r="D89" s="218" t="s">
        <v>758</v>
      </c>
      <c r="E89" s="431" t="s">
        <v>701</v>
      </c>
      <c r="F89" s="443"/>
      <c r="G89" s="443"/>
      <c r="H89" s="443"/>
      <c r="I89" s="255"/>
      <c r="J89" s="255"/>
      <c r="K89" s="255"/>
      <c r="L89" s="255"/>
      <c r="M89" s="343"/>
      <c r="N89" s="187"/>
    </row>
    <row r="90" spans="1:14" ht="14.25" customHeight="1" x14ac:dyDescent="0.25">
      <c r="A90" s="346"/>
      <c r="B90" s="205" t="s">
        <v>445</v>
      </c>
      <c r="C90" s="218" t="s">
        <v>684</v>
      </c>
      <c r="D90" s="218"/>
      <c r="E90" s="431" t="s">
        <v>693</v>
      </c>
      <c r="F90" s="443"/>
      <c r="G90" s="443"/>
      <c r="H90" s="443"/>
      <c r="I90" s="255"/>
      <c r="J90" s="255"/>
      <c r="K90" s="255"/>
      <c r="L90" s="255"/>
      <c r="M90" s="343"/>
      <c r="N90" s="187"/>
    </row>
    <row r="91" spans="1:14" ht="14.25" customHeight="1" x14ac:dyDescent="0.25">
      <c r="A91" s="346"/>
      <c r="B91" s="403"/>
      <c r="C91" s="218" t="s">
        <v>820</v>
      </c>
      <c r="D91" s="218"/>
      <c r="E91" s="431" t="s">
        <v>693</v>
      </c>
      <c r="F91" s="443"/>
      <c r="G91" s="443"/>
      <c r="H91" s="443"/>
      <c r="I91" s="255"/>
      <c r="J91" s="255"/>
      <c r="K91" s="255"/>
      <c r="L91" s="255"/>
      <c r="M91" s="343"/>
      <c r="N91" s="187"/>
    </row>
    <row r="92" spans="1:14" ht="14.25" customHeight="1" x14ac:dyDescent="0.25">
      <c r="A92" s="346"/>
      <c r="B92" s="205" t="s">
        <v>518</v>
      </c>
      <c r="C92" s="218" t="s">
        <v>680</v>
      </c>
      <c r="D92" s="218" t="s">
        <v>691</v>
      </c>
      <c r="E92" s="431" t="s">
        <v>693</v>
      </c>
      <c r="F92" s="443"/>
      <c r="G92" s="443"/>
      <c r="H92" s="443"/>
      <c r="I92" s="255"/>
      <c r="J92" s="255"/>
      <c r="K92" s="255"/>
      <c r="L92" s="255"/>
      <c r="M92" s="343"/>
      <c r="N92" s="187"/>
    </row>
    <row r="93" spans="1:14" ht="14.25" customHeight="1" x14ac:dyDescent="0.25">
      <c r="A93" s="346"/>
      <c r="B93" s="205"/>
      <c r="C93" s="218" t="s">
        <v>733</v>
      </c>
      <c r="D93" s="218" t="s">
        <v>691</v>
      </c>
      <c r="E93" s="431" t="s">
        <v>693</v>
      </c>
      <c r="F93" s="443"/>
      <c r="G93" s="443"/>
      <c r="H93" s="443"/>
      <c r="I93" s="255"/>
      <c r="J93" s="255"/>
      <c r="K93" s="255"/>
      <c r="L93" s="255"/>
      <c r="M93" s="343"/>
      <c r="N93" s="187"/>
    </row>
    <row r="94" spans="1:14" ht="14.25" customHeight="1" x14ac:dyDescent="0.25">
      <c r="A94" s="346"/>
      <c r="B94" s="205" t="s">
        <v>517</v>
      </c>
      <c r="C94" s="218" t="s">
        <v>679</v>
      </c>
      <c r="D94" s="218"/>
      <c r="E94" s="431" t="s">
        <v>693</v>
      </c>
      <c r="F94" s="443"/>
      <c r="G94" s="443"/>
      <c r="H94" s="443"/>
      <c r="I94" s="255"/>
      <c r="J94" s="255"/>
      <c r="K94" s="255"/>
      <c r="L94" s="255"/>
      <c r="M94" s="343"/>
      <c r="N94" s="187"/>
    </row>
    <row r="95" spans="1:14" ht="14.25" customHeight="1" x14ac:dyDescent="0.25">
      <c r="A95" s="346"/>
      <c r="B95" s="403"/>
      <c r="C95" s="218" t="s">
        <v>697</v>
      </c>
      <c r="D95" s="218" t="s">
        <v>717</v>
      </c>
      <c r="E95" s="431" t="s">
        <v>694</v>
      </c>
      <c r="F95" s="443"/>
      <c r="G95" s="443"/>
      <c r="H95" s="443"/>
      <c r="I95" s="255"/>
      <c r="J95" s="255"/>
      <c r="K95" s="255"/>
      <c r="L95" s="255"/>
      <c r="M95" s="343"/>
      <c r="N95" s="187"/>
    </row>
    <row r="96" spans="1:14" ht="14.25" customHeight="1" x14ac:dyDescent="0.25">
      <c r="A96" s="346"/>
      <c r="B96" s="205" t="s">
        <v>516</v>
      </c>
      <c r="C96" s="218" t="s">
        <v>679</v>
      </c>
      <c r="D96" s="218"/>
      <c r="E96" s="431" t="s">
        <v>693</v>
      </c>
      <c r="F96" s="443"/>
      <c r="G96" s="443"/>
      <c r="H96" s="443"/>
      <c r="I96" s="255"/>
      <c r="J96" s="255"/>
      <c r="K96" s="255"/>
      <c r="L96" s="255"/>
      <c r="M96" s="343"/>
      <c r="N96" s="187"/>
    </row>
    <row r="97" spans="1:14" ht="14.25" customHeight="1" x14ac:dyDescent="0.25">
      <c r="A97" s="346"/>
      <c r="B97" s="205" t="s">
        <v>515</v>
      </c>
      <c r="C97" s="218" t="s">
        <v>668</v>
      </c>
      <c r="D97" s="218" t="s">
        <v>671</v>
      </c>
      <c r="E97" s="431" t="s">
        <v>693</v>
      </c>
      <c r="F97" s="443"/>
      <c r="G97" s="443"/>
      <c r="H97" s="443"/>
      <c r="I97" s="255"/>
      <c r="J97" s="255"/>
      <c r="K97" s="255"/>
      <c r="L97" s="255"/>
      <c r="M97" s="343"/>
      <c r="N97" s="187"/>
    </row>
    <row r="98" spans="1:14" ht="14.25" customHeight="1" x14ac:dyDescent="0.25">
      <c r="A98" s="346"/>
      <c r="B98" s="202"/>
      <c r="C98" s="218" t="s">
        <v>823</v>
      </c>
      <c r="D98" s="218" t="s">
        <v>760</v>
      </c>
      <c r="E98" s="432" t="s">
        <v>694</v>
      </c>
      <c r="F98" s="443"/>
      <c r="G98" s="443"/>
      <c r="H98" s="443"/>
      <c r="I98" s="255"/>
      <c r="J98" s="255"/>
      <c r="K98" s="255"/>
      <c r="L98" s="255"/>
      <c r="M98" s="343"/>
      <c r="N98" s="187"/>
    </row>
    <row r="99" spans="1:14" ht="14.25" customHeight="1" x14ac:dyDescent="0.25">
      <c r="A99" s="346"/>
      <c r="B99" s="202"/>
      <c r="C99" s="218" t="s">
        <v>824</v>
      </c>
      <c r="D99" s="218">
        <v>2006</v>
      </c>
      <c r="E99" s="432" t="s">
        <v>694</v>
      </c>
      <c r="F99" s="443"/>
      <c r="G99" s="443"/>
      <c r="H99" s="443"/>
      <c r="I99" s="255"/>
      <c r="J99" s="255"/>
      <c r="K99" s="255"/>
      <c r="L99" s="255"/>
      <c r="M99" s="343"/>
      <c r="N99" s="187"/>
    </row>
    <row r="100" spans="1:14" ht="14.25" customHeight="1" x14ac:dyDescent="0.25">
      <c r="A100" s="346"/>
      <c r="B100" s="202" t="s">
        <v>421</v>
      </c>
      <c r="C100" s="218" t="s">
        <v>668</v>
      </c>
      <c r="D100" s="218" t="s">
        <v>671</v>
      </c>
      <c r="E100" s="431" t="s">
        <v>693</v>
      </c>
      <c r="F100" s="443"/>
      <c r="G100" s="443"/>
      <c r="H100" s="443"/>
      <c r="I100" s="255"/>
      <c r="J100" s="255"/>
      <c r="K100" s="255"/>
      <c r="L100" s="255"/>
      <c r="M100" s="343"/>
      <c r="N100" s="187"/>
    </row>
    <row r="101" spans="1:14" ht="14.25" customHeight="1" x14ac:dyDescent="0.25">
      <c r="A101" s="346"/>
      <c r="B101" s="202" t="s">
        <v>124</v>
      </c>
      <c r="C101" s="218" t="s">
        <v>664</v>
      </c>
      <c r="D101" s="263" t="s">
        <v>758</v>
      </c>
      <c r="E101" s="432" t="s">
        <v>694</v>
      </c>
      <c r="F101" s="443"/>
      <c r="G101" s="443"/>
      <c r="H101" s="443"/>
      <c r="I101" s="255"/>
      <c r="J101" s="255"/>
      <c r="K101" s="255"/>
      <c r="L101" s="255"/>
      <c r="M101" s="343"/>
      <c r="N101" s="187"/>
    </row>
    <row r="102" spans="1:14" ht="14.25" customHeight="1" x14ac:dyDescent="0.25">
      <c r="A102" s="346"/>
      <c r="B102" s="202"/>
      <c r="C102" s="218" t="s">
        <v>666</v>
      </c>
      <c r="D102" s="263"/>
      <c r="E102" s="432" t="s">
        <v>694</v>
      </c>
      <c r="F102" s="443"/>
      <c r="G102" s="443"/>
      <c r="H102" s="443"/>
      <c r="I102" s="255"/>
      <c r="J102" s="255"/>
      <c r="K102" s="255"/>
      <c r="L102" s="255"/>
      <c r="M102" s="343"/>
      <c r="N102" s="187"/>
    </row>
    <row r="103" spans="1:14" ht="14.25" customHeight="1" x14ac:dyDescent="0.25">
      <c r="A103" s="346"/>
      <c r="B103" s="202"/>
      <c r="C103" s="218" t="s">
        <v>695</v>
      </c>
      <c r="D103" s="263"/>
      <c r="E103" s="432" t="s">
        <v>694</v>
      </c>
      <c r="F103" s="443"/>
      <c r="G103" s="443"/>
      <c r="H103" s="443"/>
      <c r="I103" s="255"/>
      <c r="J103" s="255"/>
      <c r="K103" s="255"/>
      <c r="L103" s="255"/>
      <c r="M103" s="343"/>
      <c r="N103" s="187"/>
    </row>
    <row r="104" spans="1:14" ht="14.25" customHeight="1" x14ac:dyDescent="0.25">
      <c r="A104" s="346"/>
      <c r="B104" s="202" t="s">
        <v>703</v>
      </c>
      <c r="C104" s="218" t="s">
        <v>669</v>
      </c>
      <c r="D104" s="263" t="s">
        <v>670</v>
      </c>
      <c r="E104" s="432" t="s">
        <v>704</v>
      </c>
      <c r="F104" s="443"/>
      <c r="G104" s="443"/>
      <c r="H104" s="443"/>
      <c r="I104" s="255"/>
      <c r="J104" s="255"/>
      <c r="K104" s="255"/>
      <c r="L104" s="255"/>
      <c r="M104" s="343"/>
      <c r="N104" s="187"/>
    </row>
    <row r="105" spans="1:14" ht="14.25" customHeight="1" x14ac:dyDescent="0.25">
      <c r="A105" s="346"/>
      <c r="B105" s="202"/>
      <c r="C105" s="218" t="s">
        <v>724</v>
      </c>
      <c r="D105" s="263" t="s">
        <v>725</v>
      </c>
      <c r="E105" s="432" t="s">
        <v>694</v>
      </c>
      <c r="F105" s="443"/>
      <c r="G105" s="443"/>
      <c r="H105" s="443"/>
      <c r="I105" s="255"/>
      <c r="J105" s="255"/>
      <c r="K105" s="255"/>
      <c r="L105" s="255"/>
      <c r="M105" s="343"/>
      <c r="N105" s="187"/>
    </row>
    <row r="106" spans="1:14" ht="14.25" customHeight="1" x14ac:dyDescent="0.25">
      <c r="A106" s="346"/>
      <c r="B106" s="202"/>
      <c r="C106" s="218" t="s">
        <v>790</v>
      </c>
      <c r="D106" s="263" t="s">
        <v>786</v>
      </c>
      <c r="E106" s="432" t="s">
        <v>787</v>
      </c>
      <c r="F106" s="443"/>
      <c r="G106" s="443"/>
      <c r="H106" s="443"/>
      <c r="I106" s="255"/>
      <c r="J106" s="255"/>
      <c r="K106" s="255"/>
      <c r="L106" s="255"/>
      <c r="M106" s="343"/>
      <c r="N106" s="187"/>
    </row>
    <row r="107" spans="1:14" ht="22.5" customHeight="1" x14ac:dyDescent="0.25">
      <c r="A107" s="346"/>
      <c r="B107" s="443"/>
      <c r="C107" s="443"/>
      <c r="D107" s="443"/>
      <c r="E107" s="443"/>
      <c r="F107" s="443"/>
      <c r="G107" s="443"/>
      <c r="H107" s="443"/>
      <c r="I107" s="255"/>
      <c r="J107" s="255"/>
      <c r="K107" s="255"/>
      <c r="L107" s="255"/>
      <c r="M107" s="343"/>
      <c r="N107" s="187"/>
    </row>
    <row r="108" spans="1:14" ht="27.75" customHeight="1" x14ac:dyDescent="0.25">
      <c r="A108" s="351" t="s">
        <v>514</v>
      </c>
      <c r="B108" s="258" t="s">
        <v>513</v>
      </c>
      <c r="C108" s="257"/>
      <c r="D108" s="255"/>
      <c r="E108" s="255"/>
      <c r="F108" s="255"/>
      <c r="G108" s="255"/>
      <c r="H108" s="255"/>
      <c r="I108" s="255"/>
      <c r="J108" s="255"/>
      <c r="K108" s="255"/>
      <c r="L108" s="255"/>
      <c r="M108" s="343"/>
      <c r="N108" s="187"/>
    </row>
    <row r="109" spans="1:14" ht="21" customHeight="1" thickBot="1" x14ac:dyDescent="0.3">
      <c r="A109" s="351"/>
      <c r="B109" s="262" t="s">
        <v>512</v>
      </c>
      <c r="C109" s="256"/>
      <c r="D109" s="255"/>
      <c r="E109" s="255"/>
      <c r="F109" s="255"/>
      <c r="G109" s="255"/>
      <c r="H109" s="255"/>
      <c r="I109" s="255"/>
      <c r="J109" s="255"/>
      <c r="K109" s="255"/>
      <c r="L109" s="255"/>
      <c r="M109" s="343"/>
      <c r="N109" s="187"/>
    </row>
    <row r="110" spans="1:14" ht="70.5" customHeight="1" thickBot="1" x14ac:dyDescent="0.3">
      <c r="A110" s="351"/>
      <c r="B110" s="518" t="s">
        <v>939</v>
      </c>
      <c r="C110" s="519"/>
      <c r="D110" s="519"/>
      <c r="E110" s="520"/>
      <c r="F110" s="255"/>
      <c r="G110" s="255"/>
      <c r="H110" s="255"/>
      <c r="I110" s="255"/>
      <c r="J110" s="255"/>
      <c r="K110" s="255"/>
      <c r="L110" s="255"/>
      <c r="M110" s="343"/>
      <c r="N110" s="187"/>
    </row>
    <row r="111" spans="1:14" ht="27.75" customHeight="1" x14ac:dyDescent="0.25">
      <c r="A111" s="351" t="s">
        <v>511</v>
      </c>
      <c r="B111" s="502" t="s">
        <v>510</v>
      </c>
      <c r="C111" s="503"/>
      <c r="D111" s="503"/>
      <c r="E111" s="503"/>
      <c r="F111" s="255"/>
      <c r="G111" s="255"/>
      <c r="H111" s="255"/>
      <c r="I111" s="255"/>
      <c r="J111" s="255"/>
      <c r="K111" s="255"/>
      <c r="L111" s="255"/>
      <c r="M111" s="343"/>
      <c r="N111" s="187"/>
    </row>
    <row r="112" spans="1:14" ht="21" customHeight="1" x14ac:dyDescent="0.25">
      <c r="A112" s="351"/>
      <c r="B112" s="262" t="s">
        <v>509</v>
      </c>
      <c r="C112" s="256"/>
      <c r="D112" s="255"/>
      <c r="E112" s="255"/>
      <c r="F112" s="255"/>
      <c r="G112" s="255"/>
      <c r="H112" s="255"/>
      <c r="I112" s="255"/>
      <c r="J112" s="255"/>
      <c r="K112" s="255"/>
      <c r="L112" s="255"/>
      <c r="M112" s="343"/>
      <c r="N112" s="187"/>
    </row>
    <row r="113" spans="1:17" ht="21" customHeight="1" x14ac:dyDescent="0.25">
      <c r="A113" s="351"/>
      <c r="B113" s="261" t="s">
        <v>508</v>
      </c>
      <c r="C113" s="255"/>
      <c r="D113" s="255"/>
      <c r="E113" s="255"/>
      <c r="F113" s="255"/>
      <c r="G113" s="255"/>
      <c r="H113" s="255"/>
      <c r="I113" s="255"/>
      <c r="J113" s="255"/>
      <c r="K113" s="255"/>
      <c r="L113" s="255"/>
      <c r="M113" s="343"/>
      <c r="N113" s="187"/>
    </row>
    <row r="114" spans="1:17" ht="21" customHeight="1" thickBot="1" x14ac:dyDescent="0.3">
      <c r="A114" s="351"/>
      <c r="B114" s="260" t="s">
        <v>507</v>
      </c>
      <c r="C114" s="255"/>
      <c r="D114" s="255"/>
      <c r="E114" s="255"/>
      <c r="F114" s="255"/>
      <c r="G114" s="255"/>
      <c r="H114" s="255"/>
      <c r="I114" s="255"/>
      <c r="J114" s="255"/>
      <c r="K114" s="255"/>
      <c r="L114" s="255"/>
      <c r="M114" s="343"/>
      <c r="N114" s="187"/>
    </row>
    <row r="115" spans="1:17" ht="45" customHeight="1" thickBot="1" x14ac:dyDescent="0.3">
      <c r="A115" s="351"/>
      <c r="B115" s="459" t="s">
        <v>765</v>
      </c>
      <c r="C115" s="472"/>
      <c r="D115" s="472"/>
      <c r="E115" s="473"/>
      <c r="F115" s="255"/>
      <c r="G115" s="255"/>
      <c r="H115" s="255"/>
      <c r="I115" s="255"/>
      <c r="J115" s="255"/>
      <c r="K115" s="255"/>
      <c r="L115" s="255"/>
      <c r="M115" s="343"/>
      <c r="N115" s="187"/>
    </row>
    <row r="116" spans="1:17" x14ac:dyDescent="0.25">
      <c r="A116" s="346"/>
      <c r="B116" s="255"/>
      <c r="C116" s="255"/>
      <c r="D116" s="255"/>
      <c r="E116" s="255"/>
      <c r="F116" s="255"/>
      <c r="G116" s="255"/>
      <c r="H116" s="255"/>
      <c r="I116" s="255"/>
      <c r="J116" s="255"/>
      <c r="K116" s="255"/>
      <c r="L116" s="255"/>
      <c r="M116" s="343"/>
      <c r="N116" s="187"/>
    </row>
    <row r="117" spans="1:17" ht="24" customHeight="1" x14ac:dyDescent="0.25">
      <c r="A117" s="347"/>
      <c r="B117" s="259" t="s">
        <v>336</v>
      </c>
      <c r="C117" s="259"/>
      <c r="D117" s="259"/>
      <c r="E117" s="259"/>
      <c r="F117" s="259"/>
      <c r="G117" s="259"/>
      <c r="H117" s="259"/>
      <c r="I117" s="259"/>
      <c r="J117" s="259"/>
      <c r="K117" s="259"/>
      <c r="L117" s="259"/>
      <c r="M117" s="348"/>
      <c r="N117" s="187"/>
    </row>
    <row r="118" spans="1:17" ht="24" customHeight="1" x14ac:dyDescent="0.25">
      <c r="A118" s="351" t="s">
        <v>506</v>
      </c>
      <c r="B118" s="258" t="s">
        <v>334</v>
      </c>
      <c r="C118" s="257"/>
      <c r="D118" s="255"/>
      <c r="E118" s="255"/>
      <c r="F118" s="255"/>
      <c r="G118" s="255"/>
      <c r="H118" s="255"/>
      <c r="I118" s="255"/>
      <c r="J118" s="255"/>
      <c r="K118" s="255"/>
      <c r="L118" s="255"/>
      <c r="M118" s="343"/>
      <c r="N118" s="187"/>
    </row>
    <row r="119" spans="1:17" ht="31.5" customHeight="1" thickBot="1" x14ac:dyDescent="0.3">
      <c r="A119" s="351"/>
      <c r="B119" s="521" t="s">
        <v>505</v>
      </c>
      <c r="C119" s="522"/>
      <c r="D119" s="522"/>
      <c r="E119" s="522"/>
      <c r="F119" s="255"/>
      <c r="G119" s="255"/>
      <c r="H119" s="255"/>
      <c r="I119" s="255"/>
      <c r="J119" s="255"/>
      <c r="K119" s="255"/>
      <c r="L119" s="255"/>
      <c r="M119" s="343"/>
      <c r="N119" s="187"/>
    </row>
    <row r="120" spans="1:17" ht="133.5" customHeight="1" thickBot="1" x14ac:dyDescent="0.3">
      <c r="A120" s="351"/>
      <c r="B120" s="459" t="s">
        <v>913</v>
      </c>
      <c r="C120" s="472"/>
      <c r="D120" s="472"/>
      <c r="E120" s="473"/>
      <c r="F120" s="255"/>
      <c r="G120" s="255"/>
      <c r="H120" s="255"/>
      <c r="I120" s="255"/>
      <c r="J120" s="255"/>
      <c r="K120" s="255"/>
      <c r="L120" s="255"/>
      <c r="M120" s="343"/>
      <c r="N120" s="187"/>
    </row>
    <row r="121" spans="1:17" x14ac:dyDescent="0.25">
      <c r="A121" s="346"/>
      <c r="B121" s="255"/>
      <c r="C121" s="255"/>
      <c r="D121" s="255"/>
      <c r="E121" s="255"/>
      <c r="F121" s="255"/>
      <c r="G121" s="255"/>
      <c r="H121" s="255"/>
      <c r="I121" s="255"/>
      <c r="J121" s="255"/>
      <c r="K121" s="255"/>
      <c r="L121" s="255"/>
      <c r="M121" s="343"/>
      <c r="N121" s="187"/>
    </row>
    <row r="122" spans="1:17" ht="30" customHeight="1" x14ac:dyDescent="0.25">
      <c r="A122" s="352">
        <v>3</v>
      </c>
      <c r="B122" s="254" t="s">
        <v>504</v>
      </c>
      <c r="C122" s="254"/>
      <c r="D122" s="253"/>
      <c r="E122" s="253"/>
      <c r="F122" s="253"/>
      <c r="G122" s="253"/>
      <c r="H122" s="253"/>
      <c r="I122" s="253"/>
      <c r="J122" s="253"/>
      <c r="K122" s="253"/>
      <c r="L122" s="253"/>
      <c r="M122" s="353"/>
      <c r="N122" s="187"/>
    </row>
    <row r="123" spans="1:17" ht="21" customHeight="1" x14ac:dyDescent="0.25">
      <c r="A123" s="354"/>
      <c r="B123" s="191" t="s">
        <v>503</v>
      </c>
      <c r="C123" s="191"/>
      <c r="D123" s="191"/>
      <c r="E123" s="191"/>
      <c r="F123" s="191"/>
      <c r="G123" s="191"/>
      <c r="H123" s="191"/>
      <c r="I123" s="191"/>
      <c r="J123" s="191"/>
      <c r="K123" s="191"/>
      <c r="L123" s="191"/>
      <c r="M123" s="355"/>
      <c r="N123" s="187"/>
    </row>
    <row r="124" spans="1:17" x14ac:dyDescent="0.25">
      <c r="A124" s="356" t="s">
        <v>502</v>
      </c>
      <c r="B124" s="248" t="s">
        <v>501</v>
      </c>
      <c r="C124" s="190"/>
      <c r="D124" s="189"/>
      <c r="E124" s="189"/>
      <c r="F124" s="189"/>
      <c r="G124" s="189"/>
      <c r="H124" s="189"/>
      <c r="I124" s="189"/>
      <c r="J124" s="189"/>
      <c r="K124" s="189"/>
      <c r="L124" s="189"/>
      <c r="M124" s="357"/>
      <c r="N124" s="187"/>
    </row>
    <row r="125" spans="1:17" ht="75" customHeight="1" x14ac:dyDescent="0.25">
      <c r="A125" s="356"/>
      <c r="B125" s="516" t="s">
        <v>500</v>
      </c>
      <c r="C125" s="482"/>
      <c r="D125" s="482"/>
      <c r="E125" s="482"/>
      <c r="F125" s="189"/>
      <c r="G125" s="189"/>
      <c r="H125" s="189"/>
      <c r="I125" s="189"/>
      <c r="J125" s="189"/>
      <c r="K125" s="189"/>
      <c r="L125" s="189"/>
      <c r="M125" s="357"/>
      <c r="N125" s="187"/>
    </row>
    <row r="126" spans="1:17" ht="28.5" customHeight="1" x14ac:dyDescent="0.25">
      <c r="A126" s="358"/>
      <c r="B126" s="482" t="s">
        <v>499</v>
      </c>
      <c r="C126" s="482"/>
      <c r="D126" s="482"/>
      <c r="E126" s="482"/>
      <c r="F126" s="189"/>
      <c r="G126" s="189"/>
      <c r="H126" s="189"/>
      <c r="I126" s="189"/>
      <c r="J126" s="189"/>
      <c r="K126" s="189"/>
      <c r="L126" s="189"/>
      <c r="M126" s="357"/>
      <c r="N126" s="187"/>
      <c r="Q126" s="187"/>
    </row>
    <row r="127" spans="1:17" ht="47.25" customHeight="1" thickBot="1" x14ac:dyDescent="0.3">
      <c r="A127" s="358"/>
      <c r="B127" s="492" t="s">
        <v>498</v>
      </c>
      <c r="C127" s="492"/>
      <c r="D127" s="492"/>
      <c r="E127" s="492"/>
      <c r="F127" s="189"/>
      <c r="G127" s="189"/>
      <c r="H127" s="189"/>
      <c r="I127" s="189"/>
      <c r="J127" s="189"/>
      <c r="K127" s="189"/>
      <c r="L127" s="189"/>
      <c r="M127" s="357"/>
      <c r="N127" s="187"/>
      <c r="Q127" s="187"/>
    </row>
    <row r="128" spans="1:17" ht="24" customHeight="1" x14ac:dyDescent="0.25">
      <c r="A128" s="358"/>
      <c r="B128" s="197" t="s">
        <v>497</v>
      </c>
      <c r="C128" s="252" t="s">
        <v>0</v>
      </c>
      <c r="D128" s="252" t="s">
        <v>496</v>
      </c>
      <c r="E128" s="252" t="s">
        <v>495</v>
      </c>
      <c r="F128" s="252" t="s">
        <v>494</v>
      </c>
      <c r="G128" s="252" t="s">
        <v>493</v>
      </c>
      <c r="H128" s="252" t="s">
        <v>406</v>
      </c>
      <c r="I128" s="246" t="s">
        <v>9</v>
      </c>
      <c r="J128" s="232" t="s">
        <v>8</v>
      </c>
      <c r="K128" s="189"/>
      <c r="L128" s="189"/>
      <c r="M128" s="357"/>
      <c r="N128" s="187"/>
      <c r="Q128" s="187"/>
    </row>
    <row r="129" spans="1:17" ht="18" x14ac:dyDescent="0.35">
      <c r="A129" s="358"/>
      <c r="B129" s="205" t="s">
        <v>492</v>
      </c>
      <c r="C129" s="218" t="s">
        <v>596</v>
      </c>
      <c r="D129" s="218" t="s">
        <v>648</v>
      </c>
      <c r="E129" s="400"/>
      <c r="F129" s="400"/>
      <c r="G129" s="437"/>
      <c r="H129" s="204">
        <v>59867</v>
      </c>
      <c r="I129" s="218" t="s">
        <v>14</v>
      </c>
      <c r="J129" s="441" t="s">
        <v>912</v>
      </c>
      <c r="K129" s="189"/>
      <c r="L129" s="189"/>
      <c r="M129" s="357"/>
      <c r="N129" s="187"/>
      <c r="Q129" s="187"/>
    </row>
    <row r="130" spans="1:17" ht="18" x14ac:dyDescent="0.35">
      <c r="A130" s="358"/>
      <c r="B130" s="205" t="s">
        <v>491</v>
      </c>
      <c r="C130" s="218" t="s">
        <v>594</v>
      </c>
      <c r="D130" s="218" t="str">
        <f t="shared" ref="D130:D144" si="0">D129</f>
        <v>Financial (April to March)</v>
      </c>
      <c r="E130" s="400"/>
      <c r="F130" s="400"/>
      <c r="G130" s="437"/>
      <c r="H130" s="204">
        <v>61993</v>
      </c>
      <c r="I130" s="218" t="s">
        <v>14</v>
      </c>
      <c r="J130" s="441" t="s">
        <v>912</v>
      </c>
      <c r="K130" s="189"/>
      <c r="L130" s="189"/>
      <c r="M130" s="357"/>
      <c r="N130" s="187"/>
      <c r="Q130" s="187"/>
    </row>
    <row r="131" spans="1:17" ht="18" x14ac:dyDescent="0.35">
      <c r="A131" s="358"/>
      <c r="B131" s="205" t="s">
        <v>490</v>
      </c>
      <c r="C131" s="218" t="s">
        <v>592</v>
      </c>
      <c r="D131" s="218" t="str">
        <f t="shared" si="0"/>
        <v>Financial (April to March)</v>
      </c>
      <c r="E131" s="400"/>
      <c r="F131" s="400"/>
      <c r="G131" s="437"/>
      <c r="H131" s="204">
        <v>59001</v>
      </c>
      <c r="I131" s="218" t="s">
        <v>14</v>
      </c>
      <c r="J131" s="441" t="s">
        <v>912</v>
      </c>
      <c r="K131" s="189"/>
      <c r="L131" s="189"/>
      <c r="M131" s="357"/>
      <c r="N131" s="187"/>
      <c r="Q131" s="187"/>
    </row>
    <row r="132" spans="1:17" ht="18" x14ac:dyDescent="0.35">
      <c r="A132" s="358"/>
      <c r="B132" s="205" t="s">
        <v>489</v>
      </c>
      <c r="C132" s="218" t="s">
        <v>591</v>
      </c>
      <c r="D132" s="218" t="str">
        <f t="shared" si="0"/>
        <v>Financial (April to March)</v>
      </c>
      <c r="E132" s="400"/>
      <c r="F132" s="400"/>
      <c r="G132" s="437"/>
      <c r="H132" s="204">
        <v>54403</v>
      </c>
      <c r="I132" s="218" t="s">
        <v>14</v>
      </c>
      <c r="J132" s="441" t="s">
        <v>912</v>
      </c>
      <c r="K132" s="189"/>
      <c r="L132" s="189"/>
      <c r="M132" s="357"/>
      <c r="N132" s="187"/>
      <c r="Q132" s="187"/>
    </row>
    <row r="133" spans="1:17" ht="18" x14ac:dyDescent="0.35">
      <c r="A133" s="358"/>
      <c r="B133" s="205" t="s">
        <v>488</v>
      </c>
      <c r="C133" s="218" t="s">
        <v>589</v>
      </c>
      <c r="D133" s="218" t="str">
        <f t="shared" si="0"/>
        <v>Financial (April to March)</v>
      </c>
      <c r="E133" s="400"/>
      <c r="F133" s="400"/>
      <c r="G133" s="437"/>
      <c r="H133" s="204">
        <v>49416</v>
      </c>
      <c r="I133" s="218" t="s">
        <v>14</v>
      </c>
      <c r="J133" s="441" t="s">
        <v>912</v>
      </c>
      <c r="K133" s="189"/>
      <c r="L133" s="189"/>
      <c r="M133" s="357"/>
      <c r="N133" s="187"/>
      <c r="Q133" s="187"/>
    </row>
    <row r="134" spans="1:17" ht="18" x14ac:dyDescent="0.35">
      <c r="A134" s="358"/>
      <c r="B134" s="205" t="s">
        <v>487</v>
      </c>
      <c r="C134" s="218" t="s">
        <v>588</v>
      </c>
      <c r="D134" s="218" t="str">
        <f t="shared" si="0"/>
        <v>Financial (April to March)</v>
      </c>
      <c r="E134" s="440"/>
      <c r="F134" s="440"/>
      <c r="G134" s="440"/>
      <c r="H134" s="204">
        <v>45142</v>
      </c>
      <c r="I134" s="218" t="s">
        <v>14</v>
      </c>
      <c r="J134" s="441" t="s">
        <v>912</v>
      </c>
      <c r="K134" s="189"/>
      <c r="L134" s="189"/>
      <c r="M134" s="357"/>
      <c r="N134" s="187"/>
      <c r="Q134" s="187"/>
    </row>
    <row r="135" spans="1:17" ht="18" x14ac:dyDescent="0.35">
      <c r="A135" s="358"/>
      <c r="B135" s="205" t="s">
        <v>486</v>
      </c>
      <c r="C135" s="218" t="s">
        <v>586</v>
      </c>
      <c r="D135" s="218" t="str">
        <f t="shared" si="0"/>
        <v>Financial (April to March)</v>
      </c>
      <c r="E135" s="204">
        <v>20262.2</v>
      </c>
      <c r="F135" s="204">
        <v>17201.5</v>
      </c>
      <c r="G135" s="204">
        <v>11432.99</v>
      </c>
      <c r="H135" s="204">
        <v>48897</v>
      </c>
      <c r="I135" s="218" t="s">
        <v>14</v>
      </c>
      <c r="J135" s="441" t="s">
        <v>930</v>
      </c>
      <c r="K135" s="189"/>
      <c r="L135" s="189"/>
      <c r="M135" s="357"/>
      <c r="N135" s="187"/>
      <c r="Q135" s="187"/>
    </row>
    <row r="136" spans="1:17" ht="18" x14ac:dyDescent="0.35">
      <c r="A136" s="358"/>
      <c r="B136" s="205" t="s">
        <v>485</v>
      </c>
      <c r="C136" s="218" t="e">
        <f>VLOOKUP(C$129,#REF!,8,FALSE)</f>
        <v>#REF!</v>
      </c>
      <c r="D136" s="218" t="str">
        <f t="shared" si="0"/>
        <v>Financial (April to March)</v>
      </c>
      <c r="E136" s="204"/>
      <c r="F136" s="204"/>
      <c r="G136" s="204"/>
      <c r="H136" s="204">
        <f t="shared" ref="H136:H144" si="1">SUM(E136:G136)</f>
        <v>0</v>
      </c>
      <c r="I136" s="218" t="s">
        <v>14</v>
      </c>
      <c r="J136" s="251"/>
      <c r="K136" s="189"/>
      <c r="L136" s="189"/>
      <c r="M136" s="357"/>
      <c r="N136" s="187"/>
      <c r="Q136" s="187"/>
    </row>
    <row r="137" spans="1:17" ht="18" x14ac:dyDescent="0.35">
      <c r="A137" s="358"/>
      <c r="B137" s="205" t="s">
        <v>484</v>
      </c>
      <c r="C137" s="218" t="e">
        <f>VLOOKUP(C$129,#REF!,9,FALSE)</f>
        <v>#REF!</v>
      </c>
      <c r="D137" s="218" t="str">
        <f t="shared" si="0"/>
        <v>Financial (April to March)</v>
      </c>
      <c r="E137" s="204"/>
      <c r="F137" s="204"/>
      <c r="G137" s="204"/>
      <c r="H137" s="204">
        <f t="shared" si="1"/>
        <v>0</v>
      </c>
      <c r="I137" s="218" t="s">
        <v>14</v>
      </c>
      <c r="J137" s="251"/>
      <c r="K137" s="189"/>
      <c r="L137" s="189"/>
      <c r="M137" s="357"/>
      <c r="N137" s="187"/>
      <c r="Q137" s="187"/>
    </row>
    <row r="138" spans="1:17" ht="18" hidden="1" x14ac:dyDescent="0.35">
      <c r="A138" s="358"/>
      <c r="B138" s="205" t="s">
        <v>483</v>
      </c>
      <c r="C138" s="218" t="e">
        <f>VLOOKUP(C$129,#REF!,10,FALSE)</f>
        <v>#REF!</v>
      </c>
      <c r="D138" s="218" t="str">
        <f t="shared" si="0"/>
        <v>Financial (April to March)</v>
      </c>
      <c r="E138" s="204"/>
      <c r="F138" s="204"/>
      <c r="G138" s="204"/>
      <c r="H138" s="204">
        <f t="shared" si="1"/>
        <v>0</v>
      </c>
      <c r="I138" s="218" t="s">
        <v>14</v>
      </c>
      <c r="J138" s="251"/>
      <c r="K138" s="189"/>
      <c r="L138" s="189"/>
      <c r="M138" s="357"/>
      <c r="N138" s="187"/>
      <c r="Q138" s="187"/>
    </row>
    <row r="139" spans="1:17" ht="18" hidden="1" x14ac:dyDescent="0.35">
      <c r="A139" s="358"/>
      <c r="B139" s="205" t="s">
        <v>482</v>
      </c>
      <c r="C139" s="218" t="e">
        <f>VLOOKUP(C$129,#REF!,11,FALSE)</f>
        <v>#REF!</v>
      </c>
      <c r="D139" s="218" t="str">
        <f t="shared" si="0"/>
        <v>Financial (April to March)</v>
      </c>
      <c r="E139" s="204"/>
      <c r="F139" s="204"/>
      <c r="G139" s="204"/>
      <c r="H139" s="204">
        <f t="shared" si="1"/>
        <v>0</v>
      </c>
      <c r="I139" s="218" t="s">
        <v>14</v>
      </c>
      <c r="J139" s="251"/>
      <c r="K139" s="189"/>
      <c r="L139" s="189"/>
      <c r="M139" s="357"/>
      <c r="N139" s="187"/>
      <c r="Q139" s="187"/>
    </row>
    <row r="140" spans="1:17" ht="18" hidden="1" x14ac:dyDescent="0.35">
      <c r="A140" s="358"/>
      <c r="B140" s="205" t="s">
        <v>481</v>
      </c>
      <c r="C140" s="218" t="e">
        <f>VLOOKUP(C$129,#REF!,12,FALSE)</f>
        <v>#REF!</v>
      </c>
      <c r="D140" s="218" t="str">
        <f t="shared" si="0"/>
        <v>Financial (April to March)</v>
      </c>
      <c r="E140" s="204"/>
      <c r="F140" s="204"/>
      <c r="G140" s="204"/>
      <c r="H140" s="204">
        <f t="shared" si="1"/>
        <v>0</v>
      </c>
      <c r="I140" s="218" t="s">
        <v>14</v>
      </c>
      <c r="J140" s="251"/>
      <c r="K140" s="189"/>
      <c r="L140" s="189"/>
      <c r="M140" s="357"/>
      <c r="N140" s="187"/>
      <c r="Q140" s="187"/>
    </row>
    <row r="141" spans="1:17" ht="18" hidden="1" x14ac:dyDescent="0.35">
      <c r="A141" s="358"/>
      <c r="B141" s="205" t="s">
        <v>480</v>
      </c>
      <c r="C141" s="218" t="e">
        <f>VLOOKUP(C$129,#REF!,13,FALSE)</f>
        <v>#REF!</v>
      </c>
      <c r="D141" s="218" t="str">
        <f t="shared" si="0"/>
        <v>Financial (April to March)</v>
      </c>
      <c r="E141" s="204"/>
      <c r="F141" s="204"/>
      <c r="G141" s="204"/>
      <c r="H141" s="204">
        <f t="shared" si="1"/>
        <v>0</v>
      </c>
      <c r="I141" s="218" t="s">
        <v>14</v>
      </c>
      <c r="J141" s="251"/>
      <c r="K141" s="189"/>
      <c r="L141" s="189"/>
      <c r="M141" s="357"/>
      <c r="N141" s="187"/>
      <c r="Q141" s="187"/>
    </row>
    <row r="142" spans="1:17" ht="18" hidden="1" x14ac:dyDescent="0.35">
      <c r="A142" s="358"/>
      <c r="B142" s="205" t="s">
        <v>479</v>
      </c>
      <c r="C142" s="218" t="e">
        <f>VLOOKUP(C$129,#REF!,14,FALSE)</f>
        <v>#REF!</v>
      </c>
      <c r="D142" s="218" t="str">
        <f t="shared" si="0"/>
        <v>Financial (April to March)</v>
      </c>
      <c r="E142" s="204"/>
      <c r="F142" s="204"/>
      <c r="G142" s="204"/>
      <c r="H142" s="204">
        <f t="shared" si="1"/>
        <v>0</v>
      </c>
      <c r="I142" s="218" t="s">
        <v>14</v>
      </c>
      <c r="J142" s="251"/>
      <c r="K142" s="189"/>
      <c r="L142" s="189"/>
      <c r="M142" s="357"/>
      <c r="N142" s="187"/>
      <c r="Q142" s="187"/>
    </row>
    <row r="143" spans="1:17" ht="18" hidden="1" x14ac:dyDescent="0.35">
      <c r="A143" s="358"/>
      <c r="B143" s="205" t="s">
        <v>478</v>
      </c>
      <c r="C143" s="218" t="e">
        <f>VLOOKUP(C$129,#REF!,15,FALSE)</f>
        <v>#REF!</v>
      </c>
      <c r="D143" s="218" t="str">
        <f t="shared" si="0"/>
        <v>Financial (April to March)</v>
      </c>
      <c r="E143" s="204"/>
      <c r="F143" s="204"/>
      <c r="G143" s="204"/>
      <c r="H143" s="204">
        <f t="shared" si="1"/>
        <v>0</v>
      </c>
      <c r="I143" s="218" t="s">
        <v>14</v>
      </c>
      <c r="J143" s="251"/>
      <c r="K143" s="189"/>
      <c r="L143" s="189"/>
      <c r="M143" s="357"/>
      <c r="N143" s="187"/>
      <c r="Q143" s="187"/>
    </row>
    <row r="144" spans="1:17" ht="18.75" hidden="1" thickBot="1" x14ac:dyDescent="0.4">
      <c r="A144" s="358"/>
      <c r="B144" s="194" t="s">
        <v>477</v>
      </c>
      <c r="C144" s="214" t="e">
        <f>VLOOKUP(C$129,#REF!,16,FALSE)</f>
        <v>#REF!</v>
      </c>
      <c r="D144" s="214" t="str">
        <f t="shared" si="0"/>
        <v>Financial (April to March)</v>
      </c>
      <c r="E144" s="193"/>
      <c r="F144" s="193"/>
      <c r="G144" s="193"/>
      <c r="H144" s="193">
        <f t="shared" si="1"/>
        <v>0</v>
      </c>
      <c r="I144" s="214" t="s">
        <v>14</v>
      </c>
      <c r="J144" s="250"/>
      <c r="K144" s="189"/>
      <c r="L144" s="189"/>
      <c r="M144" s="357"/>
      <c r="N144" s="187"/>
      <c r="Q144" s="187"/>
    </row>
    <row r="145" spans="1:15" x14ac:dyDescent="0.25">
      <c r="A145" s="356"/>
      <c r="B145" s="249"/>
      <c r="C145" s="212"/>
      <c r="D145" s="189"/>
      <c r="E145" s="189"/>
      <c r="F145" s="189"/>
      <c r="G145" s="189"/>
      <c r="H145" s="189"/>
      <c r="I145" s="189"/>
      <c r="J145" s="189"/>
      <c r="K145" s="189"/>
      <c r="L145" s="189"/>
      <c r="M145" s="357"/>
      <c r="N145" s="187"/>
    </row>
    <row r="146" spans="1:15" x14ac:dyDescent="0.25">
      <c r="A146" s="356" t="s">
        <v>476</v>
      </c>
      <c r="B146" s="248" t="s">
        <v>475</v>
      </c>
      <c r="C146" s="190"/>
      <c r="D146" s="189"/>
      <c r="E146" s="189"/>
      <c r="F146" s="189"/>
      <c r="G146" s="189"/>
      <c r="H146" s="189"/>
      <c r="I146" s="189"/>
      <c r="J146" s="189"/>
      <c r="K146" s="189"/>
      <c r="L146" s="189"/>
      <c r="M146" s="357"/>
      <c r="N146" s="187"/>
    </row>
    <row r="147" spans="1:15" ht="56.25" customHeight="1" x14ac:dyDescent="0.25">
      <c r="A147" s="356"/>
      <c r="B147" s="482" t="s">
        <v>474</v>
      </c>
      <c r="C147" s="482"/>
      <c r="D147" s="482"/>
      <c r="E147" s="482"/>
      <c r="F147" s="189"/>
      <c r="G147" s="189"/>
      <c r="H147" s="189"/>
      <c r="I147" s="189"/>
      <c r="J147" s="189"/>
      <c r="K147" s="189"/>
      <c r="L147" s="189"/>
      <c r="M147" s="357"/>
      <c r="N147" s="187"/>
    </row>
    <row r="148" spans="1:15" ht="34.5" customHeight="1" thickBot="1" x14ac:dyDescent="0.3">
      <c r="A148" s="358"/>
      <c r="B148" s="482" t="s">
        <v>473</v>
      </c>
      <c r="C148" s="482"/>
      <c r="D148" s="482"/>
      <c r="E148" s="482"/>
      <c r="F148" s="189"/>
      <c r="G148" s="189"/>
      <c r="H148" s="189"/>
      <c r="I148" s="189"/>
      <c r="J148" s="189"/>
      <c r="K148" s="189"/>
      <c r="L148" s="189"/>
      <c r="M148" s="357"/>
      <c r="N148" s="187"/>
      <c r="O148" s="187"/>
    </row>
    <row r="149" spans="1:15" ht="21.75" customHeight="1" x14ac:dyDescent="0.25">
      <c r="A149" s="358"/>
      <c r="B149" s="197" t="s">
        <v>472</v>
      </c>
      <c r="C149" s="247" t="s">
        <v>471</v>
      </c>
      <c r="D149" s="246" t="s">
        <v>470</v>
      </c>
      <c r="E149" s="246" t="s">
        <v>9</v>
      </c>
      <c r="F149" s="246" t="s">
        <v>469</v>
      </c>
      <c r="G149" s="246" t="s">
        <v>9</v>
      </c>
      <c r="H149" s="246" t="s">
        <v>468</v>
      </c>
      <c r="I149" s="232" t="s">
        <v>8</v>
      </c>
      <c r="J149" s="189"/>
      <c r="K149" s="189"/>
      <c r="L149" s="189"/>
      <c r="M149" s="357"/>
      <c r="N149" s="187"/>
      <c r="O149" s="187"/>
    </row>
    <row r="150" spans="1:15" x14ac:dyDescent="0.25">
      <c r="A150" s="358"/>
      <c r="B150" s="403" t="s">
        <v>645</v>
      </c>
      <c r="C150" s="245" t="s">
        <v>494</v>
      </c>
      <c r="D150" s="446">
        <v>34802492</v>
      </c>
      <c r="E150" s="405" t="str">
        <f>VLOOKUP($B150,[1]ListsReq!$AC$3:$AF$61,2,FALSE)</f>
        <v>kWh</v>
      </c>
      <c r="F150" s="404">
        <f>VLOOKUP($B150,[1]ListsReq!$AC$3:$AF$82,3,FALSE)</f>
        <v>0.49425999999999998</v>
      </c>
      <c r="G150" s="405" t="str">
        <f>VLOOKUP($B150,[1]ListsReq!$AC$3:$AF$61,4,FALSE)</f>
        <v>kg CO2e/kWh</v>
      </c>
      <c r="H150" s="447">
        <f t="shared" ref="H150:H180" si="2">(F150*D150)/1000</f>
        <v>17201.479695919999</v>
      </c>
      <c r="I150" s="203"/>
      <c r="J150" s="189"/>
      <c r="K150" s="189"/>
      <c r="L150" s="189"/>
      <c r="M150" s="357"/>
      <c r="N150" s="187"/>
      <c r="O150" s="187"/>
    </row>
    <row r="151" spans="1:15" x14ac:dyDescent="0.25">
      <c r="A151" s="358"/>
      <c r="B151" s="403" t="s">
        <v>638</v>
      </c>
      <c r="C151" s="245" t="s">
        <v>493</v>
      </c>
      <c r="D151" s="448">
        <v>34802492</v>
      </c>
      <c r="E151" s="405" t="str">
        <f>VLOOKUP($B151,[1]ListsReq!$AC$3:$AF$61,2,FALSE)</f>
        <v>kWh</v>
      </c>
      <c r="F151" s="404">
        <f>VLOOKUP($B151,[1]ListsReq!$AC$3:$AF$82,3,FALSE)</f>
        <v>4.3220000000000001E-2</v>
      </c>
      <c r="G151" s="405" t="str">
        <f>VLOOKUP($B151,[1]ListsReq!$AC$3:$AF$61,4,FALSE)</f>
        <v>kg CO2e/kWh</v>
      </c>
      <c r="H151" s="447">
        <f t="shared" si="2"/>
        <v>1504.16370424</v>
      </c>
      <c r="I151" s="203"/>
      <c r="J151" s="189"/>
      <c r="K151" s="189"/>
      <c r="L151" s="189"/>
      <c r="M151" s="357"/>
      <c r="N151" s="187"/>
      <c r="O151" s="187"/>
    </row>
    <row r="152" spans="1:15" x14ac:dyDescent="0.25">
      <c r="A152" s="358"/>
      <c r="B152" s="403" t="s">
        <v>633</v>
      </c>
      <c r="C152" s="245" t="s">
        <v>495</v>
      </c>
      <c r="D152" s="448">
        <v>44477483</v>
      </c>
      <c r="E152" s="405" t="str">
        <f>VLOOKUP($B152,[1]ListsReq!$AC$3:$AF$61,2,FALSE)</f>
        <v>kWh</v>
      </c>
      <c r="F152" s="404">
        <f>VLOOKUP($B152,[1]ListsReq!$AC$3:$AF$82,3,FALSE)</f>
        <v>0.18497</v>
      </c>
      <c r="G152" s="405" t="str">
        <f>VLOOKUP($B152,[1]ListsReq!$AC$3:$AF$61,4,FALSE)</f>
        <v>kg CO2e/kWh</v>
      </c>
      <c r="H152" s="447">
        <f t="shared" si="2"/>
        <v>8227.0000305100002</v>
      </c>
      <c r="I152" s="203"/>
      <c r="J152" s="189"/>
      <c r="K152" s="189"/>
      <c r="L152" s="189"/>
      <c r="M152" s="357"/>
      <c r="N152" s="187"/>
      <c r="O152" s="187"/>
    </row>
    <row r="153" spans="1:15" x14ac:dyDescent="0.25">
      <c r="A153" s="358"/>
      <c r="B153" s="403" t="s">
        <v>630</v>
      </c>
      <c r="C153" s="245" t="s">
        <v>495</v>
      </c>
      <c r="D153" s="448">
        <v>7673085</v>
      </c>
      <c r="E153" s="405" t="str">
        <f>VLOOKUP($B153,[1]ListsReq!$AC$3:$AF$61,2,FALSE)</f>
        <v>kWh</v>
      </c>
      <c r="F153" s="404">
        <f>VLOOKUP($B153,[1]ListsReq!$AC$3:$AF$82,3,FALSE)</f>
        <v>0.27211999999999997</v>
      </c>
      <c r="G153" s="405" t="str">
        <f>VLOOKUP($B153,[1]ListsReq!$AC$3:$AF$61,4,FALSE)</f>
        <v>kg CO2e/kWh</v>
      </c>
      <c r="H153" s="447">
        <f t="shared" si="2"/>
        <v>2087.9998901999998</v>
      </c>
      <c r="I153" s="203"/>
      <c r="J153" s="189"/>
      <c r="K153" s="189"/>
      <c r="L153" s="189"/>
      <c r="M153" s="357"/>
      <c r="N153" s="187"/>
      <c r="O153" s="187"/>
    </row>
    <row r="154" spans="1:15" x14ac:dyDescent="0.25">
      <c r="A154" s="358"/>
      <c r="B154" s="403" t="s">
        <v>623</v>
      </c>
      <c r="C154" s="245" t="s">
        <v>495</v>
      </c>
      <c r="D154" s="448">
        <v>522966</v>
      </c>
      <c r="E154" s="405" t="str">
        <f>VLOOKUP($B154,[1]ListsReq!$AC$3:$AF$61,2,FALSE)</f>
        <v>kWh</v>
      </c>
      <c r="F154" s="404">
        <f>VLOOKUP($B154,[1]ListsReq!$AC$3:$AF$82,3,FALSE)</f>
        <v>0.24667</v>
      </c>
      <c r="G154" s="405" t="str">
        <f>VLOOKUP($B154,[1]ListsReq!$AC$3:$AF$61,4,FALSE)</f>
        <v>kg CO2e/kWh</v>
      </c>
      <c r="H154" s="447">
        <f t="shared" si="2"/>
        <v>129.00002322</v>
      </c>
      <c r="I154" s="203"/>
      <c r="J154" s="189"/>
      <c r="K154" s="189"/>
      <c r="L154" s="189"/>
      <c r="M154" s="357"/>
      <c r="N154" s="187"/>
      <c r="O154" s="187"/>
    </row>
    <row r="155" spans="1:15" x14ac:dyDescent="0.25">
      <c r="A155" s="358"/>
      <c r="B155" s="403" t="s">
        <v>617</v>
      </c>
      <c r="C155" s="245" t="s">
        <v>493</v>
      </c>
      <c r="D155" s="448">
        <v>273073</v>
      </c>
      <c r="E155" s="405" t="str">
        <f>VLOOKUP($B155,[1]ListsReq!$AC$3:$AF$61,2,FALSE)</f>
        <v>m3</v>
      </c>
      <c r="F155" s="404">
        <f>VLOOKUP($B155,[1]ListsReq!$AC$3:$AF$82,3,FALSE)</f>
        <v>0.34410000000000002</v>
      </c>
      <c r="G155" s="405" t="str">
        <f>VLOOKUP($B155,[1]ListsReq!$AC$3:$AF$61,4,FALSE)</f>
        <v>kg CO2e/m3</v>
      </c>
      <c r="H155" s="447">
        <f t="shared" si="2"/>
        <v>93.964419300000003</v>
      </c>
      <c r="I155" s="203"/>
      <c r="J155" s="189"/>
      <c r="K155" s="189"/>
      <c r="L155" s="189"/>
      <c r="M155" s="357"/>
      <c r="N155" s="187"/>
      <c r="O155" s="187"/>
    </row>
    <row r="156" spans="1:15" x14ac:dyDescent="0.25">
      <c r="A156" s="358"/>
      <c r="B156" s="403" t="s">
        <v>612</v>
      </c>
      <c r="C156" s="245" t="s">
        <v>495</v>
      </c>
      <c r="D156" s="448">
        <v>1793541</v>
      </c>
      <c r="E156" s="405" t="str">
        <f>VLOOKUP($B156,[1]ListsReq!$AC$3:$AF$61,2,FALSE)</f>
        <v>litres</v>
      </c>
      <c r="F156" s="404">
        <f>VLOOKUP($B156,[1]ListsReq!$AC$3:$AF$82,3,FALSE)</f>
        <v>2.6023999999999998</v>
      </c>
      <c r="G156" s="405" t="str">
        <f>VLOOKUP($B156,[1]ListsReq!$AC$3:$AF$61,4,FALSE)</f>
        <v>kg CO2e/litre</v>
      </c>
      <c r="H156" s="447">
        <f t="shared" si="2"/>
        <v>4667.5110983999994</v>
      </c>
      <c r="I156" s="203"/>
      <c r="J156" s="189"/>
      <c r="K156" s="189"/>
      <c r="L156" s="189"/>
      <c r="M156" s="357"/>
      <c r="N156" s="187"/>
      <c r="O156" s="187"/>
    </row>
    <row r="157" spans="1:15" x14ac:dyDescent="0.25">
      <c r="A157" s="358"/>
      <c r="B157" s="403" t="s">
        <v>608</v>
      </c>
      <c r="C157" s="245" t="s">
        <v>495</v>
      </c>
      <c r="D157" s="448">
        <v>25411</v>
      </c>
      <c r="E157" s="405" t="str">
        <f>VLOOKUP($B157,[1]ListsReq!$AC$3:$AF$61,2,FALSE)</f>
        <v>litres</v>
      </c>
      <c r="F157" s="404">
        <f>VLOOKUP($B157,[1]ListsReq!$AC$3:$AF$82,3,FALSE)</f>
        <v>2.1913999999999998</v>
      </c>
      <c r="G157" s="405" t="str">
        <f>VLOOKUP($B157,[1]ListsReq!$AC$3:$AF$61,4,FALSE)</f>
        <v>kg CO2e/litre</v>
      </c>
      <c r="H157" s="447">
        <f t="shared" si="2"/>
        <v>55.685665399999998</v>
      </c>
      <c r="I157" s="203"/>
      <c r="J157" s="189"/>
      <c r="K157" s="189"/>
      <c r="L157" s="189"/>
      <c r="M157" s="357"/>
      <c r="N157" s="187"/>
      <c r="O157" s="187"/>
    </row>
    <row r="158" spans="1:15" x14ac:dyDescent="0.25">
      <c r="A158" s="358"/>
      <c r="B158" s="403" t="s">
        <v>605</v>
      </c>
      <c r="C158" s="245" t="s">
        <v>495</v>
      </c>
      <c r="D158" s="448">
        <v>213158</v>
      </c>
      <c r="E158" s="405" t="str">
        <f>VLOOKUP($B158,[1]ListsReq!$AC$3:$AF$61,2,FALSE)</f>
        <v>kWh</v>
      </c>
      <c r="F158" s="404">
        <f>VLOOKUP($B158,[1]ListsReq!$AC$3:$AF$82,3,FALSE)</f>
        <v>1.1838E-2</v>
      </c>
      <c r="G158" s="405" t="str">
        <f>VLOOKUP($B158,[1]ListsReq!$AC$3:$AF$61,4,FALSE)</f>
        <v>kg CO2e/kWh</v>
      </c>
      <c r="H158" s="447">
        <f t="shared" si="2"/>
        <v>2.5233644040000001</v>
      </c>
      <c r="I158" s="203"/>
      <c r="J158" s="189"/>
      <c r="K158" s="189"/>
      <c r="L158" s="189"/>
      <c r="M158" s="357"/>
      <c r="N158" s="187"/>
      <c r="O158" s="187"/>
    </row>
    <row r="159" spans="1:15" x14ac:dyDescent="0.25">
      <c r="A159" s="358"/>
      <c r="B159" s="403" t="s">
        <v>593</v>
      </c>
      <c r="C159" s="245"/>
      <c r="D159" s="448">
        <v>632889</v>
      </c>
      <c r="E159" s="405" t="str">
        <f>VLOOKUP($B159,[1]ListsReq!$AC$3:$AF$61,2,FALSE)</f>
        <v>kWh</v>
      </c>
      <c r="F159" s="404">
        <f>VLOOKUP($B159,[1]ListsReq!$AC$3:$AF$82,3,FALSE)</f>
        <v>0</v>
      </c>
      <c r="G159" s="405" t="str">
        <f>VLOOKUP($B159,[1]ListsReq!$AC$3:$AF$61,4,FALSE)</f>
        <v>kg CO2e/kWh</v>
      </c>
      <c r="H159" s="447">
        <f t="shared" si="2"/>
        <v>0</v>
      </c>
      <c r="I159" s="203"/>
      <c r="J159" s="189"/>
      <c r="K159" s="189"/>
      <c r="L159" s="189"/>
      <c r="M159" s="357"/>
      <c r="N159" s="187"/>
      <c r="O159" s="187"/>
    </row>
    <row r="160" spans="1:15" x14ac:dyDescent="0.25">
      <c r="A160" s="358"/>
      <c r="B160" s="403" t="s">
        <v>590</v>
      </c>
      <c r="C160" s="245"/>
      <c r="D160" s="448">
        <v>115500</v>
      </c>
      <c r="E160" s="405" t="str">
        <f>VLOOKUP($B160,[1]ListsReq!$AC$3:$AF$61,2,FALSE)</f>
        <v>kWh</v>
      </c>
      <c r="F160" s="404">
        <f>VLOOKUP($B160,[1]ListsReq!$AC$3:$AF$82,3,FALSE)</f>
        <v>0</v>
      </c>
      <c r="G160" s="405" t="str">
        <f>VLOOKUP($B160,[1]ListsReq!$AC$3:$AF$61,4,FALSE)</f>
        <v>kg CO2e/kWh</v>
      </c>
      <c r="H160" s="447">
        <f t="shared" si="2"/>
        <v>0</v>
      </c>
      <c r="I160" s="203"/>
      <c r="J160" s="189"/>
      <c r="K160" s="189"/>
      <c r="L160" s="189"/>
      <c r="M160" s="357"/>
      <c r="N160" s="187"/>
      <c r="O160" s="187"/>
    </row>
    <row r="161" spans="1:15" x14ac:dyDescent="0.25">
      <c r="A161" s="358"/>
      <c r="B161" s="403" t="s">
        <v>587</v>
      </c>
      <c r="C161" s="245" t="s">
        <v>493</v>
      </c>
      <c r="D161" s="448">
        <v>26096</v>
      </c>
      <c r="E161" s="405" t="str">
        <f>VLOOKUP($B161,[1]ListsReq!$AC$3:$AF$61,2,FALSE)</f>
        <v>tonnes</v>
      </c>
      <c r="F161" s="404">
        <f>VLOOKUP($B161,[1]ListsReq!$AC$3:$AF$82,3,FALSE)</f>
        <v>289.83554099999998</v>
      </c>
      <c r="G161" s="405" t="str">
        <f>VLOOKUP($B161,[1]ListsReq!$AC$3:$AF$61,4,FALSE)</f>
        <v>kgCO2e/tonne</v>
      </c>
      <c r="H161" s="447">
        <f t="shared" si="2"/>
        <v>7563.5482779359991</v>
      </c>
      <c r="I161" s="203" t="s">
        <v>935</v>
      </c>
      <c r="J161" s="189"/>
      <c r="K161" s="189"/>
      <c r="L161" s="189"/>
      <c r="M161" s="357"/>
      <c r="N161" s="187"/>
      <c r="O161" s="187"/>
    </row>
    <row r="162" spans="1:15" x14ac:dyDescent="0.25">
      <c r="A162" s="358"/>
      <c r="B162" s="403" t="s">
        <v>585</v>
      </c>
      <c r="C162" s="245" t="s">
        <v>493</v>
      </c>
      <c r="D162" s="448">
        <v>6049</v>
      </c>
      <c r="E162" s="405" t="str">
        <f>VLOOKUP($B162,[1]ListsReq!$AC$3:$AF$61,2,FALSE)</f>
        <v>tonnes</v>
      </c>
      <c r="F162" s="404">
        <f>VLOOKUP($B162,[1]ListsReq!$AC$3:$AF$82,3,FALSE)</f>
        <v>199</v>
      </c>
      <c r="G162" s="405" t="str">
        <f>VLOOKUP($B162,[1]ListsReq!$AC$3:$AF$61,4,FALSE)</f>
        <v>kgCO2e/tonne</v>
      </c>
      <c r="H162" s="447">
        <f t="shared" si="2"/>
        <v>1203.751</v>
      </c>
      <c r="I162" s="203" t="s">
        <v>935</v>
      </c>
      <c r="J162" s="189"/>
      <c r="K162" s="189"/>
      <c r="L162" s="189"/>
      <c r="M162" s="357"/>
      <c r="N162" s="187"/>
      <c r="O162" s="187"/>
    </row>
    <row r="163" spans="1:15" x14ac:dyDescent="0.25">
      <c r="A163" s="358"/>
      <c r="B163" s="403" t="s">
        <v>583</v>
      </c>
      <c r="C163" s="245" t="s">
        <v>493</v>
      </c>
      <c r="D163" s="448">
        <v>718.74</v>
      </c>
      <c r="E163" s="405" t="str">
        <f>VLOOKUP($B163,[1]ListsReq!$AC$3:$AF$61,2,FALSE)</f>
        <v>tonnes</v>
      </c>
      <c r="F163" s="404">
        <f>VLOOKUP($B163,[1]ListsReq!$AC$3:$AF$82,3,FALSE)</f>
        <v>21</v>
      </c>
      <c r="G163" s="405" t="str">
        <f>VLOOKUP($B163,[1]ListsReq!$AC$3:$AF$61,4,FALSE)</f>
        <v>kgCO2e/tonne</v>
      </c>
      <c r="H163" s="447">
        <f t="shared" si="2"/>
        <v>15.093540000000001</v>
      </c>
      <c r="I163" s="203" t="s">
        <v>935</v>
      </c>
      <c r="J163" s="189"/>
      <c r="K163" s="189"/>
      <c r="L163" s="189"/>
      <c r="M163" s="357"/>
      <c r="N163" s="187"/>
      <c r="O163" s="187"/>
    </row>
    <row r="164" spans="1:15" x14ac:dyDescent="0.25">
      <c r="A164" s="358"/>
      <c r="B164" s="403" t="s">
        <v>582</v>
      </c>
      <c r="C164" s="245" t="s">
        <v>493</v>
      </c>
      <c r="D164" s="448">
        <v>1019.19</v>
      </c>
      <c r="E164" s="405" t="str">
        <f>VLOOKUP($B164,[1]ListsReq!$AC$3:$AF$61,2,FALSE)</f>
        <v>tonnes</v>
      </c>
      <c r="F164" s="404">
        <f>VLOOKUP($B164,[1]ListsReq!$AC$3:$AF$82,3,FALSE)</f>
        <v>21</v>
      </c>
      <c r="G164" s="405" t="str">
        <f>VLOOKUP($B164,[1]ListsReq!$AC$3:$AF$61,4,FALSE)</f>
        <v>kgCO2e/tonne</v>
      </c>
      <c r="H164" s="447">
        <f t="shared" si="2"/>
        <v>21.402990000000003</v>
      </c>
      <c r="I164" s="203"/>
      <c r="J164" s="189"/>
      <c r="K164" s="189"/>
      <c r="L164" s="189"/>
      <c r="M164" s="357"/>
      <c r="N164" s="187"/>
      <c r="O164" s="187"/>
    </row>
    <row r="165" spans="1:15" x14ac:dyDescent="0.25">
      <c r="A165" s="358"/>
      <c r="B165" s="403" t="s">
        <v>580</v>
      </c>
      <c r="C165" s="245" t="s">
        <v>493</v>
      </c>
      <c r="D165" s="448">
        <v>1673</v>
      </c>
      <c r="E165" s="405" t="str">
        <f>VLOOKUP($B165,[1]ListsReq!$AC$3:$AF$61,2,FALSE)</f>
        <v>tonnes</v>
      </c>
      <c r="F165" s="404">
        <f>VLOOKUP($B165,[1]ListsReq!$AC$3:$AF$82,3,FALSE)</f>
        <v>21</v>
      </c>
      <c r="G165" s="405" t="str">
        <f>VLOOKUP($B165,[1]ListsReq!$AC$3:$AF$61,4,FALSE)</f>
        <v>kgCO2e/tonne</v>
      </c>
      <c r="H165" s="447">
        <f t="shared" si="2"/>
        <v>35.133000000000003</v>
      </c>
      <c r="I165" s="203"/>
      <c r="J165" s="189"/>
      <c r="K165" s="189"/>
      <c r="L165" s="189"/>
      <c r="M165" s="357"/>
      <c r="N165" s="187"/>
      <c r="O165" s="187"/>
    </row>
    <row r="166" spans="1:15" x14ac:dyDescent="0.25">
      <c r="A166" s="358"/>
      <c r="B166" s="403" t="s">
        <v>579</v>
      </c>
      <c r="C166" s="245" t="s">
        <v>493</v>
      </c>
      <c r="D166" s="448">
        <v>1085.78</v>
      </c>
      <c r="E166" s="405" t="str">
        <f>VLOOKUP($B166,[1]ListsReq!$AC$3:$AF$61,2,FALSE)</f>
        <v>tonnes</v>
      </c>
      <c r="F166" s="404">
        <f>VLOOKUP($B166,[1]ListsReq!$AC$3:$AF$82,3,FALSE)</f>
        <v>21</v>
      </c>
      <c r="G166" s="405" t="str">
        <f>VLOOKUP($B166,[1]ListsReq!$AC$3:$AF$61,4,FALSE)</f>
        <v>kgCO2e/tonne</v>
      </c>
      <c r="H166" s="447">
        <f t="shared" si="2"/>
        <v>22.801380000000002</v>
      </c>
      <c r="I166" s="203"/>
      <c r="J166" s="189"/>
      <c r="K166" s="189"/>
      <c r="L166" s="189"/>
      <c r="M166" s="357"/>
      <c r="N166" s="187"/>
      <c r="O166" s="187"/>
    </row>
    <row r="167" spans="1:15" x14ac:dyDescent="0.25">
      <c r="A167" s="358"/>
      <c r="B167" s="403" t="s">
        <v>578</v>
      </c>
      <c r="C167" s="245" t="s">
        <v>493</v>
      </c>
      <c r="D167" s="448">
        <v>134.02000000000001</v>
      </c>
      <c r="E167" s="405" t="str">
        <f>VLOOKUP($B167,[1]ListsReq!$AC$3:$AF$61,2,FALSE)</f>
        <v>tonnes</v>
      </c>
      <c r="F167" s="404">
        <f>VLOOKUP($B167,[1]ListsReq!$AC$3:$AF$82,3,FALSE)</f>
        <v>21</v>
      </c>
      <c r="G167" s="405" t="str">
        <f>VLOOKUP($B167,[1]ListsReq!$AC$3:$AF$61,4,FALSE)</f>
        <v>kgCO2e/tonne</v>
      </c>
      <c r="H167" s="447">
        <f t="shared" si="2"/>
        <v>2.8144200000000001</v>
      </c>
      <c r="I167" s="203"/>
      <c r="J167" s="189"/>
      <c r="K167" s="189"/>
      <c r="L167" s="189"/>
      <c r="M167" s="357"/>
      <c r="N167" s="187"/>
      <c r="O167" s="187"/>
    </row>
    <row r="168" spans="1:15" x14ac:dyDescent="0.25">
      <c r="A168" s="358"/>
      <c r="B168" s="403" t="s">
        <v>577</v>
      </c>
      <c r="C168" s="245" t="s">
        <v>493</v>
      </c>
      <c r="D168" s="448">
        <v>1387.95</v>
      </c>
      <c r="E168" s="405" t="str">
        <f>VLOOKUP($B168,[1]ListsReq!$AC$3:$AF$61,2,FALSE)</f>
        <v>tonnes</v>
      </c>
      <c r="F168" s="404">
        <f>VLOOKUP($B168,[1]ListsReq!$AC$3:$AF$82,3,FALSE)</f>
        <v>21</v>
      </c>
      <c r="G168" s="405" t="str">
        <f>VLOOKUP($B168,[1]ListsReq!$AC$3:$AF$61,4,FALSE)</f>
        <v>kgCO2e/tonne</v>
      </c>
      <c r="H168" s="447">
        <f t="shared" si="2"/>
        <v>29.14695</v>
      </c>
      <c r="I168" s="203"/>
      <c r="J168" s="189"/>
      <c r="K168" s="189"/>
      <c r="L168" s="189"/>
      <c r="M168" s="357"/>
      <c r="N168" s="187"/>
      <c r="O168" s="187"/>
    </row>
    <row r="169" spans="1:15" x14ac:dyDescent="0.25">
      <c r="A169" s="358"/>
      <c r="B169" s="403" t="s">
        <v>576</v>
      </c>
      <c r="C169" s="245" t="s">
        <v>493</v>
      </c>
      <c r="D169" s="448">
        <v>17938.669999999998</v>
      </c>
      <c r="E169" s="405" t="str">
        <f>VLOOKUP($B169,[1]ListsReq!$AC$3:$AF$61,2,FALSE)</f>
        <v>tonnes</v>
      </c>
      <c r="F169" s="404">
        <f>VLOOKUP($B169,[1]ListsReq!$AC$3:$AF$82,3,FALSE)</f>
        <v>21</v>
      </c>
      <c r="G169" s="405" t="str">
        <f>VLOOKUP($B169,[1]ListsReq!$AC$3:$AF$61,4,FALSE)</f>
        <v>kgCO2e/tonne</v>
      </c>
      <c r="H169" s="447">
        <f t="shared" si="2"/>
        <v>376.71206999999993</v>
      </c>
      <c r="I169" s="203"/>
      <c r="J169" s="189"/>
      <c r="K169" s="189"/>
      <c r="L169" s="189"/>
      <c r="M169" s="357"/>
      <c r="N169" s="187"/>
      <c r="O169" s="187"/>
    </row>
    <row r="170" spans="1:15" x14ac:dyDescent="0.25">
      <c r="A170" s="358"/>
      <c r="B170" s="403" t="s">
        <v>575</v>
      </c>
      <c r="C170" s="245" t="s">
        <v>493</v>
      </c>
      <c r="D170" s="448">
        <v>3848.31</v>
      </c>
      <c r="E170" s="405" t="str">
        <f>VLOOKUP($B170,[1]ListsReq!$AC$3:$AF$61,2,FALSE)</f>
        <v>tonnes</v>
      </c>
      <c r="F170" s="404">
        <f>VLOOKUP($B170,[1]ListsReq!$AC$3:$AF$82,3,FALSE)</f>
        <v>1.37</v>
      </c>
      <c r="G170" s="405" t="str">
        <f>VLOOKUP($B170,[1]ListsReq!$AC$3:$AF$61,4,FALSE)</f>
        <v>kgCO2e/tonne</v>
      </c>
      <c r="H170" s="447">
        <f t="shared" si="2"/>
        <v>5.2721847000000004</v>
      </c>
      <c r="I170" s="203"/>
      <c r="J170" s="189"/>
      <c r="K170" s="189"/>
      <c r="L170" s="189"/>
      <c r="M170" s="357"/>
      <c r="N170" s="187"/>
      <c r="O170" s="187"/>
    </row>
    <row r="171" spans="1:15" x14ac:dyDescent="0.25">
      <c r="A171" s="358"/>
      <c r="B171" s="403" t="s">
        <v>574</v>
      </c>
      <c r="C171" s="245" t="s">
        <v>493</v>
      </c>
      <c r="D171" s="448">
        <v>2444</v>
      </c>
      <c r="E171" s="405" t="str">
        <f>VLOOKUP($B171,[1]ListsReq!$AC$3:$AF$61,2,FALSE)</f>
        <v>tonnes</v>
      </c>
      <c r="F171" s="404">
        <f>VLOOKUP($B171,[1]ListsReq!$AC$3:$AF$82,3,FALSE)</f>
        <v>21</v>
      </c>
      <c r="G171" s="405" t="str">
        <f>VLOOKUP($B171,[1]ListsReq!$AC$3:$AF$61,4,FALSE)</f>
        <v>kg CO2e/tonne</v>
      </c>
      <c r="H171" s="447">
        <f t="shared" si="2"/>
        <v>51.323999999999998</v>
      </c>
      <c r="I171" s="203"/>
      <c r="J171" s="189"/>
      <c r="K171" s="189"/>
      <c r="L171" s="189"/>
      <c r="M171" s="357"/>
      <c r="N171" s="187"/>
      <c r="O171" s="187"/>
    </row>
    <row r="172" spans="1:15" x14ac:dyDescent="0.25">
      <c r="A172" s="358"/>
      <c r="B172" s="403" t="s">
        <v>573</v>
      </c>
      <c r="C172" s="245" t="s">
        <v>493</v>
      </c>
      <c r="D172" s="448">
        <v>4828</v>
      </c>
      <c r="E172" s="405" t="str">
        <f>VLOOKUP($B172,[1]ListsReq!$AC$3:$AF$61,2,FALSE)</f>
        <v>passenger km</v>
      </c>
      <c r="F172" s="404">
        <f>VLOOKUP($B172,[1]ListsReq!$AC$3:$AF$82,3,FALSE)</f>
        <v>0.29315999999999998</v>
      </c>
      <c r="G172" s="405" t="str">
        <f>VLOOKUP($B172,[1]ListsReq!$AC$3:$AF$61,4,FALSE)</f>
        <v>kg CO2e/passenger km</v>
      </c>
      <c r="H172" s="447">
        <f t="shared" si="2"/>
        <v>1.4153764799999999</v>
      </c>
      <c r="I172" s="203"/>
      <c r="J172" s="189"/>
      <c r="K172" s="189"/>
      <c r="L172" s="189"/>
      <c r="M172" s="357"/>
      <c r="N172" s="187"/>
      <c r="O172" s="187"/>
    </row>
    <row r="173" spans="1:15" x14ac:dyDescent="0.25">
      <c r="A173" s="358"/>
      <c r="B173" s="403" t="s">
        <v>572</v>
      </c>
      <c r="C173" s="245" t="s">
        <v>493</v>
      </c>
      <c r="D173" s="448">
        <v>51217</v>
      </c>
      <c r="E173" s="405" t="str">
        <f>VLOOKUP($B173,[1]ListsReq!$AC$3:$AF$61,2,FALSE)</f>
        <v>passenger km</v>
      </c>
      <c r="F173" s="404">
        <f>VLOOKUP($B173,[1]ListsReq!$AC$3:$AF$82,3,FALSE)</f>
        <v>4.7379999999999999E-2</v>
      </c>
      <c r="G173" s="405" t="str">
        <f>VLOOKUP($B173,[1]ListsReq!$AC$3:$AF$61,4,FALSE)</f>
        <v>kg CO2e/passenger km</v>
      </c>
      <c r="H173" s="447">
        <f t="shared" si="2"/>
        <v>2.4266614599999996</v>
      </c>
      <c r="I173" s="203"/>
      <c r="J173" s="189"/>
      <c r="K173" s="189"/>
      <c r="L173" s="189"/>
      <c r="M173" s="357"/>
      <c r="N173" s="187"/>
      <c r="O173" s="187"/>
    </row>
    <row r="174" spans="1:15" x14ac:dyDescent="0.25">
      <c r="A174" s="358"/>
      <c r="B174" s="403" t="s">
        <v>571</v>
      </c>
      <c r="C174" s="245" t="s">
        <v>495</v>
      </c>
      <c r="D174" s="448">
        <v>6508284</v>
      </c>
      <c r="E174" s="405" t="str">
        <f>VLOOKUP($B174,[1]ListsReq!$AC$3:$AF$61,2,FALSE)</f>
        <v>passenger km</v>
      </c>
      <c r="F174" s="404">
        <f>VLOOKUP($B174,[1]ListsReq!$AC$3:$AF$82,3,FALSE)</f>
        <v>0.18546000000000001</v>
      </c>
      <c r="G174" s="405" t="str">
        <f>VLOOKUP($B174,[1]ListsReq!$AC$3:$AF$61,4,FALSE)</f>
        <v>kg CO2e/passenger km</v>
      </c>
      <c r="H174" s="447">
        <f t="shared" si="2"/>
        <v>1207.0263506400001</v>
      </c>
      <c r="I174" s="203"/>
      <c r="J174" s="189"/>
      <c r="K174" s="189"/>
      <c r="L174" s="189"/>
      <c r="M174" s="357"/>
      <c r="N174" s="187"/>
      <c r="O174" s="187"/>
    </row>
    <row r="175" spans="1:15" x14ac:dyDescent="0.25">
      <c r="A175" s="358"/>
      <c r="B175" s="403" t="s">
        <v>570</v>
      </c>
      <c r="C175" s="245" t="s">
        <v>495</v>
      </c>
      <c r="D175" s="448">
        <v>223542</v>
      </c>
      <c r="E175" s="405" t="str">
        <f>VLOOKUP($B175,[1]ListsReq!$AC$3:$AF$61,2,FALSE)</f>
        <v>passenger km</v>
      </c>
      <c r="F175" s="404">
        <f>VLOOKUP($B175,[1]ListsReq!$AC$3:$AF$82,3,FALSE)</f>
        <v>0.19388</v>
      </c>
      <c r="G175" s="405" t="str">
        <f>VLOOKUP($B175,[1]ListsReq!$AC$3:$AF$61,4,FALSE)</f>
        <v>kg CO2e/passenger km</v>
      </c>
      <c r="H175" s="447">
        <f t="shared" si="2"/>
        <v>43.340322959999995</v>
      </c>
      <c r="I175" s="203"/>
      <c r="J175" s="189"/>
      <c r="K175" s="189"/>
      <c r="L175" s="189"/>
      <c r="M175" s="357"/>
      <c r="N175" s="187"/>
      <c r="O175" s="187"/>
    </row>
    <row r="176" spans="1:15" x14ac:dyDescent="0.25">
      <c r="A176" s="358"/>
      <c r="B176" s="403" t="s">
        <v>569</v>
      </c>
      <c r="C176" s="245" t="s">
        <v>495</v>
      </c>
      <c r="D176" s="448">
        <v>3652761</v>
      </c>
      <c r="E176" s="405" t="str">
        <f>VLOOKUP($B176,[1]ListsReq!$AC$3:$AF$61,2,FALSE)</f>
        <v>km</v>
      </c>
      <c r="F176" s="404">
        <f>VLOOKUP($B176,[1]ListsReq!$AC$3:$AF$82,3,FALSE)</f>
        <v>0.25092300000000001</v>
      </c>
      <c r="G176" s="405" t="str">
        <f>VLOOKUP($B176,[1]ListsReq!$AC$3:$AF$61,4,FALSE)</f>
        <v>kgCO2e/km</v>
      </c>
      <c r="H176" s="447">
        <f t="shared" si="2"/>
        <v>916.56174840300002</v>
      </c>
      <c r="I176" s="203"/>
      <c r="J176" s="189"/>
      <c r="K176" s="189"/>
      <c r="L176" s="189"/>
      <c r="M176" s="357"/>
      <c r="N176" s="187"/>
      <c r="O176" s="187"/>
    </row>
    <row r="177" spans="1:15" x14ac:dyDescent="0.25">
      <c r="A177" s="358"/>
      <c r="B177" s="403" t="s">
        <v>568</v>
      </c>
      <c r="C177" s="245" t="s">
        <v>495</v>
      </c>
      <c r="D177" s="448">
        <v>3096380</v>
      </c>
      <c r="E177" s="405" t="str">
        <f>VLOOKUP($B177,[1]ListsReq!$AC$3:$AF$61,2,FALSE)</f>
        <v>km</v>
      </c>
      <c r="F177" s="404">
        <f>VLOOKUP($B177,[1]ListsReq!$AC$3:$AF$82,3,FALSE)</f>
        <v>0.88483999999999996</v>
      </c>
      <c r="G177" s="405" t="str">
        <f>VLOOKUP($B177,[1]ListsReq!$AC$3:$AF$61,4,FALSE)</f>
        <v>kgCO2e/km</v>
      </c>
      <c r="H177" s="447">
        <f t="shared" si="2"/>
        <v>2739.8008792000001</v>
      </c>
      <c r="I177" s="203"/>
      <c r="J177" s="189"/>
      <c r="K177" s="189"/>
      <c r="L177" s="189"/>
      <c r="M177" s="357"/>
      <c r="N177" s="187"/>
      <c r="O177" s="187"/>
    </row>
    <row r="178" spans="1:15" x14ac:dyDescent="0.25">
      <c r="A178" s="358"/>
      <c r="B178" s="403" t="s">
        <v>567</v>
      </c>
      <c r="C178" s="245" t="s">
        <v>495</v>
      </c>
      <c r="D178" s="448">
        <v>1696929</v>
      </c>
      <c r="E178" s="405" t="str">
        <f>VLOOKUP($B178,[1]ListsReq!$AC$3:$AF$61,2,FALSE)</f>
        <v>passenger km</v>
      </c>
      <c r="F178" s="404">
        <f>VLOOKUP($B178,[1]ListsReq!$AC$3:$AF$82,3,FALSE)</f>
        <v>0.10946</v>
      </c>
      <c r="G178" s="405" t="str">
        <f>VLOOKUP($B178,[1]ListsReq!$AC$3:$AF$61,4,FALSE)</f>
        <v>kg CO2e/passenger km</v>
      </c>
      <c r="H178" s="447">
        <f t="shared" si="2"/>
        <v>185.74584834000001</v>
      </c>
      <c r="I178" s="203"/>
      <c r="J178" s="189"/>
      <c r="K178" s="189"/>
      <c r="L178" s="189"/>
      <c r="M178" s="357"/>
      <c r="N178" s="187"/>
      <c r="O178" s="187"/>
    </row>
    <row r="179" spans="1:15" x14ac:dyDescent="0.25">
      <c r="A179" s="358"/>
      <c r="B179" s="403" t="s">
        <v>566</v>
      </c>
      <c r="C179" s="245" t="s">
        <v>493</v>
      </c>
      <c r="D179" s="448">
        <v>92</v>
      </c>
      <c r="E179" s="405" t="str">
        <f>VLOOKUP($B179,[1]ListsReq!$AC$3:$AF$61,2,FALSE)</f>
        <v>passenger km</v>
      </c>
      <c r="F179" s="404">
        <f>VLOOKUP($B179,[1]ListsReq!$AC$3:$AF$82,3,FALSE)</f>
        <v>0.17755000000000001</v>
      </c>
      <c r="G179" s="405" t="str">
        <f>VLOOKUP($B179,[1]ListsReq!$AC$3:$AF$61,4,FALSE)</f>
        <v>kg CO2e/passenger km</v>
      </c>
      <c r="H179" s="447">
        <f t="shared" si="2"/>
        <v>1.6334600000000001E-2</v>
      </c>
      <c r="I179" s="203"/>
      <c r="J179" s="189"/>
      <c r="K179" s="189"/>
      <c r="L179" s="189"/>
      <c r="M179" s="357"/>
      <c r="N179" s="187"/>
      <c r="O179" s="187"/>
    </row>
    <row r="180" spans="1:15" x14ac:dyDescent="0.25">
      <c r="A180" s="358"/>
      <c r="B180" s="403" t="s">
        <v>565</v>
      </c>
      <c r="C180" s="245" t="s">
        <v>493</v>
      </c>
      <c r="D180" s="448">
        <v>45</v>
      </c>
      <c r="E180" s="405" t="str">
        <f>VLOOKUP($B180,[1]ListsReq!$AC$3:$AF$61,2,FALSE)</f>
        <v>passenger km</v>
      </c>
      <c r="F180" s="404">
        <f>VLOOKUP($B180,[1]ListsReq!$AC$3:$AF$82,3,FALSE)</f>
        <v>0.116082</v>
      </c>
      <c r="G180" s="405" t="str">
        <f>VLOOKUP($B180,[1]ListsReq!$AC$3:$AF$61,4,FALSE)</f>
        <v>kg CO2e/passenger km</v>
      </c>
      <c r="H180" s="447">
        <f t="shared" si="2"/>
        <v>5.2236900000000005E-3</v>
      </c>
      <c r="I180" s="203"/>
      <c r="J180" s="189"/>
      <c r="K180" s="189"/>
      <c r="L180" s="189"/>
      <c r="M180" s="357"/>
      <c r="N180" s="187"/>
      <c r="O180" s="187"/>
    </row>
    <row r="181" spans="1:15" x14ac:dyDescent="0.25">
      <c r="A181" s="358"/>
      <c r="B181" s="403" t="s">
        <v>931</v>
      </c>
      <c r="C181" s="245" t="s">
        <v>493</v>
      </c>
      <c r="D181" s="448">
        <v>652</v>
      </c>
      <c r="E181" s="405" t="s">
        <v>957</v>
      </c>
      <c r="F181" s="404" t="str">
        <f>VLOOKUP($B181,[1]ListsReq!$AC$3:$AF$82,3,FALSE)</f>
        <v>No single factor - report total emissions</v>
      </c>
      <c r="G181" s="405"/>
      <c r="H181" s="447">
        <v>444</v>
      </c>
      <c r="I181" s="203" t="s">
        <v>932</v>
      </c>
      <c r="J181" s="189"/>
      <c r="K181" s="189"/>
      <c r="L181" s="189"/>
      <c r="M181" s="357"/>
      <c r="N181" s="187"/>
      <c r="O181" s="187"/>
    </row>
    <row r="182" spans="1:15" x14ac:dyDescent="0.25">
      <c r="A182" s="358"/>
      <c r="B182" s="403" t="s">
        <v>933</v>
      </c>
      <c r="C182" s="245" t="s">
        <v>493</v>
      </c>
      <c r="D182" s="448">
        <v>34</v>
      </c>
      <c r="E182" s="405" t="s">
        <v>957</v>
      </c>
      <c r="F182" s="404" t="str">
        <f>VLOOKUP($B182,[1]ListsReq!$AC$3:$AF$82,3,FALSE)</f>
        <v>No single factor - report total emissions</v>
      </c>
      <c r="G182" s="405"/>
      <c r="H182" s="447">
        <v>9</v>
      </c>
      <c r="I182" s="203" t="s">
        <v>937</v>
      </c>
      <c r="J182" s="189"/>
      <c r="K182" s="189"/>
      <c r="L182" s="189"/>
      <c r="M182" s="357"/>
      <c r="N182" s="187"/>
      <c r="O182" s="187"/>
    </row>
    <row r="183" spans="1:15" x14ac:dyDescent="0.25">
      <c r="A183" s="358"/>
      <c r="B183" s="403" t="s">
        <v>934</v>
      </c>
      <c r="C183" s="245" t="s">
        <v>493</v>
      </c>
      <c r="D183" s="448">
        <v>107</v>
      </c>
      <c r="E183" s="405" t="s">
        <v>957</v>
      </c>
      <c r="F183" s="404" t="str">
        <f>VLOOKUP($B183,[1]ListsReq!$AC$3:$AF$82,3,FALSE)</f>
        <v>No single factor - report total emissions</v>
      </c>
      <c r="G183" s="405"/>
      <c r="H183" s="447">
        <v>51</v>
      </c>
      <c r="I183" s="203" t="s">
        <v>938</v>
      </c>
      <c r="J183" s="189"/>
      <c r="K183" s="189"/>
      <c r="L183" s="189"/>
      <c r="M183" s="357"/>
      <c r="N183" s="187"/>
      <c r="O183" s="187"/>
    </row>
    <row r="184" spans="1:15" ht="15.75" thickBot="1" x14ac:dyDescent="0.3">
      <c r="A184" s="358"/>
      <c r="B184" s="240"/>
      <c r="C184" s="239"/>
      <c r="D184" s="449"/>
      <c r="E184" s="237"/>
      <c r="F184" s="236"/>
      <c r="G184" s="235" t="s">
        <v>406</v>
      </c>
      <c r="H184" s="450">
        <f>SUMIF(H150:H183,"&lt;&gt;#N/A")</f>
        <v>48896.666450002987</v>
      </c>
      <c r="I184" s="192"/>
      <c r="J184" s="189"/>
      <c r="K184" s="189"/>
      <c r="L184" s="189"/>
      <c r="M184" s="357"/>
      <c r="N184" s="187"/>
      <c r="O184" s="187"/>
    </row>
    <row r="185" spans="1:15" hidden="1" x14ac:dyDescent="0.25">
      <c r="A185" s="358"/>
      <c r="B185" s="205"/>
      <c r="C185" s="244"/>
      <c r="D185" s="201"/>
      <c r="E185" s="242" t="e">
        <f>VLOOKUP($B185,#REF!,2,FALSE)</f>
        <v>#REF!</v>
      </c>
      <c r="F185" s="243" t="e">
        <f>VLOOKUP($B185,#REF!,3,FALSE)</f>
        <v>#REF!</v>
      </c>
      <c r="G185" s="242" t="e">
        <f>VLOOKUP($B185,#REF!,4,FALSE)</f>
        <v>#REF!</v>
      </c>
      <c r="H185" s="241" t="e">
        <f>(F185*D185)/1000</f>
        <v>#REF!</v>
      </c>
      <c r="I185" s="200"/>
      <c r="J185" s="189"/>
      <c r="K185" s="189"/>
      <c r="L185" s="189"/>
      <c r="M185" s="357"/>
      <c r="N185" s="187"/>
      <c r="O185" s="187"/>
    </row>
    <row r="186" spans="1:15" hidden="1" x14ac:dyDescent="0.25">
      <c r="A186" s="358"/>
      <c r="B186" s="205"/>
      <c r="C186" s="244"/>
      <c r="D186" s="201"/>
      <c r="E186" s="242" t="e">
        <f>VLOOKUP($B186,#REF!,2,FALSE)</f>
        <v>#REF!</v>
      </c>
      <c r="F186" s="243" t="e">
        <f>VLOOKUP($B186,#REF!,3,FALSE)</f>
        <v>#REF!</v>
      </c>
      <c r="G186" s="242" t="e">
        <f>VLOOKUP($B186,#REF!,4,FALSE)</f>
        <v>#REF!</v>
      </c>
      <c r="H186" s="241" t="e">
        <f>(F186*D186)/1000</f>
        <v>#REF!</v>
      </c>
      <c r="I186" s="200"/>
      <c r="J186" s="189"/>
      <c r="K186" s="189"/>
      <c r="L186" s="189"/>
      <c r="M186" s="357"/>
      <c r="N186" s="187"/>
      <c r="O186" s="187"/>
    </row>
    <row r="187" spans="1:15" hidden="1" x14ac:dyDescent="0.25">
      <c r="A187" s="358"/>
      <c r="B187" s="205"/>
      <c r="C187" s="244"/>
      <c r="D187" s="201"/>
      <c r="E187" s="242" t="e">
        <f>VLOOKUP($B187,#REF!,2,FALSE)</f>
        <v>#REF!</v>
      </c>
      <c r="F187" s="243" t="e">
        <f>VLOOKUP($B187,#REF!,3,FALSE)</f>
        <v>#REF!</v>
      </c>
      <c r="G187" s="242" t="e">
        <f>VLOOKUP($B187,#REF!,4,FALSE)</f>
        <v>#REF!</v>
      </c>
      <c r="H187" s="241" t="e">
        <f>(F187*D187)/1000</f>
        <v>#REF!</v>
      </c>
      <c r="I187" s="200"/>
      <c r="J187" s="189"/>
      <c r="K187" s="189"/>
      <c r="L187" s="189"/>
      <c r="M187" s="357"/>
      <c r="N187" s="187"/>
      <c r="O187" s="187"/>
    </row>
    <row r="188" spans="1:15" hidden="1" x14ac:dyDescent="0.25">
      <c r="A188" s="358"/>
      <c r="B188" s="205"/>
      <c r="C188" s="244"/>
      <c r="D188" s="201"/>
      <c r="E188" s="242" t="e">
        <f>VLOOKUP($B188,#REF!,2,FALSE)</f>
        <v>#REF!</v>
      </c>
      <c r="F188" s="243" t="e">
        <f>VLOOKUP($B188,#REF!,3,FALSE)</f>
        <v>#REF!</v>
      </c>
      <c r="G188" s="242" t="e">
        <f>VLOOKUP($B188,#REF!,4,FALSE)</f>
        <v>#REF!</v>
      </c>
      <c r="H188" s="241" t="e">
        <f>(F188*D188)/1000</f>
        <v>#REF!</v>
      </c>
      <c r="I188" s="200"/>
      <c r="J188" s="189"/>
      <c r="K188" s="189"/>
      <c r="L188" s="189"/>
      <c r="M188" s="357"/>
      <c r="N188" s="187"/>
      <c r="O188" s="187"/>
    </row>
    <row r="189" spans="1:15" ht="15.75" hidden="1" thickBot="1" x14ac:dyDescent="0.3">
      <c r="A189" s="358"/>
      <c r="B189" s="240"/>
      <c r="C189" s="239"/>
      <c r="D189" s="238"/>
      <c r="E189" s="237"/>
      <c r="F189" s="236"/>
      <c r="G189" s="235" t="s">
        <v>406</v>
      </c>
      <c r="H189" s="234" t="e">
        <f>SUMIF(H150:H188,"&lt;&gt;#N/A")</f>
        <v>#REF!</v>
      </c>
      <c r="I189" s="192"/>
      <c r="J189" s="189"/>
      <c r="K189" s="189"/>
      <c r="L189" s="189"/>
      <c r="M189" s="357"/>
      <c r="N189" s="187"/>
      <c r="O189" s="187"/>
    </row>
    <row r="190" spans="1:15" x14ac:dyDescent="0.25">
      <c r="A190" s="358"/>
      <c r="B190" s="189"/>
      <c r="C190" s="189"/>
      <c r="D190" s="189"/>
      <c r="E190" s="189"/>
      <c r="F190" s="189"/>
      <c r="G190" s="189"/>
      <c r="H190" s="189"/>
      <c r="I190" s="189"/>
      <c r="J190" s="189"/>
      <c r="K190" s="189"/>
      <c r="L190" s="189"/>
      <c r="M190" s="357"/>
      <c r="N190" s="187"/>
    </row>
    <row r="191" spans="1:15" x14ac:dyDescent="0.25">
      <c r="A191" s="359" t="s">
        <v>467</v>
      </c>
      <c r="B191" s="282" t="s">
        <v>466</v>
      </c>
      <c r="C191" s="189"/>
      <c r="D191" s="189"/>
      <c r="E191" s="189"/>
      <c r="F191" s="189"/>
      <c r="G191" s="189"/>
      <c r="H191" s="189"/>
      <c r="I191" s="189"/>
      <c r="J191" s="189"/>
      <c r="K191" s="189"/>
      <c r="L191" s="189"/>
      <c r="M191" s="357"/>
      <c r="N191" s="187"/>
    </row>
    <row r="192" spans="1:15" ht="21.75" customHeight="1" thickBot="1" x14ac:dyDescent="0.3">
      <c r="A192" s="359"/>
      <c r="B192" s="233" t="s">
        <v>465</v>
      </c>
      <c r="C192" s="189"/>
      <c r="D192" s="189"/>
      <c r="E192" s="189"/>
      <c r="F192" s="189"/>
      <c r="G192" s="189"/>
      <c r="H192" s="189"/>
      <c r="I192" s="189"/>
      <c r="J192" s="189"/>
      <c r="K192" s="189"/>
      <c r="L192" s="189"/>
      <c r="M192" s="357"/>
      <c r="N192" s="187"/>
    </row>
    <row r="193" spans="1:14" ht="35.25" customHeight="1" x14ac:dyDescent="0.25">
      <c r="A193" s="359"/>
      <c r="B193" s="197" t="s">
        <v>464</v>
      </c>
      <c r="C193" s="196" t="s">
        <v>463</v>
      </c>
      <c r="D193" s="196" t="s">
        <v>462</v>
      </c>
      <c r="E193" s="196" t="s">
        <v>461</v>
      </c>
      <c r="F193" s="232" t="s">
        <v>8</v>
      </c>
      <c r="G193" s="189"/>
      <c r="H193" s="189"/>
      <c r="I193" s="189"/>
      <c r="J193" s="189"/>
      <c r="K193" s="189"/>
      <c r="L193" s="189"/>
      <c r="M193" s="357"/>
      <c r="N193" s="187"/>
    </row>
    <row r="194" spans="1:14" x14ac:dyDescent="0.25">
      <c r="A194" s="359"/>
      <c r="B194" s="403" t="s">
        <v>460</v>
      </c>
      <c r="C194" s="434">
        <v>748409</v>
      </c>
      <c r="D194" s="434">
        <v>632888</v>
      </c>
      <c r="E194" s="434">
        <v>115520</v>
      </c>
      <c r="F194" s="438" t="s">
        <v>940</v>
      </c>
      <c r="G194" s="189"/>
      <c r="H194" s="189"/>
      <c r="I194" s="189"/>
      <c r="J194" s="189"/>
      <c r="K194" s="189"/>
      <c r="L194" s="189"/>
      <c r="M194" s="357"/>
      <c r="N194" s="187"/>
    </row>
    <row r="195" spans="1:14" x14ac:dyDescent="0.25">
      <c r="A195" s="359"/>
      <c r="B195" s="403" t="s">
        <v>459</v>
      </c>
      <c r="C195" s="434">
        <v>55130</v>
      </c>
      <c r="D195" s="434">
        <v>55130</v>
      </c>
      <c r="E195" s="434"/>
      <c r="F195" s="203" t="s">
        <v>941</v>
      </c>
      <c r="G195" s="189"/>
      <c r="H195" s="189"/>
      <c r="I195" s="189"/>
      <c r="J195" s="189"/>
      <c r="K195" s="189"/>
      <c r="L195" s="189"/>
      <c r="M195" s="357"/>
      <c r="N195" s="187"/>
    </row>
    <row r="196" spans="1:14" x14ac:dyDescent="0.25">
      <c r="A196" s="359"/>
      <c r="B196" s="202" t="s">
        <v>858</v>
      </c>
      <c r="C196" s="401"/>
      <c r="D196" s="401"/>
      <c r="E196" s="401"/>
      <c r="F196" s="200" t="s">
        <v>942</v>
      </c>
      <c r="G196" s="189"/>
      <c r="H196" s="189"/>
      <c r="I196" s="189"/>
      <c r="J196" s="189"/>
      <c r="K196" s="189"/>
      <c r="L196" s="189"/>
      <c r="M196" s="357"/>
      <c r="N196" s="187"/>
    </row>
    <row r="197" spans="1:14" x14ac:dyDescent="0.25">
      <c r="A197" s="359"/>
      <c r="B197" s="202" t="s">
        <v>408</v>
      </c>
      <c r="C197" s="401"/>
      <c r="D197" s="401"/>
      <c r="E197" s="401"/>
      <c r="F197" s="200"/>
      <c r="G197" s="189"/>
      <c r="H197" s="189"/>
      <c r="I197" s="189"/>
      <c r="J197" s="189"/>
      <c r="K197" s="189"/>
      <c r="L197" s="189"/>
      <c r="M197" s="357"/>
      <c r="N197" s="187"/>
    </row>
    <row r="198" spans="1:14" ht="15.75" thickBot="1" x14ac:dyDescent="0.3">
      <c r="A198" s="359"/>
      <c r="B198" s="194" t="s">
        <v>407</v>
      </c>
      <c r="C198" s="193"/>
      <c r="D198" s="193"/>
      <c r="E198" s="193"/>
      <c r="F198" s="192"/>
      <c r="G198" s="189"/>
      <c r="H198" s="189"/>
      <c r="I198" s="189"/>
      <c r="J198" s="189"/>
      <c r="K198" s="189"/>
      <c r="L198" s="189"/>
      <c r="M198" s="357"/>
      <c r="N198" s="187"/>
    </row>
    <row r="199" spans="1:14" x14ac:dyDescent="0.25">
      <c r="A199" s="359"/>
      <c r="B199" s="189"/>
      <c r="C199" s="189"/>
      <c r="D199" s="189"/>
      <c r="E199" s="189"/>
      <c r="F199" s="189"/>
      <c r="G199" s="189"/>
      <c r="H199" s="189"/>
      <c r="I199" s="189"/>
      <c r="J199" s="189"/>
      <c r="K199" s="189"/>
      <c r="L199" s="189"/>
      <c r="M199" s="357"/>
      <c r="N199" s="187"/>
    </row>
    <row r="200" spans="1:14" ht="22.5" customHeight="1" x14ac:dyDescent="0.25">
      <c r="A200" s="354"/>
      <c r="B200" s="191" t="s">
        <v>12</v>
      </c>
      <c r="C200" s="191"/>
      <c r="D200" s="191"/>
      <c r="E200" s="191"/>
      <c r="F200" s="191"/>
      <c r="G200" s="191"/>
      <c r="H200" s="191"/>
      <c r="I200" s="191"/>
      <c r="J200" s="191"/>
      <c r="K200" s="191"/>
      <c r="L200" s="191"/>
      <c r="M200" s="355"/>
      <c r="N200" s="187"/>
    </row>
    <row r="201" spans="1:14" ht="18.75" customHeight="1" thickBot="1" x14ac:dyDescent="0.3">
      <c r="A201" s="356" t="s">
        <v>458</v>
      </c>
      <c r="B201" s="231" t="s">
        <v>457</v>
      </c>
      <c r="C201" s="212"/>
      <c r="D201" s="189"/>
      <c r="E201" s="189"/>
      <c r="F201" s="189"/>
      <c r="G201" s="189"/>
      <c r="H201" s="189"/>
      <c r="I201" s="189"/>
      <c r="J201" s="189"/>
      <c r="K201" s="189"/>
      <c r="L201" s="189"/>
      <c r="M201" s="357"/>
      <c r="N201" s="187"/>
    </row>
    <row r="202" spans="1:14" ht="30.75" thickBot="1" x14ac:dyDescent="0.3">
      <c r="A202" s="358"/>
      <c r="B202" s="230" t="s">
        <v>456</v>
      </c>
      <c r="C202" s="229" t="s">
        <v>455</v>
      </c>
      <c r="D202" s="229" t="s">
        <v>454</v>
      </c>
      <c r="E202" s="229" t="s">
        <v>9</v>
      </c>
      <c r="F202" s="229" t="s">
        <v>453</v>
      </c>
      <c r="G202" s="229" t="s">
        <v>10</v>
      </c>
      <c r="H202" s="229" t="s">
        <v>452</v>
      </c>
      <c r="I202" s="229" t="s">
        <v>451</v>
      </c>
      <c r="J202" s="229" t="s">
        <v>450</v>
      </c>
      <c r="K202" s="228" t="s">
        <v>8</v>
      </c>
      <c r="L202" s="189"/>
      <c r="M202" s="357"/>
      <c r="N202" s="187"/>
    </row>
    <row r="203" spans="1:14" x14ac:dyDescent="0.25">
      <c r="A203" s="358"/>
      <c r="B203" s="227" t="s">
        <v>685</v>
      </c>
      <c r="C203" s="225" t="s">
        <v>639</v>
      </c>
      <c r="D203" s="226">
        <v>20</v>
      </c>
      <c r="E203" s="225" t="s">
        <v>647</v>
      </c>
      <c r="F203" s="225" t="s">
        <v>646</v>
      </c>
      <c r="G203" s="225" t="s">
        <v>596</v>
      </c>
      <c r="H203" s="226">
        <v>59867</v>
      </c>
      <c r="I203" s="225" t="s">
        <v>1</v>
      </c>
      <c r="J203" s="225" t="s">
        <v>586</v>
      </c>
      <c r="K203" s="224"/>
      <c r="L203" s="189"/>
      <c r="M203" s="357"/>
      <c r="N203" s="187"/>
    </row>
    <row r="204" spans="1:14" x14ac:dyDescent="0.25">
      <c r="A204" s="358"/>
      <c r="B204" s="223" t="s">
        <v>687</v>
      </c>
      <c r="C204" s="218" t="s">
        <v>639</v>
      </c>
      <c r="D204" s="204">
        <v>20</v>
      </c>
      <c r="E204" s="218" t="s">
        <v>647</v>
      </c>
      <c r="F204" s="218" t="s">
        <v>618</v>
      </c>
      <c r="G204" s="218" t="s">
        <v>596</v>
      </c>
      <c r="H204" s="204">
        <v>32333</v>
      </c>
      <c r="I204" s="218" t="s">
        <v>1</v>
      </c>
      <c r="J204" s="218" t="s">
        <v>586</v>
      </c>
      <c r="K204" s="203" t="s">
        <v>688</v>
      </c>
      <c r="L204" s="189"/>
      <c r="M204" s="357"/>
      <c r="N204" s="187"/>
    </row>
    <row r="205" spans="1:14" x14ac:dyDescent="0.25">
      <c r="A205" s="358"/>
      <c r="B205" s="223" t="s">
        <v>689</v>
      </c>
      <c r="C205" s="218" t="s">
        <v>639</v>
      </c>
      <c r="D205" s="204">
        <v>20</v>
      </c>
      <c r="E205" s="218" t="s">
        <v>647</v>
      </c>
      <c r="F205" s="218" t="s">
        <v>421</v>
      </c>
      <c r="G205" s="218" t="s">
        <v>596</v>
      </c>
      <c r="H205" s="204">
        <v>240</v>
      </c>
      <c r="I205" s="218" t="s">
        <v>1</v>
      </c>
      <c r="J205" s="218" t="s">
        <v>586</v>
      </c>
      <c r="K205" s="203"/>
      <c r="L205" s="189"/>
      <c r="M205" s="357"/>
      <c r="N205" s="187"/>
    </row>
    <row r="206" spans="1:14" x14ac:dyDescent="0.25">
      <c r="A206" s="358"/>
      <c r="B206" s="223" t="s">
        <v>690</v>
      </c>
      <c r="C206" s="218" t="s">
        <v>639</v>
      </c>
      <c r="D206" s="204">
        <v>20</v>
      </c>
      <c r="E206" s="218" t="s">
        <v>647</v>
      </c>
      <c r="F206" s="218" t="s">
        <v>3</v>
      </c>
      <c r="G206" s="218" t="s">
        <v>596</v>
      </c>
      <c r="H206" s="204">
        <v>21542</v>
      </c>
      <c r="I206" s="218" t="s">
        <v>1</v>
      </c>
      <c r="J206" s="218" t="s">
        <v>586</v>
      </c>
      <c r="K206" s="203"/>
      <c r="L206" s="189"/>
      <c r="M206" s="357"/>
      <c r="N206" s="187"/>
    </row>
    <row r="207" spans="1:14" x14ac:dyDescent="0.25">
      <c r="A207" s="358"/>
      <c r="B207" s="223" t="s">
        <v>686</v>
      </c>
      <c r="C207" s="218" t="s">
        <v>639</v>
      </c>
      <c r="D207" s="204">
        <v>20</v>
      </c>
      <c r="E207" s="218" t="s">
        <v>647</v>
      </c>
      <c r="F207" s="218" t="s">
        <v>2</v>
      </c>
      <c r="G207" s="218" t="s">
        <v>596</v>
      </c>
      <c r="H207" s="204">
        <v>5752</v>
      </c>
      <c r="I207" s="218" t="s">
        <v>1</v>
      </c>
      <c r="J207" s="218" t="s">
        <v>586</v>
      </c>
      <c r="K207" s="203"/>
      <c r="L207" s="189"/>
      <c r="M207" s="357"/>
      <c r="N207" s="187"/>
    </row>
    <row r="208" spans="1:14" x14ac:dyDescent="0.25">
      <c r="A208" s="358"/>
      <c r="B208" s="223" t="s">
        <v>685</v>
      </c>
      <c r="C208" s="218" t="s">
        <v>639</v>
      </c>
      <c r="D208" s="204">
        <v>42</v>
      </c>
      <c r="E208" s="218" t="s">
        <v>647</v>
      </c>
      <c r="F208" s="218" t="s">
        <v>646</v>
      </c>
      <c r="G208" s="218" t="s">
        <v>596</v>
      </c>
      <c r="H208" s="204">
        <v>59867</v>
      </c>
      <c r="I208" s="218" t="s">
        <v>1</v>
      </c>
      <c r="J208" s="218" t="s">
        <v>581</v>
      </c>
      <c r="K208" s="203"/>
      <c r="L208" s="189"/>
      <c r="M208" s="357"/>
      <c r="N208" s="187"/>
    </row>
    <row r="209" spans="1:14" x14ac:dyDescent="0.25">
      <c r="A209" s="358"/>
      <c r="B209" s="223"/>
      <c r="C209" s="218"/>
      <c r="D209" s="204"/>
      <c r="E209" s="218"/>
      <c r="F209" s="218"/>
      <c r="G209" s="218"/>
      <c r="H209" s="204"/>
      <c r="I209" s="218"/>
      <c r="J209" s="218"/>
      <c r="K209" s="203"/>
      <c r="L209" s="189"/>
      <c r="M209" s="357"/>
      <c r="N209" s="187"/>
    </row>
    <row r="210" spans="1:14" x14ac:dyDescent="0.25">
      <c r="A210" s="358"/>
      <c r="B210" s="428"/>
      <c r="C210" s="218"/>
      <c r="D210" s="204"/>
      <c r="E210" s="218"/>
      <c r="F210" s="218"/>
      <c r="G210" s="218"/>
      <c r="H210" s="204"/>
      <c r="I210" s="218"/>
      <c r="J210" s="218"/>
      <c r="K210" s="203"/>
      <c r="L210" s="189"/>
      <c r="M210" s="357"/>
      <c r="N210" s="187"/>
    </row>
    <row r="211" spans="1:14" ht="15.75" thickBot="1" x14ac:dyDescent="0.3">
      <c r="A211" s="358"/>
      <c r="B211" s="222"/>
      <c r="C211" s="214"/>
      <c r="D211" s="193"/>
      <c r="E211" s="214"/>
      <c r="F211" s="214"/>
      <c r="G211" s="214"/>
      <c r="H211" s="193"/>
      <c r="I211" s="214"/>
      <c r="J211" s="214"/>
      <c r="K211" s="192"/>
      <c r="L211" s="189"/>
      <c r="M211" s="357"/>
      <c r="N211" s="187"/>
    </row>
    <row r="212" spans="1:14" x14ac:dyDescent="0.25">
      <c r="A212" s="359"/>
      <c r="B212" s="189"/>
      <c r="C212" s="189"/>
      <c r="D212" s="189"/>
      <c r="E212" s="189"/>
      <c r="F212" s="189"/>
      <c r="G212" s="189"/>
      <c r="H212" s="189"/>
      <c r="I212" s="189"/>
      <c r="J212" s="189"/>
      <c r="K212" s="189"/>
      <c r="L212" s="189"/>
      <c r="M212" s="357"/>
      <c r="N212" s="187"/>
    </row>
    <row r="213" spans="1:14" ht="18.75" x14ac:dyDescent="0.25">
      <c r="A213" s="354"/>
      <c r="B213" s="191" t="s">
        <v>449</v>
      </c>
      <c r="C213" s="191"/>
      <c r="D213" s="191"/>
      <c r="E213" s="191"/>
      <c r="F213" s="191"/>
      <c r="G213" s="191"/>
      <c r="H213" s="191"/>
      <c r="I213" s="191"/>
      <c r="J213" s="191"/>
      <c r="K213" s="191"/>
      <c r="L213" s="191"/>
      <c r="M213" s="355"/>
      <c r="N213" s="187"/>
    </row>
    <row r="214" spans="1:14" ht="19.5" customHeight="1" x14ac:dyDescent="0.25">
      <c r="A214" s="356" t="s">
        <v>448</v>
      </c>
      <c r="B214" s="523" t="s">
        <v>447</v>
      </c>
      <c r="C214" s="524"/>
      <c r="D214" s="524"/>
      <c r="E214" s="524"/>
      <c r="F214" s="189"/>
      <c r="G214" s="189"/>
      <c r="H214" s="189"/>
      <c r="I214" s="189"/>
      <c r="J214" s="189"/>
      <c r="K214" s="189"/>
      <c r="L214" s="189"/>
      <c r="M214" s="357"/>
      <c r="N214" s="187"/>
    </row>
    <row r="215" spans="1:14" ht="56.25" customHeight="1" thickBot="1" x14ac:dyDescent="0.3">
      <c r="A215" s="359"/>
      <c r="B215" s="482" t="s">
        <v>446</v>
      </c>
      <c r="C215" s="482"/>
      <c r="D215" s="482"/>
      <c r="E215" s="482"/>
      <c r="F215" s="189"/>
      <c r="G215" s="189"/>
      <c r="H215" s="189"/>
      <c r="I215" s="189"/>
      <c r="J215" s="189"/>
      <c r="K215" s="189"/>
      <c r="L215" s="189"/>
      <c r="M215" s="357"/>
      <c r="N215" s="187"/>
    </row>
    <row r="216" spans="1:14" ht="18" x14ac:dyDescent="0.25">
      <c r="A216" s="359"/>
      <c r="B216" s="197" t="s">
        <v>415</v>
      </c>
      <c r="C216" s="196" t="s">
        <v>425</v>
      </c>
      <c r="D216" s="195" t="s">
        <v>8</v>
      </c>
      <c r="E216" s="283"/>
      <c r="F216" s="189"/>
      <c r="G216" s="189"/>
      <c r="H216" s="189"/>
      <c r="I216" s="189"/>
      <c r="J216" s="189"/>
      <c r="K216" s="189"/>
      <c r="L216" s="189"/>
      <c r="M216" s="357"/>
      <c r="N216" s="187"/>
    </row>
    <row r="217" spans="1:14" x14ac:dyDescent="0.25">
      <c r="A217" s="359"/>
      <c r="B217" s="403" t="s">
        <v>424</v>
      </c>
      <c r="C217" s="434"/>
      <c r="D217" s="438" t="s">
        <v>859</v>
      </c>
      <c r="E217" s="283"/>
      <c r="F217" s="189"/>
      <c r="G217" s="189"/>
      <c r="H217" s="189"/>
      <c r="I217" s="189"/>
      <c r="J217" s="189"/>
      <c r="K217" s="189"/>
      <c r="L217" s="189"/>
      <c r="M217" s="357"/>
      <c r="N217" s="187"/>
    </row>
    <row r="218" spans="1:14" x14ac:dyDescent="0.25">
      <c r="A218" s="359"/>
      <c r="B218" s="403" t="s">
        <v>423</v>
      </c>
      <c r="C218" s="434"/>
      <c r="D218" s="438" t="s">
        <v>859</v>
      </c>
      <c r="E218" s="283"/>
      <c r="F218" s="189"/>
      <c r="G218" s="189"/>
      <c r="H218" s="189"/>
      <c r="I218" s="189"/>
      <c r="J218" s="189"/>
      <c r="K218" s="189"/>
      <c r="L218" s="189"/>
      <c r="M218" s="357"/>
      <c r="N218" s="187"/>
    </row>
    <row r="219" spans="1:14" x14ac:dyDescent="0.25">
      <c r="A219" s="359"/>
      <c r="B219" s="403" t="s">
        <v>422</v>
      </c>
      <c r="C219" s="434"/>
      <c r="D219" s="438" t="s">
        <v>859</v>
      </c>
      <c r="E219" s="283"/>
      <c r="F219" s="189"/>
      <c r="G219" s="189"/>
      <c r="H219" s="189"/>
      <c r="I219" s="189"/>
      <c r="J219" s="189"/>
      <c r="K219" s="189"/>
      <c r="L219" s="189"/>
      <c r="M219" s="357"/>
      <c r="N219" s="187"/>
    </row>
    <row r="220" spans="1:14" x14ac:dyDescent="0.25">
      <c r="A220" s="359"/>
      <c r="B220" s="403" t="s">
        <v>3</v>
      </c>
      <c r="C220" s="434"/>
      <c r="D220" s="438" t="s">
        <v>859</v>
      </c>
      <c r="E220" s="283"/>
      <c r="F220" s="189"/>
      <c r="G220" s="189"/>
      <c r="H220" s="189"/>
      <c r="I220" s="189"/>
      <c r="J220" s="189"/>
      <c r="K220" s="189"/>
      <c r="L220" s="189"/>
      <c r="M220" s="357"/>
      <c r="N220" s="187"/>
    </row>
    <row r="221" spans="1:14" x14ac:dyDescent="0.25">
      <c r="A221" s="359"/>
      <c r="B221" s="403" t="s">
        <v>421</v>
      </c>
      <c r="C221" s="434">
        <v>0</v>
      </c>
      <c r="D221" s="438" t="s">
        <v>859</v>
      </c>
      <c r="E221" s="283"/>
      <c r="F221" s="189"/>
      <c r="G221" s="189"/>
      <c r="H221" s="189"/>
      <c r="I221" s="189"/>
      <c r="J221" s="189"/>
      <c r="K221" s="189"/>
      <c r="L221" s="189"/>
      <c r="M221" s="357"/>
      <c r="N221" s="187"/>
    </row>
    <row r="222" spans="1:14" x14ac:dyDescent="0.25">
      <c r="A222" s="359"/>
      <c r="B222" s="403" t="s">
        <v>420</v>
      </c>
      <c r="C222" s="434"/>
      <c r="D222" s="438" t="s">
        <v>859</v>
      </c>
      <c r="E222" s="283"/>
      <c r="F222" s="189"/>
      <c r="G222" s="189"/>
      <c r="H222" s="189"/>
      <c r="I222" s="189"/>
      <c r="J222" s="189"/>
      <c r="K222" s="189"/>
      <c r="L222" s="189"/>
      <c r="M222" s="357"/>
      <c r="N222" s="187"/>
    </row>
    <row r="223" spans="1:14" x14ac:dyDescent="0.25">
      <c r="A223" s="359"/>
      <c r="B223" s="403" t="s">
        <v>445</v>
      </c>
      <c r="C223" s="434"/>
      <c r="D223" s="438" t="s">
        <v>859</v>
      </c>
      <c r="E223" s="283"/>
      <c r="F223" s="189"/>
      <c r="G223" s="189"/>
      <c r="H223" s="189"/>
      <c r="I223" s="189"/>
      <c r="J223" s="189"/>
      <c r="K223" s="189"/>
      <c r="L223" s="189"/>
      <c r="M223" s="357"/>
      <c r="N223" s="187"/>
    </row>
    <row r="224" spans="1:14" x14ac:dyDescent="0.25">
      <c r="A224" s="359"/>
      <c r="B224" s="403" t="s">
        <v>409</v>
      </c>
      <c r="C224" s="434"/>
      <c r="D224" s="438" t="s">
        <v>943</v>
      </c>
      <c r="E224" s="283"/>
      <c r="F224" s="189"/>
      <c r="G224" s="189"/>
      <c r="H224" s="189"/>
      <c r="I224" s="189"/>
      <c r="J224" s="189"/>
      <c r="K224" s="189"/>
      <c r="L224" s="189"/>
      <c r="M224" s="357"/>
      <c r="N224" s="187"/>
    </row>
    <row r="225" spans="1:14" x14ac:dyDescent="0.25">
      <c r="A225" s="359"/>
      <c r="B225" s="202" t="s">
        <v>408</v>
      </c>
      <c r="C225" s="201"/>
      <c r="D225" s="409"/>
      <c r="E225" s="283"/>
      <c r="F225" s="189"/>
      <c r="G225" s="189"/>
      <c r="H225" s="189"/>
      <c r="I225" s="189"/>
      <c r="J225" s="189"/>
      <c r="K225" s="189"/>
      <c r="L225" s="189"/>
      <c r="M225" s="357"/>
      <c r="N225" s="187"/>
    </row>
    <row r="226" spans="1:14" ht="15.75" thickBot="1" x14ac:dyDescent="0.3">
      <c r="A226" s="359"/>
      <c r="B226" s="128" t="s">
        <v>406</v>
      </c>
      <c r="C226" s="199">
        <f>SUM(C217:C225)</f>
        <v>0</v>
      </c>
      <c r="D226" s="198"/>
      <c r="E226" s="283"/>
      <c r="F226" s="189"/>
      <c r="G226" s="189"/>
      <c r="H226" s="189"/>
      <c r="I226" s="189"/>
      <c r="J226" s="189"/>
      <c r="K226" s="189"/>
      <c r="L226" s="189"/>
      <c r="M226" s="357"/>
      <c r="N226" s="187"/>
    </row>
    <row r="227" spans="1:14" x14ac:dyDescent="0.25">
      <c r="A227" s="359"/>
      <c r="B227" s="189"/>
      <c r="C227" s="189"/>
      <c r="D227" s="189"/>
      <c r="E227" s="189"/>
      <c r="F227" s="189"/>
      <c r="G227" s="189"/>
      <c r="H227" s="189"/>
      <c r="I227" s="189"/>
      <c r="J227" s="189"/>
      <c r="K227" s="189"/>
      <c r="L227" s="189"/>
      <c r="M227" s="357"/>
      <c r="N227" s="187"/>
    </row>
    <row r="228" spans="1:14" ht="16.5" customHeight="1" x14ac:dyDescent="0.25">
      <c r="A228" s="360" t="s">
        <v>444</v>
      </c>
      <c r="B228" s="493" t="s">
        <v>443</v>
      </c>
      <c r="C228" s="494"/>
      <c r="D228" s="494"/>
      <c r="E228" s="494"/>
      <c r="F228" s="189"/>
      <c r="G228" s="189"/>
      <c r="H228" s="189"/>
      <c r="I228" s="189"/>
      <c r="J228" s="189"/>
      <c r="K228" s="189"/>
      <c r="L228" s="189"/>
      <c r="M228" s="357"/>
      <c r="N228" s="187"/>
    </row>
    <row r="229" spans="1:14" ht="24" customHeight="1" thickBot="1" x14ac:dyDescent="0.3">
      <c r="A229" s="356"/>
      <c r="B229" s="480" t="s">
        <v>442</v>
      </c>
      <c r="C229" s="481"/>
      <c r="D229" s="481"/>
      <c r="E229" s="481"/>
      <c r="F229" s="189"/>
      <c r="G229" s="189"/>
      <c r="H229" s="189"/>
      <c r="I229" s="189"/>
      <c r="J229" s="189"/>
      <c r="K229" s="189"/>
      <c r="L229" s="189"/>
      <c r="M229" s="357"/>
      <c r="N229" s="187"/>
    </row>
    <row r="230" spans="1:14" ht="86.25" customHeight="1" x14ac:dyDescent="0.25">
      <c r="A230" s="358"/>
      <c r="B230" s="221" t="s">
        <v>441</v>
      </c>
      <c r="C230" s="196" t="s">
        <v>440</v>
      </c>
      <c r="D230" s="196" t="s">
        <v>439</v>
      </c>
      <c r="E230" s="196" t="s">
        <v>438</v>
      </c>
      <c r="F230" s="196" t="s">
        <v>437</v>
      </c>
      <c r="G230" s="196" t="s">
        <v>436</v>
      </c>
      <c r="H230" s="196" t="s">
        <v>435</v>
      </c>
      <c r="I230" s="196" t="s">
        <v>434</v>
      </c>
      <c r="J230" s="196" t="s">
        <v>433</v>
      </c>
      <c r="K230" s="220" t="s">
        <v>432</v>
      </c>
      <c r="L230" s="196" t="s">
        <v>75</v>
      </c>
      <c r="M230" s="219" t="s">
        <v>8</v>
      </c>
      <c r="N230" s="187"/>
    </row>
    <row r="231" spans="1:14" ht="243.75" customHeight="1" x14ac:dyDescent="0.25">
      <c r="A231" s="358"/>
      <c r="B231" s="415" t="s">
        <v>706</v>
      </c>
      <c r="C231" s="218" t="s">
        <v>915</v>
      </c>
      <c r="D231" s="218" t="s">
        <v>915</v>
      </c>
      <c r="E231" s="204"/>
      <c r="F231" s="204"/>
      <c r="G231" s="218"/>
      <c r="H231" s="218"/>
      <c r="I231" s="204"/>
      <c r="J231" s="204"/>
      <c r="K231" s="217"/>
      <c r="L231" s="216"/>
      <c r="M231" s="215" t="s">
        <v>949</v>
      </c>
      <c r="N231" s="187"/>
    </row>
    <row r="232" spans="1:14" x14ac:dyDescent="0.25">
      <c r="A232" s="358"/>
      <c r="B232" s="415" t="s">
        <v>707</v>
      </c>
      <c r="C232" s="218" t="s">
        <v>726</v>
      </c>
      <c r="D232" s="218" t="s">
        <v>588</v>
      </c>
      <c r="E232" s="434">
        <v>7400000</v>
      </c>
      <c r="F232" s="434"/>
      <c r="G232" s="218">
        <v>8</v>
      </c>
      <c r="H232" s="218" t="s">
        <v>727</v>
      </c>
      <c r="I232" s="434"/>
      <c r="J232" s="434"/>
      <c r="K232" s="217"/>
      <c r="L232" s="216"/>
      <c r="M232" s="215" t="s">
        <v>728</v>
      </c>
      <c r="N232" s="187"/>
    </row>
    <row r="233" spans="1:14" ht="78.75" customHeight="1" x14ac:dyDescent="0.25">
      <c r="A233" s="358"/>
      <c r="B233" s="415" t="s">
        <v>709</v>
      </c>
      <c r="C233" s="218"/>
      <c r="D233" s="218"/>
      <c r="E233" s="434"/>
      <c r="F233" s="434"/>
      <c r="G233" s="218">
        <v>8</v>
      </c>
      <c r="H233" s="218" t="s">
        <v>911</v>
      </c>
      <c r="I233" s="434"/>
      <c r="J233" s="434"/>
      <c r="K233" s="217"/>
      <c r="L233" s="216"/>
      <c r="M233" s="455" t="s">
        <v>743</v>
      </c>
      <c r="N233" s="187"/>
    </row>
    <row r="234" spans="1:14" ht="75.75" customHeight="1" x14ac:dyDescent="0.25">
      <c r="A234" s="358"/>
      <c r="B234" s="415" t="s">
        <v>945</v>
      </c>
      <c r="C234" s="218" t="s">
        <v>916</v>
      </c>
      <c r="D234" s="218" t="s">
        <v>584</v>
      </c>
      <c r="E234" s="434"/>
      <c r="F234" s="434"/>
      <c r="G234" s="218">
        <v>8</v>
      </c>
      <c r="H234" s="218" t="s">
        <v>911</v>
      </c>
      <c r="I234" s="434"/>
      <c r="J234" s="434"/>
      <c r="K234" s="217"/>
      <c r="L234" s="216" t="s">
        <v>917</v>
      </c>
      <c r="M234" s="455" t="s">
        <v>744</v>
      </c>
      <c r="N234" s="187"/>
    </row>
    <row r="235" spans="1:14" ht="32.25" customHeight="1" x14ac:dyDescent="0.25">
      <c r="A235" s="358"/>
      <c r="B235" s="415" t="s">
        <v>821</v>
      </c>
      <c r="C235" s="218"/>
      <c r="D235" s="218"/>
      <c r="E235" s="434"/>
      <c r="F235" s="434"/>
      <c r="G235" s="218"/>
      <c r="H235" s="218" t="s">
        <v>911</v>
      </c>
      <c r="I235" s="434"/>
      <c r="J235" s="434"/>
      <c r="K235" s="217"/>
      <c r="L235" s="216"/>
      <c r="M235" s="215" t="s">
        <v>950</v>
      </c>
      <c r="N235" s="187"/>
    </row>
    <row r="236" spans="1:14" ht="150" x14ac:dyDescent="0.25">
      <c r="A236" s="358"/>
      <c r="B236" s="415" t="s">
        <v>710</v>
      </c>
      <c r="C236" s="218" t="s">
        <v>918</v>
      </c>
      <c r="D236" s="218" t="s">
        <v>584</v>
      </c>
      <c r="E236" s="434"/>
      <c r="F236" s="434"/>
      <c r="G236" s="218"/>
      <c r="H236" s="218"/>
      <c r="I236" s="434"/>
      <c r="J236" s="434"/>
      <c r="K236" s="217"/>
      <c r="L236" s="216"/>
      <c r="M236" s="215" t="s">
        <v>919</v>
      </c>
      <c r="N236" s="187"/>
    </row>
    <row r="237" spans="1:14" x14ac:dyDescent="0.25">
      <c r="A237" s="358"/>
      <c r="B237" s="415" t="s">
        <v>944</v>
      </c>
      <c r="C237" s="218" t="s">
        <v>918</v>
      </c>
      <c r="D237" s="218" t="s">
        <v>584</v>
      </c>
      <c r="E237" s="434"/>
      <c r="F237" s="434"/>
      <c r="G237" s="218"/>
      <c r="H237" s="218"/>
      <c r="I237" s="434"/>
      <c r="J237" s="434"/>
      <c r="K237" s="217"/>
      <c r="L237" s="216"/>
      <c r="M237" s="215" t="s">
        <v>920</v>
      </c>
      <c r="N237" s="187"/>
    </row>
    <row r="238" spans="1:14" ht="107.25" customHeight="1" x14ac:dyDescent="0.25">
      <c r="A238" s="358"/>
      <c r="B238" s="415" t="s">
        <v>708</v>
      </c>
      <c r="C238" s="218" t="s">
        <v>953</v>
      </c>
      <c r="D238" s="218" t="s">
        <v>584</v>
      </c>
      <c r="E238" s="434"/>
      <c r="F238" s="434"/>
      <c r="G238" s="218"/>
      <c r="H238" s="218"/>
      <c r="I238" s="434"/>
      <c r="J238" s="434"/>
      <c r="K238" s="217"/>
      <c r="L238" s="216"/>
      <c r="M238" s="215" t="s">
        <v>951</v>
      </c>
      <c r="N238" s="187"/>
    </row>
    <row r="239" spans="1:14" ht="30" x14ac:dyDescent="0.25">
      <c r="A239" s="358"/>
      <c r="B239" s="415" t="s">
        <v>860</v>
      </c>
      <c r="C239" s="218" t="s">
        <v>861</v>
      </c>
      <c r="D239" s="218" t="s">
        <v>584</v>
      </c>
      <c r="E239" s="434">
        <v>53000</v>
      </c>
      <c r="F239" s="434"/>
      <c r="G239" s="218">
        <v>10</v>
      </c>
      <c r="H239" s="218" t="s">
        <v>727</v>
      </c>
      <c r="I239" s="434">
        <v>121</v>
      </c>
      <c r="J239" s="434">
        <v>2250</v>
      </c>
      <c r="K239" s="217" t="s">
        <v>643</v>
      </c>
      <c r="L239" s="216"/>
      <c r="M239" s="215" t="s">
        <v>862</v>
      </c>
      <c r="N239" s="187"/>
    </row>
    <row r="240" spans="1:14" ht="36.75" customHeight="1" x14ac:dyDescent="0.25">
      <c r="A240" s="358"/>
      <c r="B240" s="415" t="s">
        <v>863</v>
      </c>
      <c r="C240" s="218" t="s">
        <v>864</v>
      </c>
      <c r="D240" s="218" t="s">
        <v>586</v>
      </c>
      <c r="E240" s="434">
        <v>180000</v>
      </c>
      <c r="F240" s="434"/>
      <c r="G240" s="218">
        <v>20</v>
      </c>
      <c r="H240" s="218" t="s">
        <v>727</v>
      </c>
      <c r="I240" s="434">
        <v>18</v>
      </c>
      <c r="J240" s="434">
        <v>3370</v>
      </c>
      <c r="K240" s="217" t="s">
        <v>643</v>
      </c>
      <c r="L240" s="216"/>
      <c r="M240" s="215" t="s">
        <v>952</v>
      </c>
      <c r="N240" s="187"/>
    </row>
    <row r="241" spans="1:15" ht="65.25" customHeight="1" x14ac:dyDescent="0.25">
      <c r="A241" s="358"/>
      <c r="B241" s="415" t="s">
        <v>909</v>
      </c>
      <c r="C241" s="439" t="s">
        <v>910</v>
      </c>
      <c r="D241" s="218" t="s">
        <v>584</v>
      </c>
      <c r="E241" s="401"/>
      <c r="F241" s="401"/>
      <c r="G241" s="263">
        <v>2</v>
      </c>
      <c r="H241" s="263" t="s">
        <v>908</v>
      </c>
      <c r="I241" s="401"/>
      <c r="J241" s="401">
        <v>50000</v>
      </c>
      <c r="K241" s="418" t="s">
        <v>643</v>
      </c>
      <c r="L241" s="419"/>
      <c r="M241" s="420"/>
      <c r="N241" s="187"/>
    </row>
    <row r="242" spans="1:15" x14ac:dyDescent="0.25">
      <c r="A242" s="356"/>
      <c r="B242" s="213"/>
      <c r="C242" s="212"/>
      <c r="D242" s="189"/>
      <c r="E242" s="189"/>
      <c r="F242" s="189"/>
      <c r="G242" s="189"/>
      <c r="H242" s="189"/>
      <c r="I242" s="189"/>
      <c r="J242" s="189"/>
      <c r="K242" s="189"/>
      <c r="L242" s="189"/>
      <c r="M242" s="357"/>
      <c r="N242" s="187"/>
    </row>
    <row r="243" spans="1:15" x14ac:dyDescent="0.25">
      <c r="A243" s="356" t="s">
        <v>431</v>
      </c>
      <c r="B243" s="509" t="s">
        <v>430</v>
      </c>
      <c r="C243" s="510"/>
      <c r="D243" s="510"/>
      <c r="E243" s="510"/>
      <c r="F243" s="189"/>
      <c r="G243" s="189"/>
      <c r="H243" s="189"/>
      <c r="I243" s="189"/>
      <c r="J243" s="189"/>
      <c r="K243" s="189"/>
      <c r="L243" s="189"/>
      <c r="M243" s="357"/>
      <c r="N243" s="187"/>
    </row>
    <row r="244" spans="1:15" ht="33.75" customHeight="1" thickBot="1" x14ac:dyDescent="0.3">
      <c r="A244" s="359"/>
      <c r="B244" s="492" t="s">
        <v>429</v>
      </c>
      <c r="C244" s="492"/>
      <c r="D244" s="492"/>
      <c r="E244" s="492"/>
      <c r="F244" s="189"/>
      <c r="G244" s="189"/>
      <c r="H244" s="189"/>
      <c r="I244" s="189"/>
      <c r="J244" s="189"/>
      <c r="K244" s="189"/>
      <c r="L244" s="189"/>
      <c r="M244" s="357"/>
      <c r="N244" s="211"/>
    </row>
    <row r="245" spans="1:15" ht="30" x14ac:dyDescent="0.25">
      <c r="A245" s="359"/>
      <c r="B245" s="197" t="s">
        <v>415</v>
      </c>
      <c r="C245" s="196" t="s">
        <v>414</v>
      </c>
      <c r="D245" s="196" t="s">
        <v>413</v>
      </c>
      <c r="E245" s="195" t="s">
        <v>8</v>
      </c>
      <c r="F245" s="283"/>
      <c r="G245" s="189"/>
      <c r="H245" s="189"/>
      <c r="I245" s="189"/>
      <c r="J245" s="189"/>
      <c r="K245" s="189"/>
      <c r="L245" s="189"/>
      <c r="M245" s="357"/>
      <c r="N245" s="210"/>
      <c r="O245" s="187"/>
    </row>
    <row r="246" spans="1:15" ht="150.75" customHeight="1" x14ac:dyDescent="0.25">
      <c r="A246" s="359"/>
      <c r="B246" s="403" t="s">
        <v>412</v>
      </c>
      <c r="C246" s="454" t="s">
        <v>946</v>
      </c>
      <c r="D246" s="434"/>
      <c r="E246" s="445" t="s">
        <v>865</v>
      </c>
      <c r="F246" s="283"/>
      <c r="G246" s="189"/>
      <c r="H246" s="189"/>
      <c r="I246" s="189"/>
      <c r="J246" s="189"/>
      <c r="K246" s="189"/>
      <c r="L246" s="189"/>
      <c r="M246" s="357"/>
      <c r="N246" s="210"/>
      <c r="O246" s="187"/>
    </row>
    <row r="247" spans="1:15" ht="103.5" customHeight="1" x14ac:dyDescent="0.25">
      <c r="A247" s="359"/>
      <c r="B247" s="403" t="s">
        <v>411</v>
      </c>
      <c r="C247" t="s">
        <v>946</v>
      </c>
      <c r="D247" s="434"/>
      <c r="E247" s="445" t="s">
        <v>947</v>
      </c>
      <c r="F247" s="283"/>
      <c r="G247" s="189"/>
      <c r="H247" s="189"/>
      <c r="I247" s="189"/>
      <c r="J247" s="189"/>
      <c r="K247" s="189"/>
      <c r="L247" s="189"/>
      <c r="M247" s="357"/>
      <c r="N247" s="210"/>
      <c r="O247" s="187"/>
    </row>
    <row r="248" spans="1:15" ht="30" x14ac:dyDescent="0.25">
      <c r="A248" s="359"/>
      <c r="B248" s="403" t="s">
        <v>410</v>
      </c>
      <c r="C248" s="434"/>
      <c r="D248" s="434"/>
      <c r="E248" s="445" t="s">
        <v>866</v>
      </c>
      <c r="F248" s="283"/>
      <c r="G248" s="189"/>
      <c r="H248" s="189"/>
      <c r="I248" s="189"/>
      <c r="J248" s="189"/>
      <c r="K248" s="189"/>
      <c r="L248" s="189"/>
      <c r="M248" s="357"/>
      <c r="N248" s="210"/>
      <c r="O248" s="187"/>
    </row>
    <row r="249" spans="1:15" x14ac:dyDescent="0.25">
      <c r="A249" s="359"/>
      <c r="B249" s="205" t="s">
        <v>409</v>
      </c>
      <c r="C249" s="204"/>
      <c r="D249" s="204"/>
      <c r="E249" s="203"/>
      <c r="F249" s="283"/>
      <c r="G249" s="189"/>
      <c r="H249" s="189"/>
      <c r="I249" s="189"/>
      <c r="J249" s="189"/>
      <c r="K249" s="189"/>
      <c r="L249" s="189"/>
      <c r="M249" s="357"/>
      <c r="N249" s="210"/>
      <c r="O249" s="187"/>
    </row>
    <row r="250" spans="1:15" x14ac:dyDescent="0.25">
      <c r="A250" s="359"/>
      <c r="B250" s="202" t="s">
        <v>408</v>
      </c>
      <c r="C250" s="201"/>
      <c r="D250" s="201"/>
      <c r="E250" s="200"/>
      <c r="F250" s="283"/>
      <c r="G250" s="189"/>
      <c r="H250" s="189"/>
      <c r="I250" s="189"/>
      <c r="J250" s="189"/>
      <c r="K250" s="189"/>
      <c r="L250" s="189"/>
      <c r="M250" s="357"/>
      <c r="N250" s="210"/>
      <c r="O250" s="187"/>
    </row>
    <row r="251" spans="1:15" x14ac:dyDescent="0.25">
      <c r="A251" s="359"/>
      <c r="B251" s="202" t="s">
        <v>407</v>
      </c>
      <c r="C251" s="201"/>
      <c r="D251" s="201"/>
      <c r="E251" s="200"/>
      <c r="F251" s="283"/>
      <c r="G251" s="189"/>
      <c r="H251" s="189"/>
      <c r="I251" s="189"/>
      <c r="J251" s="189"/>
      <c r="K251" s="189"/>
      <c r="L251" s="189"/>
      <c r="M251" s="357"/>
      <c r="N251" s="210"/>
      <c r="O251" s="187"/>
    </row>
    <row r="252" spans="1:15" ht="15.75" thickBot="1" x14ac:dyDescent="0.3">
      <c r="A252" s="359"/>
      <c r="B252" s="128" t="s">
        <v>406</v>
      </c>
      <c r="C252" s="199"/>
      <c r="D252" s="199">
        <f>(SUMIF(D246:D251,"Increase",C246:C251))-(SUMIF(D246:D251,"Decrease",C246:C251))</f>
        <v>0</v>
      </c>
      <c r="E252" s="198"/>
      <c r="F252" s="283"/>
      <c r="G252" s="189"/>
      <c r="H252" s="189"/>
      <c r="I252" s="189"/>
      <c r="J252" s="189"/>
      <c r="K252" s="189"/>
      <c r="L252" s="189"/>
      <c r="M252" s="357"/>
      <c r="N252" s="210"/>
      <c r="O252" s="187"/>
    </row>
    <row r="253" spans="1:15" x14ac:dyDescent="0.25">
      <c r="A253" s="359"/>
      <c r="B253" s="283"/>
      <c r="C253" s="283"/>
      <c r="D253" s="283"/>
      <c r="E253" s="283"/>
      <c r="F253" s="189"/>
      <c r="G253" s="189"/>
      <c r="H253" s="189"/>
      <c r="I253" s="189"/>
      <c r="J253" s="189"/>
      <c r="K253" s="189"/>
      <c r="L253" s="189"/>
      <c r="M253" s="357"/>
      <c r="N253" s="209"/>
    </row>
    <row r="254" spans="1:15" x14ac:dyDescent="0.25">
      <c r="A254" s="359" t="s">
        <v>428</v>
      </c>
      <c r="B254" s="283" t="s">
        <v>427</v>
      </c>
      <c r="C254" s="283"/>
      <c r="D254" s="283"/>
      <c r="E254" s="283"/>
      <c r="F254" s="189"/>
      <c r="G254" s="189"/>
      <c r="H254" s="189"/>
      <c r="I254" s="189"/>
      <c r="J254" s="189"/>
      <c r="K254" s="189"/>
      <c r="L254" s="189"/>
      <c r="M254" s="357"/>
      <c r="N254" s="187"/>
    </row>
    <row r="255" spans="1:15" ht="57.75" customHeight="1" thickBot="1" x14ac:dyDescent="0.3">
      <c r="A255" s="359"/>
      <c r="B255" s="482" t="s">
        <v>426</v>
      </c>
      <c r="C255" s="482"/>
      <c r="D255" s="482"/>
      <c r="E255" s="482"/>
      <c r="F255" s="189"/>
      <c r="G255" s="189"/>
      <c r="H255" s="189"/>
      <c r="I255" s="189"/>
      <c r="J255" s="189"/>
      <c r="K255" s="189"/>
      <c r="L255" s="189"/>
      <c r="M255" s="357"/>
      <c r="N255" s="187"/>
    </row>
    <row r="256" spans="1:15" ht="18" x14ac:dyDescent="0.25">
      <c r="A256" s="359"/>
      <c r="B256" s="197" t="s">
        <v>415</v>
      </c>
      <c r="C256" s="196" t="s">
        <v>425</v>
      </c>
      <c r="D256" s="195" t="s">
        <v>8</v>
      </c>
      <c r="E256" s="283"/>
      <c r="F256" s="189"/>
      <c r="G256" s="189"/>
      <c r="H256" s="189"/>
      <c r="I256" s="189"/>
      <c r="J256" s="189"/>
      <c r="K256" s="189"/>
      <c r="L256" s="189"/>
      <c r="M256" s="357"/>
      <c r="N256" s="187"/>
    </row>
    <row r="257" spans="1:15" s="206" customFormat="1" x14ac:dyDescent="0.25">
      <c r="A257" s="361"/>
      <c r="B257" s="205" t="s">
        <v>424</v>
      </c>
      <c r="C257" s="204"/>
      <c r="D257" s="438" t="s">
        <v>867</v>
      </c>
      <c r="E257" s="208"/>
      <c r="F257" s="207"/>
      <c r="G257" s="207"/>
      <c r="H257" s="207"/>
      <c r="I257" s="207"/>
      <c r="J257" s="207"/>
      <c r="K257" s="207"/>
      <c r="L257" s="207"/>
      <c r="M257" s="362"/>
      <c r="N257" s="187"/>
    </row>
    <row r="258" spans="1:15" s="206" customFormat="1" x14ac:dyDescent="0.25">
      <c r="A258" s="361"/>
      <c r="B258" s="205" t="s">
        <v>423</v>
      </c>
      <c r="C258" s="204"/>
      <c r="D258" s="438" t="s">
        <v>867</v>
      </c>
      <c r="E258" s="208"/>
      <c r="F258" s="207"/>
      <c r="G258" s="207"/>
      <c r="H258" s="207"/>
      <c r="I258" s="207"/>
      <c r="J258" s="207"/>
      <c r="K258" s="207"/>
      <c r="L258" s="207"/>
      <c r="M258" s="362"/>
      <c r="N258" s="187"/>
    </row>
    <row r="259" spans="1:15" s="206" customFormat="1" x14ac:dyDescent="0.25">
      <c r="A259" s="361"/>
      <c r="B259" s="205" t="s">
        <v>422</v>
      </c>
      <c r="C259" s="204"/>
      <c r="D259" s="438" t="s">
        <v>867</v>
      </c>
      <c r="E259" s="208"/>
      <c r="F259" s="207"/>
      <c r="G259" s="207"/>
      <c r="H259" s="207"/>
      <c r="I259" s="207"/>
      <c r="J259" s="207"/>
      <c r="K259" s="207"/>
      <c r="L259" s="207"/>
      <c r="M259" s="362"/>
      <c r="N259" s="187"/>
    </row>
    <row r="260" spans="1:15" s="206" customFormat="1" x14ac:dyDescent="0.25">
      <c r="A260" s="361"/>
      <c r="B260" s="205" t="s">
        <v>3</v>
      </c>
      <c r="C260" s="204"/>
      <c r="D260" s="438" t="s">
        <v>867</v>
      </c>
      <c r="E260" s="208"/>
      <c r="F260" s="207"/>
      <c r="G260" s="207"/>
      <c r="H260" s="207"/>
      <c r="I260" s="207"/>
      <c r="J260" s="207"/>
      <c r="K260" s="207"/>
      <c r="L260" s="207"/>
      <c r="M260" s="362"/>
      <c r="N260" s="187"/>
    </row>
    <row r="261" spans="1:15" s="206" customFormat="1" x14ac:dyDescent="0.25">
      <c r="A261" s="361"/>
      <c r="B261" s="205" t="s">
        <v>421</v>
      </c>
      <c r="C261" s="204"/>
      <c r="D261" s="438" t="s">
        <v>867</v>
      </c>
      <c r="E261" s="208"/>
      <c r="F261" s="207"/>
      <c r="G261" s="207"/>
      <c r="H261" s="207"/>
      <c r="I261" s="207"/>
      <c r="J261" s="207"/>
      <c r="K261" s="207"/>
      <c r="L261" s="207"/>
      <c r="M261" s="362"/>
      <c r="N261" s="187"/>
    </row>
    <row r="262" spans="1:15" s="206" customFormat="1" x14ac:dyDescent="0.25">
      <c r="A262" s="361"/>
      <c r="B262" s="205" t="s">
        <v>420</v>
      </c>
      <c r="C262" s="204"/>
      <c r="D262" s="438" t="s">
        <v>867</v>
      </c>
      <c r="E262" s="208"/>
      <c r="F262" s="207"/>
      <c r="G262" s="207"/>
      <c r="H262" s="207"/>
      <c r="I262" s="207"/>
      <c r="J262" s="207"/>
      <c r="K262" s="207"/>
      <c r="L262" s="207"/>
      <c r="M262" s="362"/>
      <c r="N262" s="187"/>
    </row>
    <row r="263" spans="1:15" s="206" customFormat="1" x14ac:dyDescent="0.25">
      <c r="A263" s="361"/>
      <c r="B263" s="205" t="s">
        <v>419</v>
      </c>
      <c r="C263" s="204"/>
      <c r="D263" s="438" t="s">
        <v>867</v>
      </c>
      <c r="E263" s="208"/>
      <c r="F263" s="207"/>
      <c r="G263" s="207"/>
      <c r="H263" s="207"/>
      <c r="I263" s="207"/>
      <c r="J263" s="207"/>
      <c r="K263" s="207"/>
      <c r="L263" s="207"/>
      <c r="M263" s="362"/>
      <c r="N263" s="187"/>
    </row>
    <row r="264" spans="1:15" s="206" customFormat="1" x14ac:dyDescent="0.25">
      <c r="A264" s="361"/>
      <c r="B264" s="205" t="s">
        <v>409</v>
      </c>
      <c r="C264" s="204"/>
      <c r="D264" s="409"/>
      <c r="E264" s="208"/>
      <c r="F264" s="207"/>
      <c r="G264" s="207"/>
      <c r="H264" s="207"/>
      <c r="I264" s="207"/>
      <c r="J264" s="207"/>
      <c r="K264" s="207"/>
      <c r="L264" s="207"/>
      <c r="M264" s="362"/>
      <c r="N264" s="187"/>
    </row>
    <row r="265" spans="1:15" s="206" customFormat="1" x14ac:dyDescent="0.25">
      <c r="A265" s="361"/>
      <c r="B265" s="202" t="s">
        <v>408</v>
      </c>
      <c r="C265" s="201"/>
      <c r="D265" s="200"/>
      <c r="E265" s="208"/>
      <c r="F265" s="207"/>
      <c r="G265" s="207"/>
      <c r="H265" s="207"/>
      <c r="I265" s="207"/>
      <c r="J265" s="207"/>
      <c r="K265" s="207"/>
      <c r="L265" s="207"/>
      <c r="M265" s="362"/>
      <c r="N265" s="187"/>
    </row>
    <row r="266" spans="1:15" s="206" customFormat="1" x14ac:dyDescent="0.25">
      <c r="A266" s="361"/>
      <c r="B266" s="202" t="s">
        <v>407</v>
      </c>
      <c r="C266" s="201"/>
      <c r="D266" s="200"/>
      <c r="E266" s="208"/>
      <c r="F266" s="207"/>
      <c r="G266" s="207"/>
      <c r="H266" s="207"/>
      <c r="I266" s="207"/>
      <c r="J266" s="207"/>
      <c r="K266" s="207"/>
      <c r="L266" s="207"/>
      <c r="M266" s="362"/>
      <c r="N266" s="187"/>
    </row>
    <row r="267" spans="1:15" ht="15.75" thickBot="1" x14ac:dyDescent="0.3">
      <c r="A267" s="359"/>
      <c r="B267" s="128" t="s">
        <v>406</v>
      </c>
      <c r="C267" s="199">
        <f>SUM(C257:C266)</f>
        <v>0</v>
      </c>
      <c r="D267" s="198"/>
      <c r="E267" s="283"/>
      <c r="F267" s="189"/>
      <c r="G267" s="189"/>
      <c r="H267" s="189"/>
      <c r="I267" s="189"/>
      <c r="J267" s="189"/>
      <c r="K267" s="189"/>
      <c r="L267" s="189"/>
      <c r="M267" s="357"/>
      <c r="N267" s="187"/>
    </row>
    <row r="268" spans="1:15" ht="14.25" customHeight="1" x14ac:dyDescent="0.25">
      <c r="A268" s="359"/>
      <c r="B268" s="283"/>
      <c r="C268" s="283"/>
      <c r="D268" s="283"/>
      <c r="E268" s="283"/>
      <c r="F268" s="189"/>
      <c r="G268" s="189"/>
      <c r="H268" s="189"/>
      <c r="I268" s="189"/>
      <c r="J268" s="189"/>
      <c r="K268" s="189"/>
      <c r="L268" s="189"/>
      <c r="M268" s="357"/>
      <c r="N268" s="187"/>
    </row>
    <row r="269" spans="1:15" x14ac:dyDescent="0.25">
      <c r="A269" s="356" t="s">
        <v>418</v>
      </c>
      <c r="B269" s="509" t="s">
        <v>417</v>
      </c>
      <c r="C269" s="510"/>
      <c r="D269" s="510"/>
      <c r="E269" s="510"/>
      <c r="F269" s="189"/>
      <c r="G269" s="189"/>
      <c r="H269" s="189"/>
      <c r="I269" s="189"/>
      <c r="J269" s="189"/>
      <c r="K269" s="189"/>
      <c r="L269" s="189"/>
      <c r="M269" s="357"/>
      <c r="N269" s="187"/>
    </row>
    <row r="270" spans="1:15" ht="35.25" customHeight="1" thickBot="1" x14ac:dyDescent="0.3">
      <c r="A270" s="359"/>
      <c r="B270" s="482" t="s">
        <v>416</v>
      </c>
      <c r="C270" s="482"/>
      <c r="D270" s="482"/>
      <c r="E270" s="482"/>
      <c r="F270" s="189"/>
      <c r="G270" s="189"/>
      <c r="H270" s="189"/>
      <c r="I270" s="189"/>
      <c r="J270" s="189"/>
      <c r="K270" s="189"/>
      <c r="L270" s="189"/>
      <c r="M270" s="357"/>
      <c r="N270" s="187"/>
    </row>
    <row r="271" spans="1:15" ht="30" x14ac:dyDescent="0.25">
      <c r="A271" s="359"/>
      <c r="B271" s="197" t="s">
        <v>415</v>
      </c>
      <c r="C271" s="196" t="s">
        <v>414</v>
      </c>
      <c r="D271" s="196" t="s">
        <v>413</v>
      </c>
      <c r="E271" s="195" t="s">
        <v>8</v>
      </c>
      <c r="F271" s="283"/>
      <c r="G271" s="189"/>
      <c r="H271" s="189"/>
      <c r="I271" s="189"/>
      <c r="J271" s="189"/>
      <c r="K271" s="189"/>
      <c r="L271" s="189"/>
      <c r="M271" s="357"/>
      <c r="N271" s="187"/>
      <c r="O271" s="187"/>
    </row>
    <row r="272" spans="1:15" x14ac:dyDescent="0.25">
      <c r="A272" s="359"/>
      <c r="B272" s="205" t="s">
        <v>412</v>
      </c>
      <c r="C272" s="437"/>
      <c r="D272" s="434"/>
      <c r="E272" s="438" t="s">
        <v>868</v>
      </c>
      <c r="F272" s="283"/>
      <c r="G272" s="189"/>
      <c r="H272" s="189"/>
      <c r="I272" s="189"/>
      <c r="J272" s="189"/>
      <c r="K272" s="189"/>
      <c r="L272" s="189"/>
      <c r="M272" s="357"/>
      <c r="N272" s="187"/>
      <c r="O272" s="187"/>
    </row>
    <row r="273" spans="1:15" x14ac:dyDescent="0.25">
      <c r="A273" s="359"/>
      <c r="B273" s="205" t="s">
        <v>411</v>
      </c>
      <c r="C273" s="437"/>
      <c r="D273" s="434"/>
      <c r="E273" s="438" t="s">
        <v>868</v>
      </c>
      <c r="F273" s="283"/>
      <c r="G273" s="189"/>
      <c r="H273" s="189"/>
      <c r="I273" s="189"/>
      <c r="J273" s="189"/>
      <c r="K273" s="189"/>
      <c r="L273" s="189"/>
      <c r="M273" s="357"/>
      <c r="N273" s="187"/>
      <c r="O273" s="187"/>
    </row>
    <row r="274" spans="1:15" x14ac:dyDescent="0.25">
      <c r="A274" s="359"/>
      <c r="B274" s="205" t="s">
        <v>410</v>
      </c>
      <c r="C274"/>
      <c r="D274" s="204"/>
      <c r="E274" s="438" t="s">
        <v>868</v>
      </c>
      <c r="F274" s="283"/>
      <c r="G274" s="189"/>
      <c r="H274" s="189"/>
      <c r="I274" s="189"/>
      <c r="J274" s="189"/>
      <c r="K274" s="189"/>
      <c r="L274" s="189"/>
      <c r="M274" s="357"/>
      <c r="N274" s="187"/>
      <c r="O274" s="187"/>
    </row>
    <row r="275" spans="1:15" x14ac:dyDescent="0.25">
      <c r="A275" s="359"/>
      <c r="B275" s="205" t="s">
        <v>409</v>
      </c>
      <c r="C275" s="204"/>
      <c r="D275" s="204"/>
      <c r="E275" s="409"/>
      <c r="F275" s="283"/>
      <c r="G275" s="189"/>
      <c r="H275" s="189"/>
      <c r="I275" s="189"/>
      <c r="J275" s="189"/>
      <c r="K275" s="189"/>
      <c r="L275" s="189"/>
      <c r="M275" s="357"/>
      <c r="N275" s="187"/>
      <c r="O275" s="187"/>
    </row>
    <row r="276" spans="1:15" x14ac:dyDescent="0.25">
      <c r="A276" s="359"/>
      <c r="B276" s="202" t="s">
        <v>408</v>
      </c>
      <c r="C276" s="201"/>
      <c r="D276" s="201"/>
      <c r="E276" s="200"/>
      <c r="F276" s="283"/>
      <c r="G276" s="189"/>
      <c r="H276" s="189"/>
      <c r="I276" s="189"/>
      <c r="J276" s="189"/>
      <c r="K276" s="189"/>
      <c r="L276" s="189"/>
      <c r="M276" s="357"/>
      <c r="N276" s="187"/>
      <c r="O276" s="187"/>
    </row>
    <row r="277" spans="1:15" ht="15.75" thickBot="1" x14ac:dyDescent="0.3">
      <c r="A277" s="359"/>
      <c r="B277" s="128" t="s">
        <v>406</v>
      </c>
      <c r="C277" s="199"/>
      <c r="D277" s="199">
        <f>(SUMIF(D272:D276,"Increase",C272:C276))-(SUMIF(D272:D276,"Decrease",C272:C276))</f>
        <v>0</v>
      </c>
      <c r="E277" s="198"/>
      <c r="F277" s="283"/>
      <c r="G277" s="189"/>
      <c r="H277" s="189"/>
      <c r="I277" s="189"/>
      <c r="J277" s="189"/>
      <c r="K277" s="189"/>
      <c r="L277" s="189"/>
      <c r="M277" s="357"/>
      <c r="N277" s="187"/>
      <c r="O277" s="187"/>
    </row>
    <row r="278" spans="1:15" x14ac:dyDescent="0.25">
      <c r="A278" s="359"/>
      <c r="B278" s="189"/>
      <c r="C278" s="189"/>
      <c r="D278" s="189"/>
      <c r="E278" s="189"/>
      <c r="F278" s="189"/>
      <c r="G278" s="189"/>
      <c r="H278" s="189"/>
      <c r="I278" s="189"/>
      <c r="J278" s="189"/>
      <c r="K278" s="189"/>
      <c r="L278" s="189"/>
      <c r="M278" s="357"/>
      <c r="N278" s="187"/>
      <c r="O278" s="187"/>
    </row>
    <row r="279" spans="1:15" x14ac:dyDescent="0.25">
      <c r="A279" s="356" t="s">
        <v>405</v>
      </c>
      <c r="B279" s="509" t="s">
        <v>404</v>
      </c>
      <c r="C279" s="510"/>
      <c r="D279" s="510"/>
      <c r="E279" s="510"/>
      <c r="F279" s="189"/>
      <c r="G279" s="189"/>
      <c r="H279" s="189"/>
      <c r="I279" s="189"/>
      <c r="J279" s="189"/>
      <c r="K279" s="189"/>
      <c r="L279" s="189"/>
      <c r="M279" s="357"/>
      <c r="N279" s="187"/>
    </row>
    <row r="280" spans="1:15" ht="32.25" customHeight="1" thickBot="1" x14ac:dyDescent="0.3">
      <c r="A280" s="359"/>
      <c r="B280" s="482" t="s">
        <v>403</v>
      </c>
      <c r="C280" s="482"/>
      <c r="D280" s="482"/>
      <c r="E280" s="482"/>
      <c r="F280" s="189"/>
      <c r="G280" s="189"/>
      <c r="H280" s="189"/>
      <c r="I280" s="189"/>
      <c r="J280" s="189"/>
      <c r="K280" s="189"/>
      <c r="L280" s="189"/>
      <c r="M280" s="357"/>
      <c r="N280" s="187"/>
    </row>
    <row r="281" spans="1:15" ht="18" x14ac:dyDescent="0.25">
      <c r="A281" s="359"/>
      <c r="B281" s="197" t="s">
        <v>402</v>
      </c>
      <c r="C281" s="196" t="s">
        <v>401</v>
      </c>
      <c r="D281" s="195" t="s">
        <v>8</v>
      </c>
      <c r="E281" s="283"/>
      <c r="F281" s="189"/>
      <c r="G281" s="189"/>
      <c r="H281" s="189"/>
      <c r="I281" s="189"/>
      <c r="J281" s="189"/>
      <c r="K281" s="189"/>
      <c r="L281" s="189"/>
      <c r="M281" s="357"/>
      <c r="N281" s="187"/>
    </row>
    <row r="282" spans="1:15" ht="15.75" thickBot="1" x14ac:dyDescent="0.3">
      <c r="A282" s="359"/>
      <c r="B282" s="194" t="s">
        <v>400</v>
      </c>
      <c r="C282" s="193">
        <v>14725</v>
      </c>
      <c r="D282" s="192"/>
      <c r="E282" s="283"/>
      <c r="F282" s="189"/>
      <c r="G282" s="189"/>
      <c r="H282" s="189"/>
      <c r="I282" s="189"/>
      <c r="J282" s="189"/>
      <c r="K282" s="189"/>
      <c r="L282" s="189"/>
      <c r="M282" s="357"/>
      <c r="N282" s="187"/>
    </row>
    <row r="283" spans="1:15" ht="17.25" customHeight="1" x14ac:dyDescent="0.25">
      <c r="A283" s="359"/>
      <c r="B283" s="283"/>
      <c r="C283" s="283"/>
      <c r="D283" s="283"/>
      <c r="E283" s="283"/>
      <c r="F283" s="189"/>
      <c r="G283" s="189"/>
      <c r="H283" s="189"/>
      <c r="I283" s="189"/>
      <c r="J283" s="189"/>
      <c r="K283" s="189"/>
      <c r="L283" s="189"/>
      <c r="M283" s="357"/>
      <c r="N283" s="187"/>
    </row>
    <row r="284" spans="1:15" ht="18.75" x14ac:dyDescent="0.25">
      <c r="A284" s="354"/>
      <c r="B284" s="191" t="s">
        <v>336</v>
      </c>
      <c r="C284" s="191"/>
      <c r="D284" s="191"/>
      <c r="E284" s="191"/>
      <c r="F284" s="191"/>
      <c r="G284" s="191"/>
      <c r="H284" s="191"/>
      <c r="I284" s="191"/>
      <c r="J284" s="191"/>
      <c r="K284" s="191"/>
      <c r="L284" s="191"/>
      <c r="M284" s="355"/>
      <c r="N284" s="187"/>
    </row>
    <row r="285" spans="1:15" x14ac:dyDescent="0.25">
      <c r="A285" s="356" t="s">
        <v>399</v>
      </c>
      <c r="B285" s="509" t="s">
        <v>334</v>
      </c>
      <c r="C285" s="510"/>
      <c r="D285" s="510"/>
      <c r="E285" s="510"/>
      <c r="F285" s="189"/>
      <c r="G285" s="189"/>
      <c r="H285" s="189"/>
      <c r="I285" s="189"/>
      <c r="J285" s="189"/>
      <c r="K285" s="189"/>
      <c r="L285" s="189"/>
      <c r="M285" s="357"/>
      <c r="N285" s="187"/>
    </row>
    <row r="286" spans="1:15" ht="30.75" customHeight="1" thickBot="1" x14ac:dyDescent="0.3">
      <c r="A286" s="359"/>
      <c r="B286" s="482" t="s">
        <v>398</v>
      </c>
      <c r="C286" s="482"/>
      <c r="D286" s="482"/>
      <c r="E286" s="482"/>
      <c r="F286" s="189"/>
      <c r="G286" s="189"/>
      <c r="H286" s="189"/>
      <c r="I286" s="189"/>
      <c r="J286" s="189"/>
      <c r="K286" s="189"/>
      <c r="L286" s="189"/>
      <c r="M286" s="357"/>
      <c r="N286" s="187"/>
    </row>
    <row r="287" spans="1:15" ht="208.5" customHeight="1" thickBot="1" x14ac:dyDescent="0.3">
      <c r="A287" s="359"/>
      <c r="B287" s="459" t="s">
        <v>954</v>
      </c>
      <c r="C287" s="460"/>
      <c r="D287" s="460"/>
      <c r="E287" s="461"/>
      <c r="F287" s="189"/>
      <c r="G287" s="189"/>
      <c r="H287" s="189"/>
      <c r="I287" s="189"/>
      <c r="J287" s="189"/>
      <c r="K287" s="189"/>
      <c r="L287" s="189"/>
      <c r="M287" s="357"/>
      <c r="N287" s="187"/>
    </row>
    <row r="288" spans="1:15" ht="17.25" customHeight="1" x14ac:dyDescent="0.25">
      <c r="A288" s="359"/>
      <c r="B288" s="283"/>
      <c r="C288" s="283"/>
      <c r="D288" s="283"/>
      <c r="E288" s="283"/>
      <c r="F288" s="189"/>
      <c r="G288" s="189"/>
      <c r="H288" s="189"/>
      <c r="I288" s="189"/>
      <c r="J288" s="189"/>
      <c r="K288" s="189"/>
      <c r="L288" s="189"/>
      <c r="M288" s="357"/>
      <c r="N288" s="187"/>
    </row>
    <row r="289" spans="1:14" ht="18.75" x14ac:dyDescent="0.25">
      <c r="A289" s="363">
        <v>4</v>
      </c>
      <c r="B289" s="188" t="s">
        <v>397</v>
      </c>
      <c r="C289" s="188"/>
      <c r="D289" s="188"/>
      <c r="E289" s="188"/>
      <c r="F289" s="188"/>
      <c r="G289" s="188"/>
      <c r="H289" s="188"/>
      <c r="I289" s="188"/>
      <c r="J289" s="188"/>
      <c r="K289" s="188"/>
      <c r="L289" s="188"/>
      <c r="M289" s="364"/>
      <c r="N289" s="187"/>
    </row>
    <row r="290" spans="1:14" ht="18.75" x14ac:dyDescent="0.25">
      <c r="A290" s="365"/>
      <c r="B290" s="157" t="s">
        <v>396</v>
      </c>
      <c r="C290" s="157"/>
      <c r="D290" s="157"/>
      <c r="E290" s="157"/>
      <c r="F290" s="157"/>
      <c r="G290" s="157"/>
      <c r="H290" s="157"/>
      <c r="I290" s="157"/>
      <c r="J290" s="157"/>
      <c r="K290" s="157"/>
      <c r="L290" s="157"/>
      <c r="M290" s="366"/>
      <c r="N290" s="187"/>
    </row>
    <row r="291" spans="1:14" ht="21.75" customHeight="1" x14ac:dyDescent="0.25">
      <c r="A291" s="367" t="s">
        <v>395</v>
      </c>
      <c r="B291" s="186" t="s">
        <v>394</v>
      </c>
      <c r="C291" s="185"/>
      <c r="D291" s="185"/>
      <c r="E291" s="185"/>
      <c r="F291" s="155"/>
      <c r="G291" s="155"/>
      <c r="H291" s="155"/>
      <c r="I291" s="155"/>
      <c r="J291" s="155"/>
      <c r="K291" s="155"/>
      <c r="L291" s="155"/>
      <c r="M291" s="368"/>
      <c r="N291" s="187"/>
    </row>
    <row r="292" spans="1:14" ht="23.25" customHeight="1" thickBot="1" x14ac:dyDescent="0.3">
      <c r="A292" s="369"/>
      <c r="B292" s="466" t="s">
        <v>393</v>
      </c>
      <c r="C292" s="467"/>
      <c r="D292" s="467"/>
      <c r="E292" s="467"/>
      <c r="F292" s="155"/>
      <c r="G292" s="155"/>
      <c r="H292" s="155"/>
      <c r="I292" s="155"/>
      <c r="J292" s="155"/>
      <c r="K292" s="155"/>
      <c r="L292" s="155"/>
      <c r="M292" s="368"/>
      <c r="N292" s="187"/>
    </row>
    <row r="293" spans="1:14" ht="237" customHeight="1" thickBot="1" x14ac:dyDescent="0.3">
      <c r="A293" s="369"/>
      <c r="B293" s="459" t="s">
        <v>955</v>
      </c>
      <c r="C293" s="460"/>
      <c r="D293" s="460"/>
      <c r="E293" s="461"/>
      <c r="F293" s="155"/>
      <c r="G293" s="155"/>
      <c r="H293" s="155"/>
      <c r="I293" s="155"/>
      <c r="J293" s="155"/>
      <c r="K293" s="155"/>
      <c r="L293" s="155"/>
      <c r="M293" s="368"/>
      <c r="N293" s="187"/>
    </row>
    <row r="294" spans="1:14" ht="22.5" customHeight="1" x14ac:dyDescent="0.25">
      <c r="A294" s="369" t="s">
        <v>392</v>
      </c>
      <c r="B294" s="511" t="s">
        <v>391</v>
      </c>
      <c r="C294" s="512"/>
      <c r="D294" s="512"/>
      <c r="E294" s="512"/>
      <c r="F294" s="155"/>
      <c r="G294" s="155"/>
      <c r="H294" s="155"/>
      <c r="I294" s="155"/>
      <c r="J294" s="155"/>
      <c r="K294" s="155"/>
      <c r="L294" s="155"/>
      <c r="M294" s="368"/>
      <c r="N294" s="187"/>
    </row>
    <row r="295" spans="1:14" ht="36.75" customHeight="1" thickBot="1" x14ac:dyDescent="0.3">
      <c r="A295" s="369"/>
      <c r="B295" s="517" t="s">
        <v>390</v>
      </c>
      <c r="C295" s="506"/>
      <c r="D295" s="506"/>
      <c r="E295" s="506"/>
      <c r="F295" s="155"/>
      <c r="G295" s="155"/>
      <c r="H295" s="155"/>
      <c r="I295" s="155"/>
      <c r="J295" s="155"/>
      <c r="K295" s="155"/>
      <c r="L295" s="155"/>
      <c r="M295" s="368"/>
      <c r="N295" s="187"/>
    </row>
    <row r="296" spans="1:14" ht="409.5" customHeight="1" thickBot="1" x14ac:dyDescent="0.3">
      <c r="A296" s="369"/>
      <c r="B296" s="459" t="s">
        <v>907</v>
      </c>
      <c r="C296" s="460"/>
      <c r="D296" s="460"/>
      <c r="E296" s="461"/>
      <c r="F296" s="155"/>
      <c r="G296" s="155"/>
      <c r="H296" s="155"/>
      <c r="I296" s="155"/>
      <c r="J296" s="155"/>
      <c r="K296" s="155"/>
      <c r="L296" s="155"/>
      <c r="M296" s="368"/>
      <c r="N296" s="187"/>
    </row>
    <row r="297" spans="1:14" x14ac:dyDescent="0.25">
      <c r="A297" s="370"/>
      <c r="B297" s="184"/>
      <c r="C297" s="155"/>
      <c r="D297" s="155"/>
      <c r="E297" s="155"/>
      <c r="F297" s="155"/>
      <c r="G297" s="155"/>
      <c r="H297" s="155"/>
      <c r="I297" s="155"/>
      <c r="J297" s="155"/>
      <c r="K297" s="155"/>
      <c r="L297" s="155"/>
      <c r="M297" s="368"/>
      <c r="N297" s="187"/>
    </row>
    <row r="298" spans="1:14" ht="18.75" x14ac:dyDescent="0.25">
      <c r="A298" s="365"/>
      <c r="B298" s="157" t="s">
        <v>389</v>
      </c>
      <c r="C298" s="157"/>
      <c r="D298" s="157"/>
      <c r="E298" s="157"/>
      <c r="F298" s="157"/>
      <c r="G298" s="157"/>
      <c r="H298" s="157"/>
      <c r="I298" s="157"/>
      <c r="J298" s="157"/>
      <c r="K298" s="157"/>
      <c r="L298" s="157"/>
      <c r="M298" s="371"/>
      <c r="N298" s="187"/>
    </row>
    <row r="299" spans="1:14" ht="22.5" customHeight="1" x14ac:dyDescent="0.25">
      <c r="A299" s="369" t="s">
        <v>388</v>
      </c>
      <c r="B299" s="183" t="s">
        <v>387</v>
      </c>
      <c r="C299" s="155"/>
      <c r="D299" s="155"/>
      <c r="E299" s="155"/>
      <c r="F299" s="155"/>
      <c r="G299" s="155"/>
      <c r="H299" s="155"/>
      <c r="I299" s="155"/>
      <c r="J299" s="155"/>
      <c r="K299" s="155"/>
      <c r="L299" s="155"/>
      <c r="M299" s="368"/>
      <c r="N299" s="187"/>
    </row>
    <row r="300" spans="1:14" ht="33.75" customHeight="1" thickBot="1" x14ac:dyDescent="0.3">
      <c r="A300" s="372"/>
      <c r="B300" s="466" t="s">
        <v>386</v>
      </c>
      <c r="C300" s="467"/>
      <c r="D300" s="467"/>
      <c r="E300" s="467"/>
      <c r="F300" s="155"/>
      <c r="G300" s="155"/>
      <c r="H300" s="155"/>
      <c r="I300" s="155"/>
      <c r="J300" s="155"/>
      <c r="K300" s="155"/>
      <c r="L300" s="155"/>
      <c r="M300" s="368"/>
      <c r="N300" s="187"/>
    </row>
    <row r="301" spans="1:14" ht="283.5" customHeight="1" thickBot="1" x14ac:dyDescent="0.3">
      <c r="A301" s="372"/>
      <c r="B301" s="459" t="s">
        <v>856</v>
      </c>
      <c r="C301" s="460"/>
      <c r="D301" s="460"/>
      <c r="E301" s="461"/>
      <c r="F301" s="155"/>
      <c r="G301" s="155"/>
      <c r="H301" s="155"/>
      <c r="I301" s="155"/>
      <c r="J301" s="155"/>
      <c r="K301" s="155"/>
      <c r="L301" s="155"/>
      <c r="M301" s="368"/>
      <c r="N301" s="187"/>
    </row>
    <row r="302" spans="1:14" ht="29.25" customHeight="1" thickBot="1" x14ac:dyDescent="0.3">
      <c r="A302" s="372"/>
      <c r="B302" s="155"/>
      <c r="C302" s="155"/>
      <c r="D302" s="155"/>
      <c r="E302" s="155"/>
      <c r="F302" s="155"/>
      <c r="G302" s="155"/>
      <c r="H302" s="155"/>
      <c r="I302" s="155"/>
      <c r="J302" s="155"/>
      <c r="K302" s="155"/>
      <c r="L302" s="155"/>
      <c r="M302" s="368"/>
      <c r="N302" s="187"/>
    </row>
    <row r="303" spans="1:14" ht="42.75" customHeight="1" x14ac:dyDescent="0.25">
      <c r="A303" s="373" t="s">
        <v>385</v>
      </c>
      <c r="B303" s="507" t="s">
        <v>384</v>
      </c>
      <c r="C303" s="508"/>
      <c r="D303" s="508"/>
      <c r="E303" s="508"/>
      <c r="F303" s="155"/>
      <c r="G303" s="155"/>
      <c r="H303" s="155"/>
      <c r="I303" s="155"/>
      <c r="J303" s="155"/>
      <c r="K303" s="155"/>
      <c r="L303" s="155"/>
      <c r="M303" s="368"/>
      <c r="N303" s="187"/>
    </row>
    <row r="304" spans="1:14" ht="55.5" customHeight="1" x14ac:dyDescent="0.25">
      <c r="A304" s="374"/>
      <c r="B304" s="506" t="s">
        <v>383</v>
      </c>
      <c r="C304" s="506"/>
      <c r="D304" s="506"/>
      <c r="E304" s="506"/>
      <c r="F304" s="155"/>
      <c r="G304" s="155"/>
      <c r="H304" s="155"/>
      <c r="I304" s="155"/>
      <c r="J304" s="155"/>
      <c r="K304" s="155"/>
      <c r="L304" s="155"/>
      <c r="M304" s="368"/>
      <c r="N304" s="187"/>
    </row>
    <row r="305" spans="1:14" ht="48.75" customHeight="1" thickBot="1" x14ac:dyDescent="0.3">
      <c r="A305" s="375"/>
      <c r="B305" s="467" t="s">
        <v>382</v>
      </c>
      <c r="C305" s="467"/>
      <c r="D305" s="467"/>
      <c r="E305" s="467"/>
      <c r="F305" s="155"/>
      <c r="G305" s="155"/>
      <c r="H305" s="155"/>
      <c r="I305" s="155"/>
      <c r="J305" s="155"/>
      <c r="K305" s="155"/>
      <c r="L305" s="155"/>
      <c r="M305" s="368"/>
      <c r="N305" s="187"/>
    </row>
    <row r="306" spans="1:14" ht="32.25" customHeight="1" x14ac:dyDescent="0.25">
      <c r="A306" s="375"/>
      <c r="B306" s="182" t="s">
        <v>381</v>
      </c>
      <c r="C306" s="180" t="s">
        <v>380</v>
      </c>
      <c r="D306" s="180" t="s">
        <v>379</v>
      </c>
      <c r="E306" s="181" t="s">
        <v>378</v>
      </c>
      <c r="F306" s="180" t="s">
        <v>377</v>
      </c>
      <c r="G306" s="179" t="s">
        <v>8</v>
      </c>
      <c r="H306" s="155"/>
      <c r="I306" s="155"/>
      <c r="J306" s="155"/>
      <c r="K306" s="155"/>
      <c r="L306" s="155"/>
      <c r="M306" s="368"/>
      <c r="N306" s="187"/>
    </row>
    <row r="307" spans="1:14" ht="174" customHeight="1" x14ac:dyDescent="0.25">
      <c r="A307" s="375"/>
      <c r="B307" s="177" t="s">
        <v>376</v>
      </c>
      <c r="C307" s="176" t="s">
        <v>375</v>
      </c>
      <c r="D307" s="171" t="s">
        <v>869</v>
      </c>
      <c r="E307" s="176" t="s">
        <v>642</v>
      </c>
      <c r="F307" s="406" t="s">
        <v>825</v>
      </c>
      <c r="G307" s="407" t="s">
        <v>853</v>
      </c>
      <c r="H307" s="155"/>
      <c r="I307" s="155"/>
      <c r="J307" s="155"/>
      <c r="K307" s="155"/>
      <c r="L307" s="155"/>
      <c r="M307" s="368"/>
      <c r="N307" s="187"/>
    </row>
    <row r="308" spans="1:14" ht="50.25" hidden="1" customHeight="1" x14ac:dyDescent="0.25">
      <c r="A308" s="375"/>
      <c r="B308" s="177" t="s">
        <v>376</v>
      </c>
      <c r="C308" s="176" t="s">
        <v>375</v>
      </c>
      <c r="D308" s="171" t="s">
        <v>370</v>
      </c>
      <c r="E308" s="176"/>
      <c r="F308" s="176"/>
      <c r="G308" s="178"/>
      <c r="H308" s="155"/>
      <c r="I308" s="155"/>
      <c r="J308" s="155"/>
      <c r="K308" s="155"/>
      <c r="L308" s="155"/>
      <c r="M308" s="368"/>
      <c r="N308" s="187"/>
    </row>
    <row r="309" spans="1:14" ht="50.25" hidden="1" customHeight="1" x14ac:dyDescent="0.25">
      <c r="A309" s="375"/>
      <c r="B309" s="177" t="s">
        <v>376</v>
      </c>
      <c r="C309" s="176" t="s">
        <v>375</v>
      </c>
      <c r="D309" s="171" t="s">
        <v>370</v>
      </c>
      <c r="E309" s="176"/>
      <c r="F309" s="176"/>
      <c r="G309" s="178"/>
      <c r="H309" s="155"/>
      <c r="I309" s="155"/>
      <c r="J309" s="155"/>
      <c r="K309" s="155"/>
      <c r="L309" s="155"/>
      <c r="M309" s="368"/>
      <c r="N309" s="187"/>
    </row>
    <row r="310" spans="1:14" ht="50.25" hidden="1" customHeight="1" x14ac:dyDescent="0.25">
      <c r="A310" s="375"/>
      <c r="B310" s="177" t="s">
        <v>376</v>
      </c>
      <c r="C310" s="176" t="s">
        <v>375</v>
      </c>
      <c r="D310" s="171" t="s">
        <v>370</v>
      </c>
      <c r="E310" s="176"/>
      <c r="F310" s="176"/>
      <c r="G310" s="178"/>
      <c r="H310" s="155"/>
      <c r="I310" s="155"/>
      <c r="J310" s="155"/>
      <c r="K310" s="155"/>
      <c r="L310" s="155"/>
      <c r="M310" s="368"/>
      <c r="N310" s="187"/>
    </row>
    <row r="311" spans="1:14" ht="50.25" hidden="1" customHeight="1" x14ac:dyDescent="0.25">
      <c r="A311" s="375"/>
      <c r="B311" s="177" t="s">
        <v>376</v>
      </c>
      <c r="C311" s="176" t="s">
        <v>375</v>
      </c>
      <c r="D311" s="171" t="s">
        <v>370</v>
      </c>
      <c r="E311" s="176"/>
      <c r="F311" s="176"/>
      <c r="G311" s="178"/>
      <c r="H311" s="155"/>
      <c r="I311" s="155"/>
      <c r="J311" s="155"/>
      <c r="K311" s="155"/>
      <c r="L311" s="155"/>
      <c r="M311" s="368"/>
      <c r="N311" s="187"/>
    </row>
    <row r="312" spans="1:14" ht="147.75" customHeight="1" x14ac:dyDescent="0.25">
      <c r="A312" s="375"/>
      <c r="B312" s="177"/>
      <c r="C312" s="176"/>
      <c r="D312" s="171" t="s">
        <v>879</v>
      </c>
      <c r="E312" s="176" t="s">
        <v>637</v>
      </c>
      <c r="F312" s="406" t="s">
        <v>826</v>
      </c>
      <c r="G312" s="407" t="s">
        <v>853</v>
      </c>
      <c r="H312" s="155"/>
      <c r="I312" s="155"/>
      <c r="J312" s="155"/>
      <c r="K312" s="155"/>
      <c r="L312" s="155"/>
      <c r="M312" s="368"/>
      <c r="N312" s="187"/>
    </row>
    <row r="313" spans="1:14" ht="69.75" customHeight="1" x14ac:dyDescent="0.25">
      <c r="A313" s="375"/>
      <c r="B313" s="177"/>
      <c r="C313" s="176"/>
      <c r="D313" s="171" t="s">
        <v>880</v>
      </c>
      <c r="E313" s="176" t="s">
        <v>616</v>
      </c>
      <c r="F313" s="416" t="s">
        <v>827</v>
      </c>
      <c r="G313" s="408"/>
      <c r="H313" s="155"/>
      <c r="I313" s="155"/>
      <c r="J313" s="155"/>
      <c r="K313" s="155"/>
      <c r="L313" s="155"/>
      <c r="M313" s="368"/>
      <c r="N313" s="187"/>
    </row>
    <row r="314" spans="1:14" ht="179.25" customHeight="1" x14ac:dyDescent="0.25">
      <c r="A314" s="375"/>
      <c r="B314" s="177" t="s">
        <v>374</v>
      </c>
      <c r="C314" s="176" t="s">
        <v>373</v>
      </c>
      <c r="D314" s="171" t="s">
        <v>870</v>
      </c>
      <c r="E314" s="176" t="s">
        <v>636</v>
      </c>
      <c r="F314" s="416" t="s">
        <v>828</v>
      </c>
      <c r="G314" s="408"/>
      <c r="H314" s="155"/>
      <c r="I314" s="155"/>
      <c r="J314" s="155"/>
      <c r="K314" s="155"/>
      <c r="L314" s="155"/>
      <c r="M314" s="368"/>
      <c r="N314" s="187"/>
    </row>
    <row r="315" spans="1:14" ht="36" hidden="1" customHeight="1" x14ac:dyDescent="0.25">
      <c r="A315" s="375"/>
      <c r="B315" s="177" t="s">
        <v>374</v>
      </c>
      <c r="C315" s="176" t="s">
        <v>373</v>
      </c>
      <c r="D315" s="171" t="s">
        <v>370</v>
      </c>
      <c r="E315" s="176"/>
      <c r="F315" s="417"/>
      <c r="G315" s="178"/>
      <c r="H315" s="155"/>
      <c r="I315" s="155"/>
      <c r="J315" s="155"/>
      <c r="K315" s="155"/>
      <c r="L315" s="155"/>
      <c r="M315" s="368"/>
      <c r="N315" s="187"/>
    </row>
    <row r="316" spans="1:14" ht="36" hidden="1" customHeight="1" x14ac:dyDescent="0.25">
      <c r="A316" s="375"/>
      <c r="B316" s="177" t="s">
        <v>374</v>
      </c>
      <c r="C316" s="176" t="s">
        <v>373</v>
      </c>
      <c r="D316" s="171" t="s">
        <v>370</v>
      </c>
      <c r="E316" s="176"/>
      <c r="F316" s="417"/>
      <c r="G316" s="178"/>
      <c r="H316" s="155"/>
      <c r="I316" s="155"/>
      <c r="J316" s="155"/>
      <c r="K316" s="155"/>
      <c r="L316" s="155"/>
      <c r="M316" s="368"/>
      <c r="N316" s="187"/>
    </row>
    <row r="317" spans="1:14" ht="36" hidden="1" customHeight="1" x14ac:dyDescent="0.25">
      <c r="A317" s="375"/>
      <c r="B317" s="177" t="s">
        <v>374</v>
      </c>
      <c r="C317" s="176" t="s">
        <v>373</v>
      </c>
      <c r="D317" s="171" t="s">
        <v>370</v>
      </c>
      <c r="E317" s="176"/>
      <c r="F317" s="417"/>
      <c r="G317" s="178"/>
      <c r="H317" s="155"/>
      <c r="I317" s="155"/>
      <c r="J317" s="155"/>
      <c r="K317" s="155"/>
      <c r="L317" s="155"/>
      <c r="M317" s="368"/>
      <c r="N317" s="187"/>
    </row>
    <row r="318" spans="1:14" ht="36" hidden="1" customHeight="1" x14ac:dyDescent="0.25">
      <c r="A318" s="375"/>
      <c r="B318" s="177" t="s">
        <v>374</v>
      </c>
      <c r="C318" s="176" t="s">
        <v>373</v>
      </c>
      <c r="D318" s="171" t="s">
        <v>370</v>
      </c>
      <c r="E318" s="176"/>
      <c r="F318" s="417"/>
      <c r="G318" s="178"/>
      <c r="H318" s="155"/>
      <c r="I318" s="155"/>
      <c r="J318" s="155"/>
      <c r="K318" s="155"/>
      <c r="L318" s="155"/>
      <c r="M318" s="368"/>
      <c r="N318" s="187"/>
    </row>
    <row r="319" spans="1:14" ht="36" hidden="1" customHeight="1" x14ac:dyDescent="0.25">
      <c r="A319" s="375"/>
      <c r="B319" s="177" t="s">
        <v>374</v>
      </c>
      <c r="C319" s="176" t="s">
        <v>373</v>
      </c>
      <c r="D319" s="171" t="s">
        <v>370</v>
      </c>
      <c r="E319" s="176"/>
      <c r="F319" s="417"/>
      <c r="G319" s="178"/>
      <c r="H319" s="155"/>
      <c r="I319" s="155"/>
      <c r="J319" s="155"/>
      <c r="K319" s="155"/>
      <c r="L319" s="155"/>
      <c r="M319" s="368"/>
      <c r="N319" s="187"/>
    </row>
    <row r="320" spans="1:14" ht="36" hidden="1" customHeight="1" x14ac:dyDescent="0.25">
      <c r="A320" s="375"/>
      <c r="B320" s="177" t="s">
        <v>374</v>
      </c>
      <c r="C320" s="176" t="s">
        <v>373</v>
      </c>
      <c r="D320" s="171" t="s">
        <v>370</v>
      </c>
      <c r="E320" s="176"/>
      <c r="F320" s="417"/>
      <c r="G320" s="178"/>
      <c r="H320" s="155"/>
      <c r="I320" s="155"/>
      <c r="J320" s="155"/>
      <c r="K320" s="155"/>
      <c r="L320" s="155"/>
      <c r="M320" s="368"/>
      <c r="N320" s="187"/>
    </row>
    <row r="321" spans="1:14" ht="36" hidden="1" customHeight="1" x14ac:dyDescent="0.25">
      <c r="A321" s="375"/>
      <c r="B321" s="177" t="s">
        <v>374</v>
      </c>
      <c r="C321" s="176" t="s">
        <v>373</v>
      </c>
      <c r="D321" s="171" t="s">
        <v>370</v>
      </c>
      <c r="E321" s="176"/>
      <c r="F321" s="417"/>
      <c r="G321" s="178"/>
      <c r="H321" s="155"/>
      <c r="I321" s="155"/>
      <c r="J321" s="155"/>
      <c r="K321" s="155"/>
      <c r="L321" s="155"/>
      <c r="M321" s="368"/>
      <c r="N321" s="187"/>
    </row>
    <row r="322" spans="1:14" ht="36" hidden="1" customHeight="1" x14ac:dyDescent="0.25">
      <c r="A322" s="375"/>
      <c r="B322" s="177" t="s">
        <v>374</v>
      </c>
      <c r="C322" s="176" t="s">
        <v>373</v>
      </c>
      <c r="D322" s="171" t="s">
        <v>370</v>
      </c>
      <c r="E322" s="176"/>
      <c r="F322" s="417"/>
      <c r="G322" s="178"/>
      <c r="H322" s="155"/>
      <c r="I322" s="155"/>
      <c r="J322" s="155"/>
      <c r="K322" s="155"/>
      <c r="L322" s="155"/>
      <c r="M322" s="368"/>
      <c r="N322" s="187"/>
    </row>
    <row r="323" spans="1:14" ht="36" hidden="1" customHeight="1" x14ac:dyDescent="0.25">
      <c r="A323" s="375"/>
      <c r="B323" s="177" t="s">
        <v>374</v>
      </c>
      <c r="C323" s="176" t="s">
        <v>373</v>
      </c>
      <c r="D323" s="171" t="s">
        <v>370</v>
      </c>
      <c r="E323" s="176"/>
      <c r="F323" s="417"/>
      <c r="G323" s="178"/>
      <c r="H323" s="155"/>
      <c r="I323" s="155"/>
      <c r="J323" s="155"/>
      <c r="K323" s="155"/>
      <c r="L323" s="155"/>
      <c r="M323" s="368"/>
      <c r="N323" s="187"/>
    </row>
    <row r="324" spans="1:14" ht="36" hidden="1" customHeight="1" x14ac:dyDescent="0.25">
      <c r="A324" s="375"/>
      <c r="B324" s="177" t="s">
        <v>374</v>
      </c>
      <c r="C324" s="176" t="s">
        <v>373</v>
      </c>
      <c r="D324" s="171" t="s">
        <v>370</v>
      </c>
      <c r="E324" s="176"/>
      <c r="F324" s="417"/>
      <c r="G324" s="178"/>
      <c r="H324" s="155"/>
      <c r="I324" s="155"/>
      <c r="J324" s="155"/>
      <c r="K324" s="155"/>
      <c r="L324" s="155"/>
      <c r="M324" s="368"/>
      <c r="N324" s="187"/>
    </row>
    <row r="325" spans="1:14" ht="36" hidden="1" customHeight="1" x14ac:dyDescent="0.25">
      <c r="A325" s="375"/>
      <c r="B325" s="177" t="s">
        <v>374</v>
      </c>
      <c r="C325" s="176" t="s">
        <v>373</v>
      </c>
      <c r="D325" s="171" t="s">
        <v>370</v>
      </c>
      <c r="E325" s="176"/>
      <c r="F325" s="417"/>
      <c r="G325" s="178"/>
      <c r="H325" s="155"/>
      <c r="I325" s="155"/>
      <c r="J325" s="155"/>
      <c r="K325" s="155"/>
      <c r="L325" s="155"/>
      <c r="M325" s="368"/>
      <c r="N325" s="187"/>
    </row>
    <row r="326" spans="1:14" ht="36" hidden="1" customHeight="1" x14ac:dyDescent="0.25">
      <c r="A326" s="375"/>
      <c r="B326" s="177" t="s">
        <v>374</v>
      </c>
      <c r="C326" s="176" t="s">
        <v>373</v>
      </c>
      <c r="D326" s="171" t="s">
        <v>370</v>
      </c>
      <c r="E326" s="176"/>
      <c r="F326" s="417"/>
      <c r="G326" s="178"/>
      <c r="H326" s="155"/>
      <c r="I326" s="155"/>
      <c r="J326" s="155"/>
      <c r="K326" s="155"/>
      <c r="L326" s="155"/>
      <c r="M326" s="368"/>
      <c r="N326" s="187"/>
    </row>
    <row r="327" spans="1:14" ht="36" hidden="1" customHeight="1" x14ac:dyDescent="0.25">
      <c r="A327" s="375"/>
      <c r="B327" s="177" t="s">
        <v>374</v>
      </c>
      <c r="C327" s="176" t="s">
        <v>373</v>
      </c>
      <c r="D327" s="171" t="s">
        <v>370</v>
      </c>
      <c r="E327" s="176"/>
      <c r="F327" s="417"/>
      <c r="G327" s="178"/>
      <c r="H327" s="155"/>
      <c r="I327" s="155"/>
      <c r="J327" s="155"/>
      <c r="K327" s="155"/>
      <c r="L327" s="155"/>
      <c r="M327" s="368"/>
      <c r="N327" s="187"/>
    </row>
    <row r="328" spans="1:14" ht="36" hidden="1" customHeight="1" x14ac:dyDescent="0.25">
      <c r="A328" s="375"/>
      <c r="B328" s="177" t="s">
        <v>374</v>
      </c>
      <c r="C328" s="176" t="s">
        <v>373</v>
      </c>
      <c r="D328" s="171" t="s">
        <v>370</v>
      </c>
      <c r="E328" s="176"/>
      <c r="F328" s="417"/>
      <c r="G328" s="178"/>
      <c r="H328" s="155"/>
      <c r="I328" s="155"/>
      <c r="J328" s="155"/>
      <c r="K328" s="155"/>
      <c r="L328" s="155"/>
      <c r="M328" s="368"/>
      <c r="N328" s="187"/>
    </row>
    <row r="329" spans="1:14" ht="60.75" customHeight="1" x14ac:dyDescent="0.25">
      <c r="A329" s="375"/>
      <c r="B329" s="177"/>
      <c r="C329" s="176"/>
      <c r="D329" s="171" t="s">
        <v>881</v>
      </c>
      <c r="E329" s="176" t="s">
        <v>629</v>
      </c>
      <c r="F329" s="416" t="s">
        <v>737</v>
      </c>
      <c r="G329" s="408"/>
      <c r="H329" s="155"/>
      <c r="I329" s="155"/>
      <c r="J329" s="155"/>
      <c r="K329" s="155"/>
      <c r="L329" s="155"/>
      <c r="M329" s="368"/>
      <c r="N329" s="187"/>
    </row>
    <row r="330" spans="1:14" ht="153" customHeight="1" x14ac:dyDescent="0.25">
      <c r="A330" s="375"/>
      <c r="B330" s="177" t="s">
        <v>374</v>
      </c>
      <c r="C330" s="176"/>
      <c r="D330" s="171" t="s">
        <v>882</v>
      </c>
      <c r="E330" s="176" t="s">
        <v>622</v>
      </c>
      <c r="F330" s="416" t="s">
        <v>738</v>
      </c>
      <c r="G330" s="408"/>
      <c r="H330" s="155"/>
      <c r="I330" s="155"/>
      <c r="J330" s="155"/>
      <c r="K330" s="155"/>
      <c r="L330" s="155"/>
      <c r="M330" s="368"/>
      <c r="N330" s="187"/>
    </row>
    <row r="331" spans="1:14" ht="112.5" customHeight="1" x14ac:dyDescent="0.25">
      <c r="A331" s="375"/>
      <c r="B331" s="177"/>
      <c r="C331" s="176"/>
      <c r="D331" s="171" t="s">
        <v>883</v>
      </c>
      <c r="E331" s="176" t="s">
        <v>611</v>
      </c>
      <c r="F331" s="416" t="s">
        <v>811</v>
      </c>
      <c r="G331" s="408"/>
      <c r="H331" s="155"/>
      <c r="I331" s="155"/>
      <c r="J331" s="155"/>
      <c r="K331" s="155"/>
      <c r="L331" s="155"/>
      <c r="M331" s="368"/>
      <c r="N331" s="187"/>
    </row>
    <row r="332" spans="1:14" ht="111" customHeight="1" thickBot="1" x14ac:dyDescent="0.3">
      <c r="A332" s="375"/>
      <c r="B332" s="177"/>
      <c r="C332" s="176"/>
      <c r="D332" s="171" t="s">
        <v>884</v>
      </c>
      <c r="E332" s="176" t="s">
        <v>598</v>
      </c>
      <c r="F332" s="416" t="s">
        <v>850</v>
      </c>
      <c r="G332" s="408"/>
      <c r="H332" s="155"/>
      <c r="I332" s="155"/>
      <c r="J332" s="155"/>
      <c r="K332" s="155"/>
      <c r="L332" s="155"/>
      <c r="M332" s="368"/>
      <c r="N332" s="187"/>
    </row>
    <row r="333" spans="1:14" ht="60.75" customHeight="1" x14ac:dyDescent="0.25">
      <c r="A333" s="375"/>
      <c r="B333" s="182" t="s">
        <v>381</v>
      </c>
      <c r="C333" s="180" t="s">
        <v>380</v>
      </c>
      <c r="D333" s="180" t="s">
        <v>379</v>
      </c>
      <c r="E333" s="181" t="s">
        <v>378</v>
      </c>
      <c r="F333" s="180" t="s">
        <v>377</v>
      </c>
      <c r="G333" s="179" t="s">
        <v>8</v>
      </c>
      <c r="H333" s="155"/>
      <c r="I333" s="155"/>
      <c r="J333" s="155"/>
      <c r="K333" s="155"/>
      <c r="L333" s="155"/>
      <c r="M333" s="368"/>
      <c r="N333" s="187"/>
    </row>
    <row r="334" spans="1:14" ht="76.5" customHeight="1" x14ac:dyDescent="0.25">
      <c r="A334" s="375"/>
      <c r="B334" s="177"/>
      <c r="C334" s="176"/>
      <c r="D334" s="171" t="s">
        <v>885</v>
      </c>
      <c r="E334" s="176" t="s">
        <v>597</v>
      </c>
      <c r="F334" s="416" t="s">
        <v>822</v>
      </c>
      <c r="G334" s="408"/>
      <c r="H334" s="155"/>
      <c r="I334" s="155"/>
      <c r="J334" s="155"/>
      <c r="K334" s="155"/>
      <c r="L334" s="155"/>
      <c r="M334" s="368"/>
      <c r="N334" s="187"/>
    </row>
    <row r="335" spans="1:14" ht="168" customHeight="1" x14ac:dyDescent="0.25">
      <c r="A335" s="375"/>
      <c r="B335" s="177"/>
      <c r="C335" s="176"/>
      <c r="D335" s="171" t="s">
        <v>886</v>
      </c>
      <c r="E335" s="176" t="s">
        <v>595</v>
      </c>
      <c r="F335" s="416" t="s">
        <v>829</v>
      </c>
      <c r="G335" s="408"/>
      <c r="H335" s="155"/>
      <c r="I335" s="155"/>
      <c r="J335" s="155"/>
      <c r="K335" s="155"/>
      <c r="L335" s="155"/>
      <c r="M335" s="368"/>
      <c r="N335" s="187"/>
    </row>
    <row r="336" spans="1:14" ht="45" x14ac:dyDescent="0.25">
      <c r="A336" s="375"/>
      <c r="B336" s="177" t="s">
        <v>372</v>
      </c>
      <c r="C336" s="176" t="s">
        <v>371</v>
      </c>
      <c r="D336" s="171" t="s">
        <v>871</v>
      </c>
      <c r="E336" s="176" t="s">
        <v>626</v>
      </c>
      <c r="F336" s="453" t="s">
        <v>852</v>
      </c>
      <c r="G336" s="407" t="s">
        <v>853</v>
      </c>
      <c r="H336" s="155"/>
      <c r="I336" s="155"/>
      <c r="J336" s="155"/>
      <c r="K336" s="155"/>
      <c r="L336" s="155"/>
      <c r="M336" s="368"/>
      <c r="N336" s="187"/>
    </row>
    <row r="337" spans="1:14" ht="45" hidden="1" x14ac:dyDescent="0.25">
      <c r="A337" s="375"/>
      <c r="B337" s="177" t="s">
        <v>372</v>
      </c>
      <c r="C337" s="176" t="s">
        <v>371</v>
      </c>
      <c r="D337" s="171" t="s">
        <v>370</v>
      </c>
      <c r="E337" s="176"/>
      <c r="F337" s="453" t="s">
        <v>852</v>
      </c>
      <c r="G337" s="178"/>
      <c r="H337" s="155"/>
      <c r="I337" s="155"/>
      <c r="J337" s="155"/>
      <c r="K337" s="155"/>
      <c r="L337" s="155"/>
      <c r="M337" s="368"/>
      <c r="N337" s="187"/>
    </row>
    <row r="338" spans="1:14" ht="45" hidden="1" x14ac:dyDescent="0.25">
      <c r="A338" s="375"/>
      <c r="B338" s="177" t="s">
        <v>372</v>
      </c>
      <c r="C338" s="176" t="s">
        <v>371</v>
      </c>
      <c r="D338" s="171" t="s">
        <v>370</v>
      </c>
      <c r="E338" s="176"/>
      <c r="F338" s="453" t="s">
        <v>852</v>
      </c>
      <c r="G338" s="178"/>
      <c r="H338" s="155"/>
      <c r="I338" s="155"/>
      <c r="J338" s="155"/>
      <c r="K338" s="155"/>
      <c r="L338" s="155"/>
      <c r="M338" s="368"/>
      <c r="N338" s="187"/>
    </row>
    <row r="339" spans="1:14" ht="45" hidden="1" x14ac:dyDescent="0.25">
      <c r="A339" s="375"/>
      <c r="B339" s="177" t="s">
        <v>372</v>
      </c>
      <c r="C339" s="176" t="s">
        <v>371</v>
      </c>
      <c r="D339" s="171" t="s">
        <v>370</v>
      </c>
      <c r="E339" s="176"/>
      <c r="F339" s="453" t="s">
        <v>852</v>
      </c>
      <c r="G339" s="178"/>
      <c r="H339" s="155"/>
      <c r="I339" s="155"/>
      <c r="J339" s="155"/>
      <c r="K339" s="155"/>
      <c r="L339" s="155"/>
      <c r="M339" s="368"/>
      <c r="N339" s="187"/>
    </row>
    <row r="340" spans="1:14" ht="45" hidden="1" x14ac:dyDescent="0.25">
      <c r="A340" s="375"/>
      <c r="B340" s="177" t="s">
        <v>372</v>
      </c>
      <c r="C340" s="176" t="s">
        <v>371</v>
      </c>
      <c r="D340" s="171" t="s">
        <v>370</v>
      </c>
      <c r="E340" s="176"/>
      <c r="F340" s="453" t="s">
        <v>852</v>
      </c>
      <c r="G340" s="178"/>
      <c r="H340" s="155"/>
      <c r="I340" s="155"/>
      <c r="J340" s="155"/>
      <c r="K340" s="155"/>
      <c r="L340" s="155"/>
      <c r="M340" s="368"/>
      <c r="N340" s="187"/>
    </row>
    <row r="341" spans="1:14" ht="114.75" customHeight="1" x14ac:dyDescent="0.25">
      <c r="A341" s="375"/>
      <c r="B341" s="177"/>
      <c r="C341" s="176"/>
      <c r="D341" s="171" t="s">
        <v>887</v>
      </c>
      <c r="E341" s="176" t="s">
        <v>599</v>
      </c>
      <c r="F341" s="453" t="s">
        <v>852</v>
      </c>
      <c r="G341" s="407" t="s">
        <v>936</v>
      </c>
      <c r="H341" s="155"/>
      <c r="I341" s="155"/>
      <c r="J341" s="155"/>
      <c r="K341" s="155"/>
      <c r="L341" s="155"/>
      <c r="M341" s="368"/>
      <c r="N341" s="187"/>
    </row>
    <row r="342" spans="1:14" ht="102" customHeight="1" x14ac:dyDescent="0.25">
      <c r="A342" s="375"/>
      <c r="B342" s="177" t="s">
        <v>369</v>
      </c>
      <c r="C342" s="176" t="s">
        <v>368</v>
      </c>
      <c r="D342" s="171" t="s">
        <v>872</v>
      </c>
      <c r="E342" s="176" t="s">
        <v>632</v>
      </c>
      <c r="F342" s="171" t="s">
        <v>851</v>
      </c>
      <c r="G342" s="407" t="s">
        <v>853</v>
      </c>
      <c r="H342" s="155"/>
      <c r="I342" s="155"/>
      <c r="J342" s="155"/>
      <c r="K342" s="155"/>
      <c r="L342" s="155"/>
      <c r="M342" s="368"/>
      <c r="N342" s="187"/>
    </row>
    <row r="343" spans="1:14" ht="45" hidden="1" x14ac:dyDescent="0.25">
      <c r="A343" s="375"/>
      <c r="B343" s="177" t="s">
        <v>369</v>
      </c>
      <c r="C343" s="176" t="s">
        <v>368</v>
      </c>
      <c r="D343" s="171" t="s">
        <v>363</v>
      </c>
      <c r="E343" s="176"/>
      <c r="F343" s="176"/>
      <c r="G343" s="178"/>
      <c r="H343" s="155"/>
      <c r="I343" s="155"/>
      <c r="J343" s="155"/>
      <c r="K343" s="155"/>
      <c r="L343" s="155"/>
      <c r="M343" s="368"/>
      <c r="N343" s="187"/>
    </row>
    <row r="344" spans="1:14" ht="45" hidden="1" x14ac:dyDescent="0.25">
      <c r="A344" s="375"/>
      <c r="B344" s="177" t="s">
        <v>369</v>
      </c>
      <c r="C344" s="176" t="s">
        <v>368</v>
      </c>
      <c r="D344" s="171" t="s">
        <v>363</v>
      </c>
      <c r="E344" s="176"/>
      <c r="F344" s="176"/>
      <c r="G344" s="178"/>
      <c r="H344" s="155"/>
      <c r="I344" s="155"/>
      <c r="J344" s="155"/>
      <c r="K344" s="155"/>
      <c r="L344" s="155"/>
      <c r="M344" s="368"/>
      <c r="N344" s="187"/>
    </row>
    <row r="345" spans="1:14" ht="45" hidden="1" x14ac:dyDescent="0.25">
      <c r="A345" s="375"/>
      <c r="B345" s="177" t="s">
        <v>369</v>
      </c>
      <c r="C345" s="176" t="s">
        <v>368</v>
      </c>
      <c r="D345" s="171" t="s">
        <v>363</v>
      </c>
      <c r="E345" s="176"/>
      <c r="F345" s="176"/>
      <c r="G345" s="178"/>
      <c r="H345" s="155"/>
      <c r="I345" s="155"/>
      <c r="J345" s="155"/>
      <c r="K345" s="155"/>
      <c r="L345" s="155"/>
      <c r="M345" s="368"/>
      <c r="N345" s="187"/>
    </row>
    <row r="346" spans="1:14" ht="45" hidden="1" x14ac:dyDescent="0.25">
      <c r="A346" s="375"/>
      <c r="B346" s="177" t="s">
        <v>369</v>
      </c>
      <c r="C346" s="176" t="s">
        <v>368</v>
      </c>
      <c r="D346" s="171" t="s">
        <v>363</v>
      </c>
      <c r="E346" s="176"/>
      <c r="F346" s="176"/>
      <c r="G346" s="178"/>
      <c r="H346" s="155"/>
      <c r="I346" s="155"/>
      <c r="J346" s="155"/>
      <c r="K346" s="155"/>
      <c r="L346" s="155"/>
      <c r="M346" s="368"/>
      <c r="N346" s="187"/>
    </row>
    <row r="347" spans="1:14" ht="45" hidden="1" x14ac:dyDescent="0.25">
      <c r="A347" s="375"/>
      <c r="B347" s="177" t="s">
        <v>369</v>
      </c>
      <c r="C347" s="176" t="s">
        <v>368</v>
      </c>
      <c r="D347" s="171" t="s">
        <v>363</v>
      </c>
      <c r="E347" s="176"/>
      <c r="F347" s="176"/>
      <c r="G347" s="178"/>
      <c r="H347" s="155"/>
      <c r="I347" s="155"/>
      <c r="J347" s="155"/>
      <c r="K347" s="155"/>
      <c r="L347" s="155"/>
      <c r="M347" s="368"/>
      <c r="N347" s="187"/>
    </row>
    <row r="348" spans="1:14" ht="45" hidden="1" x14ac:dyDescent="0.25">
      <c r="A348" s="375"/>
      <c r="B348" s="177" t="s">
        <v>369</v>
      </c>
      <c r="C348" s="176" t="s">
        <v>368</v>
      </c>
      <c r="D348" s="171" t="s">
        <v>363</v>
      </c>
      <c r="E348" s="176"/>
      <c r="F348" s="176"/>
      <c r="G348" s="178"/>
      <c r="H348" s="155"/>
      <c r="I348" s="155"/>
      <c r="J348" s="155"/>
      <c r="K348" s="155"/>
      <c r="L348" s="155"/>
      <c r="M348" s="368"/>
      <c r="N348" s="187"/>
    </row>
    <row r="349" spans="1:14" ht="45" hidden="1" x14ac:dyDescent="0.25">
      <c r="A349" s="375"/>
      <c r="B349" s="177" t="s">
        <v>369</v>
      </c>
      <c r="C349" s="176" t="s">
        <v>368</v>
      </c>
      <c r="D349" s="171" t="s">
        <v>363</v>
      </c>
      <c r="E349" s="176"/>
      <c r="F349" s="176"/>
      <c r="G349" s="178"/>
      <c r="H349" s="155"/>
      <c r="I349" s="155"/>
      <c r="J349" s="155"/>
      <c r="K349" s="155"/>
      <c r="L349" s="155"/>
      <c r="M349" s="368"/>
      <c r="N349" s="187"/>
    </row>
    <row r="350" spans="1:14" ht="45" hidden="1" x14ac:dyDescent="0.25">
      <c r="A350" s="375"/>
      <c r="B350" s="177" t="s">
        <v>369</v>
      </c>
      <c r="C350" s="176" t="s">
        <v>368</v>
      </c>
      <c r="D350" s="171" t="s">
        <v>363</v>
      </c>
      <c r="E350" s="176"/>
      <c r="F350" s="176"/>
      <c r="G350" s="178"/>
      <c r="H350" s="155"/>
      <c r="I350" s="155"/>
      <c r="J350" s="155"/>
      <c r="K350" s="155"/>
      <c r="L350" s="155"/>
      <c r="M350" s="368"/>
      <c r="N350" s="187"/>
    </row>
    <row r="351" spans="1:14" ht="74.25" customHeight="1" x14ac:dyDescent="0.25">
      <c r="A351" s="375"/>
      <c r="B351" s="177"/>
      <c r="C351" s="176"/>
      <c r="D351" s="171" t="s">
        <v>888</v>
      </c>
      <c r="E351" s="176" t="s">
        <v>604</v>
      </c>
      <c r="F351" s="171" t="s">
        <v>822</v>
      </c>
      <c r="G351" s="408"/>
      <c r="H351" s="155"/>
      <c r="I351" s="155"/>
      <c r="J351" s="155"/>
      <c r="K351" s="155"/>
      <c r="L351" s="155"/>
      <c r="M351" s="368"/>
      <c r="N351" s="187"/>
    </row>
    <row r="352" spans="1:14" ht="120.75" customHeight="1" x14ac:dyDescent="0.25">
      <c r="A352" s="375"/>
      <c r="B352" s="177"/>
      <c r="C352" s="176"/>
      <c r="D352" s="171" t="s">
        <v>889</v>
      </c>
      <c r="E352" s="176" t="s">
        <v>601</v>
      </c>
      <c r="F352" s="416" t="s">
        <v>850</v>
      </c>
      <c r="G352" s="408"/>
      <c r="H352" s="155"/>
      <c r="I352" s="155"/>
      <c r="J352" s="155"/>
      <c r="K352" s="155"/>
      <c r="L352" s="155"/>
      <c r="M352" s="368"/>
      <c r="N352" s="187"/>
    </row>
    <row r="353" spans="1:17" ht="45" x14ac:dyDescent="0.25">
      <c r="A353" s="375"/>
      <c r="B353" s="177" t="s">
        <v>367</v>
      </c>
      <c r="C353" s="176" t="s">
        <v>366</v>
      </c>
      <c r="D353" s="171" t="s">
        <v>363</v>
      </c>
      <c r="E353" s="176"/>
      <c r="F353" s="171" t="s">
        <v>834</v>
      </c>
      <c r="G353" s="407" t="s">
        <v>853</v>
      </c>
      <c r="H353" s="155"/>
      <c r="I353" s="155"/>
      <c r="J353" s="155"/>
      <c r="K353" s="155"/>
      <c r="L353" s="155"/>
      <c r="M353" s="368"/>
      <c r="N353" s="187"/>
    </row>
    <row r="354" spans="1:17" ht="45" hidden="1" x14ac:dyDescent="0.25">
      <c r="A354" s="375"/>
      <c r="B354" s="177" t="s">
        <v>367</v>
      </c>
      <c r="C354" s="176" t="s">
        <v>366</v>
      </c>
      <c r="D354" s="171" t="s">
        <v>363</v>
      </c>
      <c r="E354" s="176"/>
      <c r="F354" s="176"/>
      <c r="G354" s="178"/>
      <c r="H354" s="155"/>
      <c r="I354" s="155"/>
      <c r="J354" s="155"/>
      <c r="K354" s="155"/>
      <c r="L354" s="155"/>
      <c r="M354" s="368"/>
      <c r="N354" s="187"/>
    </row>
    <row r="355" spans="1:17" ht="45" hidden="1" x14ac:dyDescent="0.25">
      <c r="A355" s="375"/>
      <c r="B355" s="177" t="s">
        <v>367</v>
      </c>
      <c r="C355" s="176" t="s">
        <v>366</v>
      </c>
      <c r="D355" s="171" t="s">
        <v>363</v>
      </c>
      <c r="E355" s="176"/>
      <c r="F355" s="176"/>
      <c r="G355" s="178"/>
      <c r="H355" s="155"/>
      <c r="I355" s="155"/>
      <c r="J355" s="155"/>
      <c r="K355" s="155"/>
      <c r="L355" s="155"/>
      <c r="M355" s="368"/>
      <c r="N355" s="187"/>
    </row>
    <row r="356" spans="1:17" ht="45" hidden="1" x14ac:dyDescent="0.25">
      <c r="A356" s="375"/>
      <c r="B356" s="177" t="s">
        <v>367</v>
      </c>
      <c r="C356" s="176" t="s">
        <v>366</v>
      </c>
      <c r="D356" s="171" t="s">
        <v>363</v>
      </c>
      <c r="E356" s="176"/>
      <c r="F356" s="176"/>
      <c r="G356" s="178"/>
      <c r="H356" s="155"/>
      <c r="I356" s="155"/>
      <c r="J356" s="155"/>
      <c r="K356" s="155"/>
      <c r="L356" s="155"/>
      <c r="M356" s="368"/>
      <c r="N356" s="187"/>
    </row>
    <row r="357" spans="1:17" ht="45" hidden="1" x14ac:dyDescent="0.25">
      <c r="A357" s="375"/>
      <c r="B357" s="177" t="s">
        <v>367</v>
      </c>
      <c r="C357" s="176" t="s">
        <v>366</v>
      </c>
      <c r="D357" s="171" t="s">
        <v>363</v>
      </c>
      <c r="E357" s="176"/>
      <c r="F357" s="176"/>
      <c r="G357" s="178"/>
      <c r="H357" s="155"/>
      <c r="I357" s="155"/>
      <c r="J357" s="155"/>
      <c r="K357" s="155"/>
      <c r="L357" s="155"/>
      <c r="M357" s="368"/>
      <c r="N357" s="187"/>
    </row>
    <row r="358" spans="1:17" ht="45" hidden="1" x14ac:dyDescent="0.25">
      <c r="A358" s="375"/>
      <c r="B358" s="177" t="s">
        <v>367</v>
      </c>
      <c r="C358" s="176" t="s">
        <v>366</v>
      </c>
      <c r="D358" s="171" t="s">
        <v>363</v>
      </c>
      <c r="E358" s="176"/>
      <c r="F358" s="176"/>
      <c r="G358" s="178"/>
      <c r="H358" s="155"/>
      <c r="I358" s="155"/>
      <c r="J358" s="155"/>
      <c r="K358" s="155"/>
      <c r="L358" s="155"/>
      <c r="M358" s="368"/>
      <c r="N358" s="187"/>
    </row>
    <row r="359" spans="1:17" ht="45" hidden="1" x14ac:dyDescent="0.25">
      <c r="A359" s="375"/>
      <c r="B359" s="177" t="s">
        <v>367</v>
      </c>
      <c r="C359" s="176" t="s">
        <v>366</v>
      </c>
      <c r="D359" s="171" t="s">
        <v>363</v>
      </c>
      <c r="E359" s="176"/>
      <c r="F359" s="176"/>
      <c r="G359" s="178"/>
      <c r="H359" s="155"/>
      <c r="I359" s="155"/>
      <c r="J359" s="155"/>
      <c r="K359" s="155"/>
      <c r="L359" s="155"/>
      <c r="M359" s="368"/>
      <c r="N359" s="187"/>
    </row>
    <row r="360" spans="1:17" ht="45" hidden="1" x14ac:dyDescent="0.25">
      <c r="A360" s="375"/>
      <c r="B360" s="177" t="s">
        <v>367</v>
      </c>
      <c r="C360" s="176" t="s">
        <v>366</v>
      </c>
      <c r="D360" s="171" t="s">
        <v>363</v>
      </c>
      <c r="E360" s="176"/>
      <c r="F360" s="176"/>
      <c r="G360" s="178"/>
      <c r="H360" s="155"/>
      <c r="I360" s="155"/>
      <c r="J360" s="155"/>
      <c r="K360" s="155"/>
      <c r="L360" s="155"/>
      <c r="M360" s="368"/>
      <c r="N360" s="187"/>
    </row>
    <row r="361" spans="1:17" ht="45" hidden="1" x14ac:dyDescent="0.25">
      <c r="A361" s="375"/>
      <c r="B361" s="177" t="s">
        <v>367</v>
      </c>
      <c r="C361" s="176" t="s">
        <v>366</v>
      </c>
      <c r="D361" s="171" t="s">
        <v>363</v>
      </c>
      <c r="E361" s="176"/>
      <c r="F361" s="176"/>
      <c r="G361" s="178"/>
      <c r="H361" s="155"/>
      <c r="I361" s="155"/>
      <c r="J361" s="155"/>
      <c r="K361" s="155"/>
      <c r="L361" s="155"/>
      <c r="M361" s="368"/>
      <c r="N361" s="187"/>
    </row>
    <row r="362" spans="1:17" ht="45" x14ac:dyDescent="0.25">
      <c r="A362" s="375"/>
      <c r="B362" s="177" t="s">
        <v>365</v>
      </c>
      <c r="C362" s="176" t="s">
        <v>364</v>
      </c>
      <c r="D362" s="171" t="s">
        <v>873</v>
      </c>
      <c r="E362" s="176" t="s">
        <v>635</v>
      </c>
      <c r="F362" s="176" t="s">
        <v>830</v>
      </c>
      <c r="G362" s="408"/>
      <c r="H362" s="155"/>
      <c r="I362" s="155"/>
      <c r="J362" s="155"/>
      <c r="K362" s="155"/>
      <c r="L362" s="155"/>
      <c r="M362" s="368"/>
      <c r="N362" s="187"/>
    </row>
    <row r="363" spans="1:17" ht="45" hidden="1" x14ac:dyDescent="0.25">
      <c r="A363" s="375"/>
      <c r="B363" s="177" t="s">
        <v>365</v>
      </c>
      <c r="C363" s="176" t="s">
        <v>364</v>
      </c>
      <c r="D363" s="171" t="s">
        <v>363</v>
      </c>
      <c r="E363" s="176"/>
      <c r="F363" s="176"/>
      <c r="G363" s="178"/>
      <c r="H363" s="155"/>
      <c r="I363" s="155"/>
      <c r="J363" s="155"/>
      <c r="K363" s="155"/>
      <c r="L363" s="155"/>
      <c r="M363" s="368"/>
      <c r="N363" s="187"/>
    </row>
    <row r="364" spans="1:17" ht="45" hidden="1" x14ac:dyDescent="0.25">
      <c r="A364" s="375"/>
      <c r="B364" s="177" t="s">
        <v>365</v>
      </c>
      <c r="C364" s="176" t="s">
        <v>364</v>
      </c>
      <c r="D364" s="171" t="s">
        <v>363</v>
      </c>
      <c r="E364" s="176"/>
      <c r="F364" s="176"/>
      <c r="G364" s="178"/>
      <c r="H364" s="155"/>
      <c r="I364" s="155"/>
      <c r="J364" s="155"/>
      <c r="K364" s="155"/>
      <c r="L364" s="155"/>
      <c r="M364" s="368"/>
      <c r="N364" s="187"/>
    </row>
    <row r="365" spans="1:17" ht="45" hidden="1" x14ac:dyDescent="0.25">
      <c r="A365" s="375"/>
      <c r="B365" s="177" t="s">
        <v>365</v>
      </c>
      <c r="C365" s="176" t="s">
        <v>364</v>
      </c>
      <c r="D365" s="171" t="s">
        <v>363</v>
      </c>
      <c r="E365" s="176"/>
      <c r="F365" s="176"/>
      <c r="G365" s="178"/>
      <c r="H365" s="155"/>
      <c r="I365" s="155"/>
      <c r="J365" s="155"/>
      <c r="K365" s="155"/>
      <c r="L365" s="155"/>
      <c r="M365" s="368"/>
      <c r="N365" s="163"/>
      <c r="O365" s="162"/>
      <c r="P365" s="162"/>
      <c r="Q365" s="162"/>
    </row>
    <row r="366" spans="1:17" ht="60" x14ac:dyDescent="0.25">
      <c r="A366" s="375"/>
      <c r="B366" s="177"/>
      <c r="C366" s="176"/>
      <c r="D366" s="171" t="s">
        <v>890</v>
      </c>
      <c r="E366" s="176" t="s">
        <v>631</v>
      </c>
      <c r="F366" s="176" t="s">
        <v>830</v>
      </c>
      <c r="G366" s="408"/>
      <c r="H366" s="155"/>
      <c r="I366" s="155"/>
      <c r="J366" s="155"/>
      <c r="K366" s="155"/>
      <c r="L366" s="155"/>
      <c r="M366" s="368"/>
      <c r="N366" s="325"/>
      <c r="O366" s="162"/>
      <c r="P366" s="162"/>
      <c r="Q366" s="162"/>
    </row>
    <row r="367" spans="1:17" ht="103.5" customHeight="1" x14ac:dyDescent="0.25">
      <c r="A367" s="375"/>
      <c r="B367" s="177"/>
      <c r="C367" s="176"/>
      <c r="D367" s="171" t="s">
        <v>891</v>
      </c>
      <c r="E367" s="176" t="s">
        <v>628</v>
      </c>
      <c r="F367" s="171" t="s">
        <v>831</v>
      </c>
      <c r="G367" s="407" t="s">
        <v>853</v>
      </c>
      <c r="H367" s="155"/>
      <c r="I367" s="155"/>
      <c r="J367" s="155"/>
      <c r="K367" s="155"/>
      <c r="L367" s="155"/>
      <c r="M367" s="368"/>
      <c r="N367" s="325"/>
      <c r="O367" s="162"/>
      <c r="P367" s="162"/>
      <c r="Q367" s="162"/>
    </row>
    <row r="368" spans="1:17" ht="75.75" customHeight="1" x14ac:dyDescent="0.25">
      <c r="A368" s="375"/>
      <c r="B368" s="177"/>
      <c r="C368" s="176"/>
      <c r="D368" s="171" t="s">
        <v>892</v>
      </c>
      <c r="E368" s="176" t="s">
        <v>625</v>
      </c>
      <c r="F368" s="171" t="s">
        <v>832</v>
      </c>
      <c r="G368" s="408"/>
      <c r="H368" s="155"/>
      <c r="I368" s="155"/>
      <c r="J368" s="155"/>
      <c r="K368" s="155"/>
      <c r="L368" s="155"/>
      <c r="M368" s="368"/>
      <c r="N368" s="325"/>
      <c r="O368" s="162"/>
      <c r="P368" s="162"/>
      <c r="Q368" s="162"/>
    </row>
    <row r="369" spans="1:17" ht="80.25" customHeight="1" x14ac:dyDescent="0.25">
      <c r="A369" s="375"/>
      <c r="B369" s="177"/>
      <c r="C369" s="176"/>
      <c r="D369" s="171" t="s">
        <v>893</v>
      </c>
      <c r="E369" s="176" t="s">
        <v>621</v>
      </c>
      <c r="F369" s="171" t="s">
        <v>833</v>
      </c>
      <c r="G369" s="408"/>
      <c r="H369" s="155"/>
      <c r="I369" s="155"/>
      <c r="J369" s="155"/>
      <c r="K369" s="155"/>
      <c r="L369" s="155"/>
      <c r="M369" s="368"/>
      <c r="N369" s="325"/>
      <c r="O369" s="162"/>
      <c r="P369" s="162"/>
      <c r="Q369" s="162"/>
    </row>
    <row r="370" spans="1:17" ht="78" customHeight="1" thickBot="1" x14ac:dyDescent="0.3">
      <c r="A370" s="375"/>
      <c r="B370" s="177"/>
      <c r="C370" s="176"/>
      <c r="D370" s="171" t="s">
        <v>894</v>
      </c>
      <c r="E370" s="176" t="s">
        <v>620</v>
      </c>
      <c r="F370" s="171" t="s">
        <v>835</v>
      </c>
      <c r="G370" s="408"/>
      <c r="H370" s="155"/>
      <c r="I370" s="155"/>
      <c r="J370" s="155"/>
      <c r="K370" s="155"/>
      <c r="L370" s="155"/>
      <c r="M370" s="368"/>
      <c r="N370" s="325"/>
      <c r="O370" s="162"/>
      <c r="P370" s="162"/>
      <c r="Q370" s="162"/>
    </row>
    <row r="371" spans="1:17" ht="60.75" customHeight="1" x14ac:dyDescent="0.25">
      <c r="A371" s="375"/>
      <c r="B371" s="182" t="s">
        <v>381</v>
      </c>
      <c r="C371" s="180" t="s">
        <v>380</v>
      </c>
      <c r="D371" s="180" t="s">
        <v>379</v>
      </c>
      <c r="E371" s="181" t="s">
        <v>378</v>
      </c>
      <c r="F371" s="180" t="s">
        <v>377</v>
      </c>
      <c r="G371" s="179" t="s">
        <v>8</v>
      </c>
      <c r="H371" s="155"/>
      <c r="I371" s="155"/>
      <c r="J371" s="155"/>
      <c r="K371" s="155"/>
      <c r="L371" s="155"/>
      <c r="M371" s="368"/>
      <c r="N371" s="187"/>
    </row>
    <row r="372" spans="1:17" ht="96" customHeight="1" x14ac:dyDescent="0.25">
      <c r="A372" s="375"/>
      <c r="B372" s="177"/>
      <c r="C372" s="176"/>
      <c r="D372" s="171" t="s">
        <v>895</v>
      </c>
      <c r="E372" s="176" t="s">
        <v>615</v>
      </c>
      <c r="F372" s="453" t="s">
        <v>852</v>
      </c>
      <c r="G372" s="407" t="s">
        <v>853</v>
      </c>
      <c r="H372" s="155"/>
      <c r="I372" s="155"/>
      <c r="J372" s="155"/>
      <c r="K372" s="155"/>
      <c r="L372" s="155"/>
      <c r="M372" s="368"/>
      <c r="N372" s="325"/>
      <c r="O372" s="162"/>
      <c r="P372" s="162"/>
      <c r="Q372" s="162"/>
    </row>
    <row r="373" spans="1:17" ht="129" customHeight="1" x14ac:dyDescent="0.25">
      <c r="A373" s="375"/>
      <c r="B373" s="177"/>
      <c r="C373" s="176"/>
      <c r="D373" s="171" t="s">
        <v>896</v>
      </c>
      <c r="E373" s="176" t="s">
        <v>610</v>
      </c>
      <c r="F373" s="176" t="s">
        <v>852</v>
      </c>
      <c r="G373" s="407" t="s">
        <v>853</v>
      </c>
      <c r="H373" s="155"/>
      <c r="I373" s="155"/>
      <c r="J373" s="155"/>
      <c r="K373" s="155"/>
      <c r="L373" s="155"/>
      <c r="M373" s="368"/>
      <c r="N373" s="325"/>
      <c r="O373" s="162"/>
      <c r="P373" s="162"/>
      <c r="Q373" s="162"/>
    </row>
    <row r="374" spans="1:17" ht="132" customHeight="1" x14ac:dyDescent="0.25">
      <c r="A374" s="375"/>
      <c r="B374" s="177"/>
      <c r="C374" s="176"/>
      <c r="D374" s="171" t="s">
        <v>897</v>
      </c>
      <c r="E374" s="176" t="s">
        <v>607</v>
      </c>
      <c r="F374" s="171" t="s">
        <v>836</v>
      </c>
      <c r="G374" s="407" t="s">
        <v>853</v>
      </c>
      <c r="H374" s="155"/>
      <c r="I374" s="155"/>
      <c r="J374" s="155"/>
      <c r="K374" s="155"/>
      <c r="L374" s="155"/>
      <c r="M374" s="368"/>
      <c r="N374" s="325"/>
      <c r="O374" s="162"/>
      <c r="P374" s="162"/>
      <c r="Q374" s="162"/>
    </row>
    <row r="375" spans="1:17" ht="126" customHeight="1" x14ac:dyDescent="0.25">
      <c r="A375" s="375"/>
      <c r="B375" s="177"/>
      <c r="C375" s="176"/>
      <c r="D375" s="171" t="s">
        <v>898</v>
      </c>
      <c r="E375" s="176" t="s">
        <v>603</v>
      </c>
      <c r="F375" s="416" t="s">
        <v>922</v>
      </c>
      <c r="G375" s="408"/>
      <c r="H375" s="155"/>
      <c r="I375" s="155"/>
      <c r="J375" s="155"/>
      <c r="K375" s="155"/>
      <c r="L375" s="155"/>
      <c r="M375" s="368"/>
      <c r="N375" s="325"/>
      <c r="O375" s="162"/>
      <c r="P375" s="162"/>
      <c r="Q375" s="162"/>
    </row>
    <row r="376" spans="1:17" ht="74.25" customHeight="1" x14ac:dyDescent="0.25">
      <c r="A376" s="375"/>
      <c r="B376" s="177"/>
      <c r="C376" s="176"/>
      <c r="D376" s="171" t="s">
        <v>899</v>
      </c>
      <c r="E376" s="176" t="s">
        <v>600</v>
      </c>
      <c r="F376" s="453" t="s">
        <v>852</v>
      </c>
      <c r="G376" s="407" t="s">
        <v>853</v>
      </c>
      <c r="H376" s="155"/>
      <c r="I376" s="155"/>
      <c r="J376" s="155"/>
      <c r="K376" s="155"/>
      <c r="L376" s="155"/>
      <c r="M376" s="368"/>
      <c r="N376" s="325"/>
      <c r="O376" s="162"/>
      <c r="P376" s="162"/>
      <c r="Q376" s="162"/>
    </row>
    <row r="377" spans="1:17" ht="45" x14ac:dyDescent="0.25">
      <c r="A377" s="375"/>
      <c r="B377" s="177" t="s">
        <v>362</v>
      </c>
      <c r="C377" s="176" t="s">
        <v>361</v>
      </c>
      <c r="D377" s="171" t="s">
        <v>356</v>
      </c>
      <c r="E377" s="176"/>
      <c r="F377" s="176" t="s">
        <v>852</v>
      </c>
      <c r="G377" s="407" t="s">
        <v>854</v>
      </c>
      <c r="H377" s="155"/>
      <c r="I377" s="155"/>
      <c r="J377" s="155"/>
      <c r="K377" s="155"/>
      <c r="L377" s="155"/>
      <c r="M377" s="368"/>
      <c r="N377" s="325"/>
      <c r="O377" s="162"/>
      <c r="P377" s="162"/>
      <c r="Q377" s="162"/>
    </row>
    <row r="378" spans="1:17" ht="75.75" customHeight="1" x14ac:dyDescent="0.25">
      <c r="A378" s="375"/>
      <c r="B378" s="177" t="s">
        <v>360</v>
      </c>
      <c r="C378" s="176" t="s">
        <v>359</v>
      </c>
      <c r="D378" s="171" t="s">
        <v>874</v>
      </c>
      <c r="E378" s="176" t="s">
        <v>641</v>
      </c>
      <c r="F378" s="171" t="s">
        <v>841</v>
      </c>
      <c r="G378" s="407" t="s">
        <v>853</v>
      </c>
      <c r="H378" s="155"/>
      <c r="I378" s="155"/>
      <c r="J378" s="155"/>
      <c r="K378" s="155"/>
      <c r="L378" s="155"/>
      <c r="M378" s="368"/>
      <c r="N378" s="21"/>
      <c r="O378" s="163"/>
      <c r="P378" s="162"/>
      <c r="Q378" s="162"/>
    </row>
    <row r="379" spans="1:17" ht="45" hidden="1" x14ac:dyDescent="0.25">
      <c r="A379" s="375"/>
      <c r="B379" s="177" t="s">
        <v>360</v>
      </c>
      <c r="C379" s="176" t="s">
        <v>359</v>
      </c>
      <c r="D379" s="171" t="s">
        <v>356</v>
      </c>
      <c r="E379" s="176"/>
      <c r="F379" s="170"/>
      <c r="G379" s="169"/>
      <c r="H379" s="155"/>
      <c r="I379" s="155"/>
      <c r="J379" s="155"/>
      <c r="K379" s="155"/>
      <c r="L379" s="155"/>
      <c r="M379" s="368"/>
      <c r="N379" s="21"/>
      <c r="O379" s="163"/>
      <c r="P379" s="162"/>
      <c r="Q379" s="162"/>
    </row>
    <row r="380" spans="1:17" ht="45" hidden="1" x14ac:dyDescent="0.25">
      <c r="A380" s="375"/>
      <c r="B380" s="177" t="s">
        <v>360</v>
      </c>
      <c r="C380" s="176" t="s">
        <v>359</v>
      </c>
      <c r="D380" s="171" t="s">
        <v>356</v>
      </c>
      <c r="E380" s="176"/>
      <c r="F380" s="170"/>
      <c r="G380" s="169"/>
      <c r="H380" s="155"/>
      <c r="I380" s="155"/>
      <c r="J380" s="155"/>
      <c r="K380" s="155"/>
      <c r="L380" s="155"/>
      <c r="M380" s="368"/>
      <c r="N380" s="21"/>
      <c r="O380" s="163"/>
      <c r="P380" s="162"/>
      <c r="Q380" s="162"/>
    </row>
    <row r="381" spans="1:17" ht="45" hidden="1" x14ac:dyDescent="0.25">
      <c r="A381" s="375"/>
      <c r="B381" s="177" t="s">
        <v>360</v>
      </c>
      <c r="C381" s="176" t="s">
        <v>359</v>
      </c>
      <c r="D381" s="171" t="s">
        <v>356</v>
      </c>
      <c r="E381" s="176"/>
      <c r="F381" s="170"/>
      <c r="G381" s="169"/>
      <c r="H381" s="155"/>
      <c r="I381" s="155"/>
      <c r="J381" s="155"/>
      <c r="K381" s="155"/>
      <c r="L381" s="155"/>
      <c r="M381" s="368"/>
      <c r="N381" s="21"/>
      <c r="O381" s="163"/>
      <c r="P381" s="162"/>
      <c r="Q381" s="162"/>
    </row>
    <row r="382" spans="1:17" ht="106.5" customHeight="1" x14ac:dyDescent="0.25">
      <c r="A382" s="375"/>
      <c r="B382" s="411"/>
      <c r="C382" s="170"/>
      <c r="D382" s="412" t="s">
        <v>900</v>
      </c>
      <c r="E382" s="170" t="s">
        <v>634</v>
      </c>
      <c r="F382" s="412" t="s">
        <v>813</v>
      </c>
      <c r="G382" s="407" t="s">
        <v>853</v>
      </c>
      <c r="H382" s="155"/>
      <c r="I382" s="155"/>
      <c r="J382" s="155"/>
      <c r="K382" s="155"/>
      <c r="L382" s="155"/>
      <c r="M382" s="368"/>
      <c r="N382" s="21"/>
      <c r="O382" s="163"/>
      <c r="P382" s="162"/>
      <c r="Q382" s="162"/>
    </row>
    <row r="383" spans="1:17" ht="171.75" customHeight="1" x14ac:dyDescent="0.25">
      <c r="A383" s="375"/>
      <c r="B383" s="411"/>
      <c r="C383" s="170"/>
      <c r="D383" s="412" t="s">
        <v>901</v>
      </c>
      <c r="E383" s="170" t="s">
        <v>627</v>
      </c>
      <c r="F383" s="412" t="s">
        <v>842</v>
      </c>
      <c r="G383" s="407" t="s">
        <v>853</v>
      </c>
      <c r="H383" s="155"/>
      <c r="I383" s="155"/>
      <c r="J383" s="155"/>
      <c r="K383" s="155"/>
      <c r="L383" s="155"/>
      <c r="M383" s="368"/>
      <c r="N383" s="21"/>
      <c r="O383" s="163"/>
      <c r="P383" s="162"/>
      <c r="Q383" s="162"/>
    </row>
    <row r="384" spans="1:17" ht="139.5" customHeight="1" thickBot="1" x14ac:dyDescent="0.3">
      <c r="A384" s="375"/>
      <c r="B384" s="411"/>
      <c r="C384" s="170"/>
      <c r="D384" s="412" t="s">
        <v>902</v>
      </c>
      <c r="E384" s="170" t="s">
        <v>619</v>
      </c>
      <c r="F384" s="412" t="s">
        <v>840</v>
      </c>
      <c r="G384" s="407" t="s">
        <v>853</v>
      </c>
      <c r="H384" s="155"/>
      <c r="I384" s="155"/>
      <c r="J384" s="155"/>
      <c r="K384" s="155"/>
      <c r="L384" s="155"/>
      <c r="M384" s="368"/>
      <c r="N384" s="21"/>
      <c r="O384" s="163"/>
      <c r="P384" s="162"/>
      <c r="Q384" s="162"/>
    </row>
    <row r="385" spans="1:17" ht="60.75" customHeight="1" x14ac:dyDescent="0.25">
      <c r="A385" s="375"/>
      <c r="B385" s="182" t="s">
        <v>381</v>
      </c>
      <c r="C385" s="180" t="s">
        <v>380</v>
      </c>
      <c r="D385" s="180" t="s">
        <v>379</v>
      </c>
      <c r="E385" s="181" t="s">
        <v>378</v>
      </c>
      <c r="F385" s="180" t="s">
        <v>377</v>
      </c>
      <c r="G385" s="179" t="s">
        <v>8</v>
      </c>
      <c r="H385" s="155"/>
      <c r="I385" s="155"/>
      <c r="J385" s="155"/>
      <c r="K385" s="155"/>
      <c r="L385" s="155"/>
      <c r="M385" s="368"/>
      <c r="N385" s="187"/>
    </row>
    <row r="386" spans="1:17" ht="124.5" customHeight="1" x14ac:dyDescent="0.25">
      <c r="A386" s="375"/>
      <c r="B386" s="411"/>
      <c r="C386" s="170"/>
      <c r="D386" s="412" t="s">
        <v>903</v>
      </c>
      <c r="E386" s="170" t="s">
        <v>614</v>
      </c>
      <c r="F386" s="412" t="s">
        <v>875</v>
      </c>
      <c r="G386" s="407" t="s">
        <v>853</v>
      </c>
      <c r="H386" s="155"/>
      <c r="I386" s="155"/>
      <c r="J386" s="155"/>
      <c r="K386" s="155"/>
      <c r="L386" s="155"/>
      <c r="M386" s="368"/>
      <c r="N386" s="21"/>
      <c r="O386" s="163"/>
      <c r="P386" s="162"/>
      <c r="Q386" s="162"/>
    </row>
    <row r="387" spans="1:17" ht="90" x14ac:dyDescent="0.25">
      <c r="A387" s="375"/>
      <c r="B387" s="411"/>
      <c r="C387" s="170"/>
      <c r="D387" s="412" t="s">
        <v>876</v>
      </c>
      <c r="E387" s="170" t="s">
        <v>606</v>
      </c>
      <c r="F387" s="412" t="s">
        <v>838</v>
      </c>
      <c r="G387" s="407" t="s">
        <v>853</v>
      </c>
      <c r="H387" s="155"/>
      <c r="I387" s="155"/>
      <c r="J387" s="155"/>
      <c r="K387" s="155"/>
      <c r="L387" s="155"/>
      <c r="M387" s="368"/>
      <c r="N387" s="21"/>
      <c r="O387" s="163"/>
      <c r="P387" s="162"/>
      <c r="Q387" s="162"/>
    </row>
    <row r="388" spans="1:17" ht="63.75" customHeight="1" x14ac:dyDescent="0.25">
      <c r="A388" s="375"/>
      <c r="B388" s="411"/>
      <c r="C388" s="170"/>
      <c r="D388" s="412" t="s">
        <v>877</v>
      </c>
      <c r="E388" s="170" t="s">
        <v>602</v>
      </c>
      <c r="F388" s="412" t="s">
        <v>849</v>
      </c>
      <c r="G388" s="407" t="s">
        <v>853</v>
      </c>
      <c r="H388" s="155"/>
      <c r="I388" s="155"/>
      <c r="J388" s="155"/>
      <c r="K388" s="155"/>
      <c r="L388" s="155"/>
      <c r="M388" s="368"/>
      <c r="N388" s="21"/>
      <c r="O388" s="163"/>
      <c r="P388" s="162"/>
      <c r="Q388" s="162"/>
    </row>
    <row r="389" spans="1:17" ht="104.25" customHeight="1" thickBot="1" x14ac:dyDescent="0.3">
      <c r="A389" s="375"/>
      <c r="B389" s="411" t="s">
        <v>358</v>
      </c>
      <c r="C389" s="411" t="s">
        <v>357</v>
      </c>
      <c r="D389" s="411" t="s">
        <v>878</v>
      </c>
      <c r="E389" s="166" t="s">
        <v>624</v>
      </c>
      <c r="F389" s="412" t="s">
        <v>839</v>
      </c>
      <c r="G389" s="407" t="s">
        <v>711</v>
      </c>
      <c r="H389" s="155"/>
      <c r="I389" s="155"/>
      <c r="J389" s="155"/>
      <c r="K389" s="155"/>
      <c r="L389" s="155"/>
      <c r="M389" s="368"/>
      <c r="N389" s="21"/>
      <c r="O389" s="163"/>
      <c r="P389" s="162"/>
      <c r="Q389" s="162"/>
    </row>
    <row r="390" spans="1:17" ht="144" customHeight="1" thickBot="1" x14ac:dyDescent="0.3">
      <c r="A390" s="375"/>
      <c r="B390" s="168"/>
      <c r="C390" s="166"/>
      <c r="D390" s="167" t="s">
        <v>904</v>
      </c>
      <c r="E390" s="166" t="s">
        <v>609</v>
      </c>
      <c r="F390" s="167" t="s">
        <v>839</v>
      </c>
      <c r="G390" s="407" t="s">
        <v>711</v>
      </c>
      <c r="H390" s="155"/>
      <c r="I390" s="155"/>
      <c r="J390" s="155"/>
      <c r="K390" s="155"/>
      <c r="L390" s="155"/>
      <c r="M390" s="368"/>
      <c r="N390" s="21"/>
      <c r="O390" s="163"/>
      <c r="P390" s="162"/>
      <c r="Q390" s="162"/>
    </row>
    <row r="391" spans="1:17" ht="75.75" hidden="1" customHeight="1" thickBot="1" x14ac:dyDescent="0.3">
      <c r="A391" s="375"/>
      <c r="B391" s="175" t="s">
        <v>358</v>
      </c>
      <c r="C391" s="173" t="s">
        <v>357</v>
      </c>
      <c r="D391" s="174" t="s">
        <v>356</v>
      </c>
      <c r="E391" s="173"/>
      <c r="F391" s="173"/>
      <c r="G391" s="172"/>
      <c r="H391" s="155"/>
      <c r="I391" s="155"/>
      <c r="J391" s="155"/>
      <c r="K391" s="155"/>
      <c r="L391" s="155"/>
      <c r="M391" s="368"/>
      <c r="N391" s="21"/>
      <c r="O391" s="163"/>
      <c r="P391" s="162"/>
      <c r="Q391" s="162"/>
    </row>
    <row r="392" spans="1:17" ht="82.5" hidden="1" customHeight="1" thickBot="1" x14ac:dyDescent="0.3">
      <c r="A392" s="375"/>
      <c r="B392" s="168" t="s">
        <v>358</v>
      </c>
      <c r="C392" s="170" t="s">
        <v>357</v>
      </c>
      <c r="D392" s="171" t="s">
        <v>356</v>
      </c>
      <c r="E392" s="170"/>
      <c r="F392" s="170"/>
      <c r="G392" s="169"/>
      <c r="H392" s="155"/>
      <c r="I392" s="155"/>
      <c r="J392" s="155"/>
      <c r="K392" s="155"/>
      <c r="L392" s="155"/>
      <c r="M392" s="368"/>
      <c r="N392" s="21"/>
      <c r="O392" s="163"/>
      <c r="P392" s="162"/>
      <c r="Q392" s="162"/>
    </row>
    <row r="393" spans="1:17" ht="85.5" hidden="1" customHeight="1" thickBot="1" x14ac:dyDescent="0.3">
      <c r="A393" s="375"/>
      <c r="B393" s="168" t="s">
        <v>358</v>
      </c>
      <c r="C393" s="166" t="s">
        <v>357</v>
      </c>
      <c r="D393" s="167" t="s">
        <v>356</v>
      </c>
      <c r="E393" s="166"/>
      <c r="F393" s="166"/>
      <c r="G393" s="165"/>
      <c r="H393" s="155"/>
      <c r="I393" s="155"/>
      <c r="J393" s="155"/>
      <c r="K393" s="155"/>
      <c r="L393" s="155"/>
      <c r="M393" s="368"/>
      <c r="N393" s="164"/>
      <c r="O393" s="163"/>
      <c r="P393" s="162"/>
      <c r="Q393" s="162"/>
    </row>
    <row r="394" spans="1:17" x14ac:dyDescent="0.25">
      <c r="A394" s="375"/>
      <c r="B394" s="155"/>
      <c r="C394" s="155"/>
      <c r="D394" s="155"/>
      <c r="E394" s="155"/>
      <c r="F394" s="155"/>
      <c r="G394" s="155"/>
      <c r="H394" s="155"/>
      <c r="I394" s="155"/>
      <c r="J394" s="155"/>
      <c r="K394" s="155"/>
      <c r="L394" s="155"/>
      <c r="M394" s="368"/>
      <c r="N394" s="326"/>
    </row>
    <row r="395" spans="1:17" ht="18.75" x14ac:dyDescent="0.25">
      <c r="A395" s="365"/>
      <c r="B395" s="157" t="s">
        <v>355</v>
      </c>
      <c r="C395" s="157"/>
      <c r="D395" s="157"/>
      <c r="E395" s="157"/>
      <c r="F395" s="157"/>
      <c r="G395" s="157"/>
      <c r="H395" s="157"/>
      <c r="I395" s="157"/>
      <c r="J395" s="157"/>
      <c r="K395" s="157"/>
      <c r="L395" s="157"/>
      <c r="M395" s="371"/>
      <c r="N395" s="187"/>
    </row>
    <row r="396" spans="1:17" ht="24" customHeight="1" x14ac:dyDescent="0.25">
      <c r="A396" s="370" t="s">
        <v>354</v>
      </c>
      <c r="B396" s="160" t="s">
        <v>353</v>
      </c>
      <c r="C396" s="155"/>
      <c r="D396" s="155"/>
      <c r="E396" s="155"/>
      <c r="F396" s="155"/>
      <c r="G396" s="155"/>
      <c r="H396" s="155"/>
      <c r="I396" s="155"/>
      <c r="J396" s="155"/>
      <c r="K396" s="155"/>
      <c r="L396" s="155"/>
      <c r="M396" s="368"/>
      <c r="N396" s="187"/>
    </row>
    <row r="397" spans="1:17" ht="63.75" customHeight="1" thickBot="1" x14ac:dyDescent="0.3">
      <c r="A397" s="370"/>
      <c r="B397" s="504" t="s">
        <v>352</v>
      </c>
      <c r="C397" s="505"/>
      <c r="D397" s="505"/>
      <c r="E397" s="505"/>
      <c r="F397" s="155"/>
      <c r="G397" s="155"/>
      <c r="H397" s="155"/>
      <c r="I397" s="155"/>
      <c r="J397" s="155"/>
      <c r="K397" s="155"/>
      <c r="L397" s="155"/>
      <c r="M397" s="368"/>
      <c r="N397" s="187"/>
    </row>
    <row r="398" spans="1:17" ht="85.5" customHeight="1" thickBot="1" x14ac:dyDescent="0.3">
      <c r="A398" s="370"/>
      <c r="B398" s="459" t="s">
        <v>905</v>
      </c>
      <c r="C398" s="460"/>
      <c r="D398" s="460"/>
      <c r="E398" s="461"/>
      <c r="F398" s="155"/>
      <c r="G398" s="155"/>
      <c r="H398" s="155"/>
      <c r="I398" s="155"/>
      <c r="J398" s="155"/>
      <c r="K398" s="155"/>
      <c r="L398" s="155"/>
      <c r="M398" s="368"/>
      <c r="N398" s="187"/>
    </row>
    <row r="399" spans="1:17" ht="24.75" customHeight="1" x14ac:dyDescent="0.25">
      <c r="A399" s="370" t="s">
        <v>351</v>
      </c>
      <c r="B399" s="159" t="s">
        <v>350</v>
      </c>
      <c r="C399" s="158"/>
      <c r="D399" s="158"/>
      <c r="E399" s="158"/>
      <c r="F399" s="155"/>
      <c r="G399" s="155"/>
      <c r="H399" s="155"/>
      <c r="I399" s="155"/>
      <c r="J399" s="155"/>
      <c r="K399" s="155"/>
      <c r="L399" s="155"/>
      <c r="M399" s="368"/>
      <c r="N399" s="187"/>
    </row>
    <row r="400" spans="1:17" ht="34.5" customHeight="1" thickBot="1" x14ac:dyDescent="0.3">
      <c r="A400" s="370"/>
      <c r="B400" s="474" t="s">
        <v>349</v>
      </c>
      <c r="C400" s="475"/>
      <c r="D400" s="475"/>
      <c r="E400" s="475"/>
      <c r="F400" s="155"/>
      <c r="G400" s="155"/>
      <c r="H400" s="155"/>
      <c r="I400" s="155"/>
      <c r="J400" s="155"/>
      <c r="K400" s="155"/>
      <c r="L400" s="155"/>
      <c r="M400" s="368"/>
      <c r="N400" s="187"/>
    </row>
    <row r="401" spans="1:14" ht="26.25" customHeight="1" thickBot="1" x14ac:dyDescent="0.3">
      <c r="A401" s="370"/>
      <c r="B401" s="471" t="s">
        <v>722</v>
      </c>
      <c r="C401" s="472"/>
      <c r="D401" s="472"/>
      <c r="E401" s="473"/>
      <c r="F401" s="155"/>
      <c r="G401" s="155"/>
      <c r="H401" s="155"/>
      <c r="I401" s="155"/>
      <c r="J401" s="155"/>
      <c r="K401" s="155"/>
      <c r="L401" s="155"/>
      <c r="M401" s="368"/>
      <c r="N401" s="187"/>
    </row>
    <row r="402" spans="1:14" x14ac:dyDescent="0.25">
      <c r="A402" s="375"/>
      <c r="B402" s="155"/>
      <c r="C402" s="155"/>
      <c r="D402" s="155"/>
      <c r="E402" s="155"/>
      <c r="F402" s="155"/>
      <c r="G402" s="155"/>
      <c r="H402" s="155"/>
      <c r="I402" s="155"/>
      <c r="J402" s="155"/>
      <c r="K402" s="155"/>
      <c r="L402" s="155"/>
      <c r="M402" s="368"/>
      <c r="N402" s="187"/>
    </row>
    <row r="403" spans="1:14" ht="18.75" x14ac:dyDescent="0.25">
      <c r="A403" s="365"/>
      <c r="B403" s="157" t="s">
        <v>348</v>
      </c>
      <c r="C403" s="157"/>
      <c r="D403" s="157"/>
      <c r="E403" s="157"/>
      <c r="F403" s="157"/>
      <c r="G403" s="157"/>
      <c r="H403" s="157"/>
      <c r="I403" s="157"/>
      <c r="J403" s="157"/>
      <c r="K403" s="157"/>
      <c r="L403" s="157"/>
      <c r="M403" s="371"/>
      <c r="N403" s="187"/>
    </row>
    <row r="404" spans="1:14" ht="21.75" customHeight="1" x14ac:dyDescent="0.25">
      <c r="A404" s="370" t="s">
        <v>347</v>
      </c>
      <c r="B404" s="464" t="s">
        <v>346</v>
      </c>
      <c r="C404" s="465"/>
      <c r="D404" s="465"/>
      <c r="E404" s="465"/>
      <c r="F404" s="155"/>
      <c r="G404" s="155"/>
      <c r="H404" s="155"/>
      <c r="I404" s="155"/>
      <c r="J404" s="155"/>
      <c r="K404" s="155"/>
      <c r="L404" s="155"/>
      <c r="M404" s="368"/>
      <c r="N404" s="187"/>
    </row>
    <row r="405" spans="1:14" ht="20.25" customHeight="1" thickBot="1" x14ac:dyDescent="0.3">
      <c r="A405" s="370"/>
      <c r="B405" s="478" t="s">
        <v>345</v>
      </c>
      <c r="C405" s="479"/>
      <c r="D405" s="479"/>
      <c r="E405" s="479"/>
      <c r="F405" s="155"/>
      <c r="G405" s="155"/>
      <c r="H405" s="155"/>
      <c r="I405" s="155"/>
      <c r="J405" s="155"/>
      <c r="K405" s="155"/>
      <c r="L405" s="155"/>
      <c r="M405" s="368"/>
      <c r="N405" s="187"/>
    </row>
    <row r="406" spans="1:14" ht="107.25" customHeight="1" thickBot="1" x14ac:dyDescent="0.3">
      <c r="A406" s="370"/>
      <c r="B406" s="459" t="s">
        <v>906</v>
      </c>
      <c r="C406" s="460"/>
      <c r="D406" s="460"/>
      <c r="E406" s="461"/>
      <c r="F406" s="155"/>
      <c r="G406" s="155"/>
      <c r="H406" s="155"/>
      <c r="I406" s="155"/>
      <c r="J406" s="155"/>
      <c r="K406" s="155"/>
      <c r="L406" s="155"/>
      <c r="M406" s="368"/>
      <c r="N406" s="187"/>
    </row>
    <row r="407" spans="1:14" ht="16.5" customHeight="1" x14ac:dyDescent="0.25">
      <c r="A407" s="375"/>
      <c r="B407" s="155"/>
      <c r="C407" s="155"/>
      <c r="D407" s="155"/>
      <c r="E407" s="155"/>
      <c r="F407" s="155"/>
      <c r="G407" s="155"/>
      <c r="H407" s="155"/>
      <c r="I407" s="155"/>
      <c r="J407" s="155"/>
      <c r="K407" s="155"/>
      <c r="L407" s="155"/>
      <c r="M407" s="368"/>
      <c r="N407" s="187"/>
    </row>
    <row r="408" spans="1:14" ht="18.75" x14ac:dyDescent="0.25">
      <c r="A408" s="365"/>
      <c r="B408" s="157" t="s">
        <v>336</v>
      </c>
      <c r="C408" s="157"/>
      <c r="D408" s="157"/>
      <c r="E408" s="157"/>
      <c r="F408" s="157"/>
      <c r="G408" s="157"/>
      <c r="H408" s="157"/>
      <c r="I408" s="157"/>
      <c r="J408" s="157"/>
      <c r="K408" s="157"/>
      <c r="L408" s="157"/>
      <c r="M408" s="371"/>
      <c r="N408" s="187"/>
    </row>
    <row r="409" spans="1:14" ht="24.75" customHeight="1" x14ac:dyDescent="0.25">
      <c r="A409" s="370" t="s">
        <v>344</v>
      </c>
      <c r="B409" s="464" t="s">
        <v>334</v>
      </c>
      <c r="C409" s="465"/>
      <c r="D409" s="465"/>
      <c r="E409" s="465"/>
      <c r="F409" s="155"/>
      <c r="G409" s="155"/>
      <c r="H409" s="155"/>
      <c r="I409" s="155"/>
      <c r="J409" s="155"/>
      <c r="K409" s="155"/>
      <c r="L409" s="155"/>
      <c r="M409" s="368"/>
      <c r="N409" s="187"/>
    </row>
    <row r="410" spans="1:14" ht="33" customHeight="1" thickBot="1" x14ac:dyDescent="0.3">
      <c r="A410" s="370"/>
      <c r="B410" s="466" t="s">
        <v>343</v>
      </c>
      <c r="C410" s="467"/>
      <c r="D410" s="467"/>
      <c r="E410" s="467"/>
      <c r="F410" s="155"/>
      <c r="G410" s="155"/>
      <c r="H410" s="155"/>
      <c r="I410" s="155"/>
      <c r="J410" s="155"/>
      <c r="K410" s="155"/>
      <c r="L410" s="155"/>
      <c r="M410" s="368"/>
      <c r="N410" s="187"/>
    </row>
    <row r="411" spans="1:14" ht="117" customHeight="1" thickBot="1" x14ac:dyDescent="0.3">
      <c r="A411" s="370"/>
      <c r="B411" s="459" t="s">
        <v>923</v>
      </c>
      <c r="C411" s="460"/>
      <c r="D411" s="460"/>
      <c r="E411" s="461"/>
      <c r="F411" s="155"/>
      <c r="G411" s="155"/>
      <c r="H411" s="155"/>
      <c r="I411" s="155"/>
      <c r="J411" s="155"/>
      <c r="K411" s="155"/>
      <c r="L411" s="155"/>
      <c r="M411" s="368"/>
      <c r="N411" s="187"/>
    </row>
    <row r="412" spans="1:14" x14ac:dyDescent="0.25">
      <c r="A412" s="370"/>
      <c r="B412" s="156"/>
      <c r="C412" s="155"/>
      <c r="D412" s="155"/>
      <c r="E412" s="155"/>
      <c r="F412" s="155"/>
      <c r="G412" s="155"/>
      <c r="H412" s="155"/>
      <c r="I412" s="155"/>
      <c r="J412" s="155"/>
      <c r="K412" s="155"/>
      <c r="L412" s="155"/>
      <c r="M412" s="368"/>
      <c r="N412" s="187"/>
    </row>
    <row r="413" spans="1:14" ht="18.75" x14ac:dyDescent="0.25">
      <c r="A413" s="376">
        <v>5</v>
      </c>
      <c r="B413" s="154" t="s">
        <v>7</v>
      </c>
      <c r="C413" s="154"/>
      <c r="D413" s="153"/>
      <c r="E413" s="153"/>
      <c r="F413" s="153"/>
      <c r="G413" s="153"/>
      <c r="H413" s="153"/>
      <c r="I413" s="153"/>
      <c r="J413" s="153"/>
      <c r="K413" s="153"/>
      <c r="L413" s="153"/>
      <c r="M413" s="377"/>
      <c r="N413" s="187"/>
    </row>
    <row r="414" spans="1:14" ht="22.5" customHeight="1" x14ac:dyDescent="0.25">
      <c r="A414" s="378" t="s">
        <v>342</v>
      </c>
      <c r="B414" s="151" t="s">
        <v>341</v>
      </c>
      <c r="C414" s="148"/>
      <c r="D414" s="150"/>
      <c r="E414" s="150"/>
      <c r="F414" s="150"/>
      <c r="G414" s="150"/>
      <c r="H414" s="150"/>
      <c r="I414" s="150"/>
      <c r="J414" s="150"/>
      <c r="K414" s="150"/>
      <c r="L414" s="150"/>
      <c r="M414" s="379"/>
      <c r="N414" s="187"/>
    </row>
    <row r="415" spans="1:14" ht="15.75" thickBot="1" x14ac:dyDescent="0.3">
      <c r="A415" s="378"/>
      <c r="B415" s="476" t="s">
        <v>340</v>
      </c>
      <c r="C415" s="477"/>
      <c r="D415" s="477"/>
      <c r="E415" s="477"/>
      <c r="F415" s="150"/>
      <c r="G415" s="150"/>
      <c r="H415" s="150"/>
      <c r="I415" s="150"/>
      <c r="J415" s="150"/>
      <c r="K415" s="150"/>
      <c r="L415" s="150"/>
      <c r="M415" s="379"/>
      <c r="N415" s="187"/>
    </row>
    <row r="416" spans="1:14" ht="222" customHeight="1" thickBot="1" x14ac:dyDescent="0.3">
      <c r="A416" s="378"/>
      <c r="B416" s="459" t="s">
        <v>699</v>
      </c>
      <c r="C416" s="460"/>
      <c r="D416" s="460"/>
      <c r="E416" s="461"/>
      <c r="F416" s="150"/>
      <c r="G416" s="150"/>
      <c r="H416" s="150"/>
      <c r="I416" s="150"/>
      <c r="J416" s="150"/>
      <c r="K416" s="150"/>
      <c r="L416" s="150"/>
      <c r="M416" s="379"/>
      <c r="N416" s="187"/>
    </row>
    <row r="417" spans="1:14" ht="22.5" customHeight="1" x14ac:dyDescent="0.25">
      <c r="A417" s="378" t="s">
        <v>339</v>
      </c>
      <c r="B417" s="151" t="s">
        <v>338</v>
      </c>
      <c r="C417" s="148"/>
      <c r="D417" s="150"/>
      <c r="E417" s="150"/>
      <c r="F417" s="150"/>
      <c r="G417" s="150"/>
      <c r="H417" s="150"/>
      <c r="I417" s="150"/>
      <c r="J417" s="150"/>
      <c r="K417" s="150"/>
      <c r="L417" s="150"/>
      <c r="M417" s="379"/>
      <c r="N417" s="187"/>
    </row>
    <row r="418" spans="1:14" ht="23.25" customHeight="1" thickBot="1" x14ac:dyDescent="0.3">
      <c r="A418" s="378"/>
      <c r="B418" s="476" t="s">
        <v>337</v>
      </c>
      <c r="C418" s="477"/>
      <c r="D418" s="477"/>
      <c r="E418" s="477"/>
      <c r="F418" s="150"/>
      <c r="G418" s="150"/>
      <c r="H418" s="150"/>
      <c r="I418" s="150"/>
      <c r="J418" s="150"/>
      <c r="K418" s="150"/>
      <c r="L418" s="150"/>
      <c r="M418" s="379"/>
      <c r="N418" s="187"/>
    </row>
    <row r="419" spans="1:14" ht="27.75" customHeight="1" thickBot="1" x14ac:dyDescent="0.3">
      <c r="A419" s="378"/>
      <c r="B419" s="471" t="s">
        <v>810</v>
      </c>
      <c r="C419" s="472"/>
      <c r="D419" s="472"/>
      <c r="E419" s="473"/>
      <c r="F419" s="150"/>
      <c r="G419" s="150"/>
      <c r="H419" s="150"/>
      <c r="I419" s="150"/>
      <c r="J419" s="150"/>
      <c r="K419" s="150"/>
      <c r="L419" s="150"/>
      <c r="M419" s="379"/>
      <c r="N419" s="187"/>
    </row>
    <row r="420" spans="1:14" ht="18.75" customHeight="1" x14ac:dyDescent="0.25">
      <c r="A420" s="380"/>
      <c r="B420" s="150"/>
      <c r="C420" s="150"/>
      <c r="D420" s="150"/>
      <c r="E420" s="150"/>
      <c r="F420" s="150"/>
      <c r="G420" s="150"/>
      <c r="H420" s="150"/>
      <c r="I420" s="150"/>
      <c r="J420" s="150"/>
      <c r="K420" s="150"/>
      <c r="L420" s="150"/>
      <c r="M420" s="379"/>
      <c r="N420" s="187"/>
    </row>
    <row r="421" spans="1:14" ht="18.75" x14ac:dyDescent="0.25">
      <c r="A421" s="381"/>
      <c r="B421" s="152" t="s">
        <v>336</v>
      </c>
      <c r="C421" s="152"/>
      <c r="D421" s="152"/>
      <c r="E421" s="152"/>
      <c r="F421" s="152"/>
      <c r="G421" s="152"/>
      <c r="H421" s="152"/>
      <c r="I421" s="152"/>
      <c r="J421" s="152"/>
      <c r="K421" s="152"/>
      <c r="L421" s="152"/>
      <c r="M421" s="382"/>
      <c r="N421" s="187"/>
    </row>
    <row r="422" spans="1:14" ht="24.75" customHeight="1" x14ac:dyDescent="0.25">
      <c r="A422" s="380" t="s">
        <v>335</v>
      </c>
      <c r="B422" s="151" t="s">
        <v>334</v>
      </c>
      <c r="C422" s="151"/>
      <c r="D422" s="151"/>
      <c r="E422" s="151"/>
      <c r="F422" s="150"/>
      <c r="G422" s="150"/>
      <c r="H422" s="150"/>
      <c r="I422" s="150"/>
      <c r="J422" s="150"/>
      <c r="K422" s="150"/>
      <c r="L422" s="150"/>
      <c r="M422" s="379"/>
      <c r="N422" s="187"/>
    </row>
    <row r="423" spans="1:14" ht="33.75" customHeight="1" thickBot="1" x14ac:dyDescent="0.3">
      <c r="A423" s="380"/>
      <c r="B423" s="457" t="s">
        <v>333</v>
      </c>
      <c r="C423" s="458"/>
      <c r="D423" s="458"/>
      <c r="E423" s="458"/>
      <c r="F423" s="150"/>
      <c r="G423" s="150"/>
      <c r="H423" s="150"/>
      <c r="I423" s="150"/>
      <c r="J423" s="150"/>
      <c r="K423" s="150"/>
      <c r="L423" s="150"/>
      <c r="M423" s="379"/>
      <c r="N423" s="187"/>
    </row>
    <row r="424" spans="1:14" ht="39.75" customHeight="1" thickBot="1" x14ac:dyDescent="0.3">
      <c r="A424" s="380"/>
      <c r="B424" s="459" t="s">
        <v>740</v>
      </c>
      <c r="C424" s="460"/>
      <c r="D424" s="460"/>
      <c r="E424" s="461"/>
      <c r="F424" s="150"/>
      <c r="G424" s="150"/>
      <c r="H424" s="150"/>
      <c r="I424" s="150"/>
      <c r="J424" s="150"/>
      <c r="K424" s="150"/>
      <c r="L424" s="150"/>
      <c r="M424" s="379"/>
      <c r="N424" s="187"/>
    </row>
    <row r="425" spans="1:14" x14ac:dyDescent="0.25">
      <c r="A425" s="378"/>
      <c r="B425" s="149"/>
      <c r="C425" s="148"/>
      <c r="D425" s="148"/>
      <c r="E425" s="148"/>
      <c r="F425" s="147"/>
      <c r="G425" s="147"/>
      <c r="H425" s="147"/>
      <c r="I425" s="147"/>
      <c r="J425" s="147"/>
      <c r="K425" s="147"/>
      <c r="L425" s="147"/>
      <c r="M425" s="383"/>
      <c r="N425" s="187"/>
    </row>
    <row r="426" spans="1:14" ht="18.75" x14ac:dyDescent="0.25">
      <c r="A426" s="384">
        <v>6</v>
      </c>
      <c r="B426" s="146" t="s">
        <v>332</v>
      </c>
      <c r="C426" s="146"/>
      <c r="D426" s="146"/>
      <c r="E426" s="146"/>
      <c r="F426" s="146"/>
      <c r="G426" s="146"/>
      <c r="H426" s="146"/>
      <c r="I426" s="146"/>
      <c r="J426" s="146"/>
      <c r="K426" s="146"/>
      <c r="L426" s="146"/>
      <c r="M426" s="385"/>
      <c r="N426" s="187"/>
    </row>
    <row r="427" spans="1:14" ht="25.5" customHeight="1" x14ac:dyDescent="0.25">
      <c r="A427" s="336" t="s">
        <v>331</v>
      </c>
      <c r="B427" s="145" t="s">
        <v>330</v>
      </c>
      <c r="C427" s="134"/>
      <c r="D427" s="127"/>
      <c r="E427" s="127"/>
      <c r="F427" s="127"/>
      <c r="G427" s="127"/>
      <c r="H427" s="127"/>
      <c r="I427" s="127"/>
      <c r="J427" s="127"/>
      <c r="K427" s="127"/>
      <c r="L427" s="127"/>
      <c r="M427" s="334"/>
      <c r="N427" s="187"/>
    </row>
    <row r="428" spans="1:14" ht="18.75" customHeight="1" thickBot="1" x14ac:dyDescent="0.3">
      <c r="A428" s="336"/>
      <c r="B428" s="144" t="s">
        <v>329</v>
      </c>
      <c r="C428" s="143"/>
      <c r="D428" s="127"/>
      <c r="E428" s="127"/>
      <c r="F428" s="127"/>
      <c r="G428" s="127"/>
      <c r="H428" s="127"/>
      <c r="I428" s="127"/>
      <c r="J428" s="127"/>
      <c r="K428" s="127"/>
      <c r="L428" s="127"/>
      <c r="M428" s="334"/>
      <c r="N428" s="187"/>
    </row>
    <row r="429" spans="1:14" ht="55.5" customHeight="1" thickBot="1" x14ac:dyDescent="0.3">
      <c r="A429" s="335"/>
      <c r="B429" s="459" t="s">
        <v>985</v>
      </c>
      <c r="C429" s="460"/>
      <c r="D429" s="460"/>
      <c r="E429" s="461"/>
      <c r="F429" s="127"/>
      <c r="G429" s="127"/>
      <c r="H429" s="127"/>
      <c r="I429" s="127"/>
      <c r="J429" s="127"/>
      <c r="K429" s="127"/>
      <c r="L429" s="127"/>
      <c r="M429" s="334"/>
      <c r="N429" s="187"/>
    </row>
    <row r="430" spans="1:14" ht="25.5" customHeight="1" x14ac:dyDescent="0.25">
      <c r="A430" s="336" t="s">
        <v>328</v>
      </c>
      <c r="B430" s="145" t="s">
        <v>327</v>
      </c>
      <c r="C430" s="134"/>
      <c r="D430" s="127"/>
      <c r="E430" s="127"/>
      <c r="F430" s="127"/>
      <c r="G430" s="127"/>
      <c r="H430" s="127"/>
      <c r="I430" s="127"/>
      <c r="J430" s="127"/>
      <c r="K430" s="127"/>
      <c r="L430" s="127"/>
      <c r="M430" s="334"/>
      <c r="N430" s="187"/>
    </row>
    <row r="431" spans="1:14" ht="18.75" customHeight="1" thickBot="1" x14ac:dyDescent="0.3">
      <c r="A431" s="336"/>
      <c r="B431" s="144" t="s">
        <v>326</v>
      </c>
      <c r="C431" s="143"/>
      <c r="D431" s="127"/>
      <c r="E431" s="127"/>
      <c r="F431" s="127"/>
      <c r="G431" s="127"/>
      <c r="H431" s="127"/>
      <c r="I431" s="127"/>
      <c r="J431" s="127"/>
      <c r="K431" s="127"/>
      <c r="L431" s="127"/>
      <c r="M431" s="334"/>
      <c r="N431" s="187"/>
    </row>
    <row r="432" spans="1:14" ht="50.25" customHeight="1" thickBot="1" x14ac:dyDescent="0.3">
      <c r="A432" s="335"/>
      <c r="B432" s="459" t="s">
        <v>984</v>
      </c>
      <c r="C432" s="460"/>
      <c r="D432" s="460"/>
      <c r="E432" s="461"/>
      <c r="F432" s="127"/>
      <c r="G432" s="127"/>
      <c r="H432" s="127"/>
      <c r="I432" s="127"/>
      <c r="J432" s="127"/>
      <c r="K432" s="127"/>
      <c r="L432" s="127"/>
      <c r="M432" s="334"/>
      <c r="N432" s="187"/>
    </row>
    <row r="433" spans="1:14" ht="26.25" customHeight="1" x14ac:dyDescent="0.25">
      <c r="A433" s="336" t="s">
        <v>325</v>
      </c>
      <c r="B433" s="142" t="s">
        <v>324</v>
      </c>
      <c r="C433" s="134"/>
      <c r="D433" s="127"/>
      <c r="E433" s="127"/>
      <c r="F433" s="127"/>
      <c r="G433" s="127"/>
      <c r="H433" s="127"/>
      <c r="I433" s="127"/>
      <c r="J433" s="127"/>
      <c r="K433" s="127"/>
      <c r="L433" s="127"/>
      <c r="M433" s="334"/>
      <c r="N433" s="187"/>
    </row>
    <row r="434" spans="1:14" ht="21.75" customHeight="1" thickBot="1" x14ac:dyDescent="0.3">
      <c r="A434" s="335"/>
      <c r="B434" s="141" t="s">
        <v>323</v>
      </c>
      <c r="C434" s="140"/>
      <c r="D434" s="127"/>
      <c r="E434" s="127"/>
      <c r="F434" s="127"/>
      <c r="G434" s="127"/>
      <c r="H434" s="127"/>
      <c r="I434" s="127"/>
      <c r="J434" s="127"/>
      <c r="K434" s="127"/>
      <c r="L434" s="127"/>
      <c r="M434" s="334"/>
      <c r="N434" s="187"/>
    </row>
    <row r="435" spans="1:14" ht="30.75" customHeight="1" thickBot="1" x14ac:dyDescent="0.3">
      <c r="A435" s="335"/>
      <c r="B435" s="459" t="s">
        <v>983</v>
      </c>
      <c r="C435" s="460"/>
      <c r="D435" s="460"/>
      <c r="E435" s="461"/>
      <c r="F435" s="127"/>
      <c r="G435" s="127"/>
      <c r="H435" s="127"/>
      <c r="I435" s="127"/>
      <c r="J435" s="127"/>
      <c r="K435" s="127"/>
      <c r="L435" s="127"/>
      <c r="M435" s="334"/>
      <c r="N435" s="187"/>
    </row>
    <row r="436" spans="1:14" ht="30.75" customHeight="1" x14ac:dyDescent="0.25">
      <c r="A436" s="335" t="s">
        <v>322</v>
      </c>
      <c r="B436" s="139" t="s">
        <v>321</v>
      </c>
      <c r="C436" s="127"/>
      <c r="D436" s="127"/>
      <c r="E436" s="127"/>
      <c r="F436" s="127"/>
      <c r="G436" s="127"/>
      <c r="H436" s="127"/>
      <c r="I436" s="127"/>
      <c r="J436" s="127"/>
      <c r="K436" s="127"/>
      <c r="L436" s="127"/>
      <c r="M436" s="334"/>
      <c r="N436" s="187"/>
    </row>
    <row r="437" spans="1:14" ht="24" customHeight="1" thickBot="1" x14ac:dyDescent="0.3">
      <c r="A437" s="335"/>
      <c r="B437" s="138" t="s">
        <v>320</v>
      </c>
      <c r="C437" s="137"/>
      <c r="D437" s="137"/>
      <c r="E437" s="137"/>
      <c r="F437" s="136"/>
      <c r="G437" s="136"/>
      <c r="H437" s="136"/>
      <c r="I437" s="136"/>
      <c r="J437" s="136"/>
      <c r="K437" s="127"/>
      <c r="L437" s="127"/>
      <c r="M437" s="334"/>
      <c r="N437" s="187"/>
    </row>
    <row r="438" spans="1:14" ht="30.75" customHeight="1" thickBot="1" x14ac:dyDescent="0.3">
      <c r="A438" s="335"/>
      <c r="B438" s="471" t="s">
        <v>982</v>
      </c>
      <c r="C438" s="472"/>
      <c r="D438" s="472"/>
      <c r="E438" s="473"/>
      <c r="F438" s="136"/>
      <c r="G438" s="136"/>
      <c r="H438" s="136"/>
      <c r="I438" s="136"/>
      <c r="J438" s="136"/>
      <c r="K438" s="127"/>
      <c r="L438" s="127"/>
      <c r="M438" s="334"/>
      <c r="N438" s="187"/>
    </row>
    <row r="439" spans="1:14" ht="24" customHeight="1" x14ac:dyDescent="0.25">
      <c r="A439" s="336" t="s">
        <v>319</v>
      </c>
      <c r="B439" s="135" t="s">
        <v>318</v>
      </c>
      <c r="C439" s="134"/>
      <c r="D439" s="127"/>
      <c r="E439" s="127"/>
      <c r="F439" s="127"/>
      <c r="G439" s="127"/>
      <c r="H439" s="127"/>
      <c r="I439" s="127"/>
      <c r="J439" s="127"/>
      <c r="K439" s="127"/>
      <c r="L439" s="127"/>
      <c r="M439" s="334"/>
      <c r="N439" s="187"/>
    </row>
    <row r="440" spans="1:14" ht="31.5" customHeight="1" thickBot="1" x14ac:dyDescent="0.3">
      <c r="A440" s="336"/>
      <c r="B440" s="462" t="s">
        <v>979</v>
      </c>
      <c r="C440" s="463"/>
      <c r="D440" s="463"/>
      <c r="E440" s="463"/>
      <c r="F440" s="127"/>
      <c r="G440" s="127"/>
      <c r="H440" s="127"/>
      <c r="I440" s="127"/>
      <c r="J440" s="127"/>
      <c r="K440" s="127"/>
      <c r="L440" s="127"/>
      <c r="M440" s="334"/>
      <c r="N440" s="187"/>
    </row>
    <row r="441" spans="1:14" x14ac:dyDescent="0.25">
      <c r="A441" s="335"/>
      <c r="B441" s="133" t="s">
        <v>317</v>
      </c>
      <c r="C441" s="132" t="s">
        <v>986</v>
      </c>
      <c r="D441" s="127"/>
      <c r="E441" s="127"/>
      <c r="F441" s="127"/>
      <c r="G441" s="127"/>
      <c r="H441" s="127"/>
      <c r="I441" s="127"/>
      <c r="J441" s="127"/>
      <c r="K441" s="127"/>
      <c r="L441" s="127"/>
      <c r="M441" s="334"/>
      <c r="N441" s="187"/>
    </row>
    <row r="442" spans="1:14" x14ac:dyDescent="0.25">
      <c r="A442" s="335"/>
      <c r="B442" s="131" t="s">
        <v>316</v>
      </c>
      <c r="C442" s="130" t="s">
        <v>818</v>
      </c>
      <c r="D442" s="127"/>
      <c r="E442" s="127"/>
      <c r="F442" s="127"/>
      <c r="G442" s="127"/>
      <c r="H442" s="127"/>
      <c r="I442" s="127"/>
      <c r="J442" s="127"/>
      <c r="K442" s="127"/>
      <c r="L442" s="127"/>
      <c r="M442" s="334"/>
      <c r="N442" s="187"/>
    </row>
    <row r="443" spans="1:14" ht="15.75" thickBot="1" x14ac:dyDescent="0.3">
      <c r="A443" s="336"/>
      <c r="B443" s="128" t="s">
        <v>315</v>
      </c>
      <c r="C443" s="456">
        <v>42332</v>
      </c>
      <c r="D443" s="127"/>
      <c r="E443" s="127"/>
      <c r="F443" s="127"/>
      <c r="G443" s="127"/>
      <c r="H443" s="127"/>
      <c r="I443" s="127"/>
      <c r="J443" s="127"/>
      <c r="K443" s="127"/>
      <c r="L443" s="127"/>
      <c r="M443" s="334"/>
      <c r="N443" s="187"/>
    </row>
    <row r="444" spans="1:14" ht="44.25" customHeight="1" thickBot="1" x14ac:dyDescent="0.3">
      <c r="A444" s="336"/>
      <c r="B444" s="387"/>
      <c r="C444" s="387"/>
      <c r="D444" s="127"/>
      <c r="E444" s="127"/>
      <c r="F444" s="127"/>
      <c r="G444" s="127"/>
      <c r="H444" s="127"/>
      <c r="I444" s="127"/>
      <c r="J444" s="127"/>
      <c r="K444" s="127"/>
      <c r="L444" s="127"/>
      <c r="M444" s="334"/>
      <c r="N444" s="187"/>
    </row>
    <row r="445" spans="1:14" x14ac:dyDescent="0.25">
      <c r="A445" s="335"/>
      <c r="B445" s="133" t="s">
        <v>317</v>
      </c>
      <c r="C445" s="132" t="s">
        <v>980</v>
      </c>
      <c r="D445" s="127"/>
      <c r="E445" s="127"/>
      <c r="F445" s="127"/>
      <c r="G445" s="127"/>
      <c r="H445" s="127"/>
      <c r="I445" s="127"/>
      <c r="J445" s="127"/>
      <c r="K445" s="127"/>
      <c r="L445" s="127"/>
      <c r="M445" s="334"/>
      <c r="N445" s="187"/>
    </row>
    <row r="446" spans="1:14" x14ac:dyDescent="0.25">
      <c r="A446" s="335"/>
      <c r="B446" s="131" t="s">
        <v>316</v>
      </c>
      <c r="C446" s="130" t="s">
        <v>981</v>
      </c>
      <c r="D446" s="127"/>
      <c r="E446" s="127"/>
      <c r="F446" s="127"/>
      <c r="G446" s="127"/>
      <c r="H446" s="127"/>
      <c r="I446" s="127"/>
      <c r="J446" s="127"/>
      <c r="K446" s="127"/>
      <c r="L446" s="127"/>
      <c r="M446" s="334"/>
      <c r="N446" s="187"/>
    </row>
    <row r="447" spans="1:14" ht="15.75" thickBot="1" x14ac:dyDescent="0.3">
      <c r="A447" s="336"/>
      <c r="B447" s="128" t="s">
        <v>315</v>
      </c>
      <c r="C447" s="456">
        <v>42332</v>
      </c>
      <c r="D447" s="127"/>
      <c r="E447" s="127"/>
      <c r="F447" s="127"/>
      <c r="G447" s="127"/>
      <c r="H447" s="127"/>
      <c r="I447" s="127"/>
      <c r="J447" s="127"/>
      <c r="K447" s="127"/>
      <c r="L447" s="127"/>
      <c r="M447" s="334"/>
      <c r="N447" s="187"/>
    </row>
    <row r="448" spans="1:14" ht="44.25" customHeight="1" thickBot="1" x14ac:dyDescent="0.3">
      <c r="A448" s="386"/>
      <c r="B448" s="387"/>
      <c r="C448" s="387"/>
      <c r="D448" s="387"/>
      <c r="E448" s="387"/>
      <c r="F448" s="387"/>
      <c r="G448" s="387"/>
      <c r="H448" s="387"/>
      <c r="I448" s="387"/>
      <c r="J448" s="387"/>
      <c r="K448" s="387"/>
      <c r="L448" s="387"/>
      <c r="M448" s="388"/>
      <c r="N448" s="187"/>
    </row>
    <row r="449" spans="1:13" x14ac:dyDescent="0.25">
      <c r="A449" s="161"/>
      <c r="B449" s="161"/>
      <c r="C449" s="161"/>
      <c r="D449" s="161"/>
      <c r="E449" s="161"/>
      <c r="F449" s="161"/>
      <c r="G449" s="161"/>
      <c r="H449" s="161"/>
      <c r="I449" s="161"/>
      <c r="J449" s="161"/>
      <c r="K449" s="161"/>
      <c r="L449" s="161"/>
      <c r="M449" s="161"/>
    </row>
  </sheetData>
  <sheetProtection password="FE59" sheet="1" formatCells="0" formatColumns="0" formatRows="0" insertColumns="0" insertRows="0" insertHyperlinks="0" deleteColumns="0" deleteRows="0" sort="0" autoFilter="0" pivotTables="0"/>
  <dataConsolidate/>
  <mergeCells count="78">
    <mergeCell ref="A1:I1"/>
    <mergeCell ref="B39:E39"/>
    <mergeCell ref="B25:E25"/>
    <mergeCell ref="B28:E28"/>
    <mergeCell ref="B33:E33"/>
    <mergeCell ref="B12:E12"/>
    <mergeCell ref="B31:E31"/>
    <mergeCell ref="B32:E32"/>
    <mergeCell ref="B36:E36"/>
    <mergeCell ref="B295:E295"/>
    <mergeCell ref="B110:E110"/>
    <mergeCell ref="B119:E119"/>
    <mergeCell ref="B120:E120"/>
    <mergeCell ref="B285:E285"/>
    <mergeCell ref="B244:E244"/>
    <mergeCell ref="B280:E280"/>
    <mergeCell ref="B214:E214"/>
    <mergeCell ref="B243:E243"/>
    <mergeCell ref="B269:E269"/>
    <mergeCell ref="B40:E40"/>
    <mergeCell ref="B294:E294"/>
    <mergeCell ref="B37:E37"/>
    <mergeCell ref="B38:E38"/>
    <mergeCell ref="B287:E287"/>
    <mergeCell ref="B286:E286"/>
    <mergeCell ref="B147:E147"/>
    <mergeCell ref="B292:E292"/>
    <mergeCell ref="B125:E125"/>
    <mergeCell ref="B255:E255"/>
    <mergeCell ref="B300:E300"/>
    <mergeCell ref="B293:E293"/>
    <mergeCell ref="B398:E398"/>
    <mergeCell ref="B305:E305"/>
    <mergeCell ref="B397:E397"/>
    <mergeCell ref="B270:E270"/>
    <mergeCell ref="B304:E304"/>
    <mergeCell ref="B296:E296"/>
    <mergeCell ref="B303:E303"/>
    <mergeCell ref="B279:E279"/>
    <mergeCell ref="B126:E126"/>
    <mergeCell ref="B148:E148"/>
    <mergeCell ref="B228:E228"/>
    <mergeCell ref="B41:E41"/>
    <mergeCell ref="B438:E438"/>
    <mergeCell ref="C54:E54"/>
    <mergeCell ref="B56:E56"/>
    <mergeCell ref="B111:E111"/>
    <mergeCell ref="B115:E115"/>
    <mergeCell ref="B55:E55"/>
    <mergeCell ref="B229:E229"/>
    <mergeCell ref="B215:E215"/>
    <mergeCell ref="B404:E404"/>
    <mergeCell ref="B44:E44"/>
    <mergeCell ref="C50:E50"/>
    <mergeCell ref="C52:E52"/>
    <mergeCell ref="C46:E46"/>
    <mergeCell ref="C53:E53"/>
    <mergeCell ref="B127:E127"/>
    <mergeCell ref="C51:E51"/>
    <mergeCell ref="B57:E57"/>
    <mergeCell ref="B424:E424"/>
    <mergeCell ref="B401:E401"/>
    <mergeCell ref="B400:E400"/>
    <mergeCell ref="B418:E418"/>
    <mergeCell ref="B419:E419"/>
    <mergeCell ref="B415:E415"/>
    <mergeCell ref="B416:E416"/>
    <mergeCell ref="B405:E405"/>
    <mergeCell ref="B301:E301"/>
    <mergeCell ref="B423:E423"/>
    <mergeCell ref="B406:E406"/>
    <mergeCell ref="B440:E440"/>
    <mergeCell ref="B432:E432"/>
    <mergeCell ref="B409:E409"/>
    <mergeCell ref="B410:E410"/>
    <mergeCell ref="B411:E411"/>
    <mergeCell ref="B429:E429"/>
    <mergeCell ref="B435:E435"/>
  </mergeCells>
  <dataValidations count="30">
    <dataValidation type="list" allowBlank="1" showInputMessage="1" showErrorMessage="1" sqref="E362:E370 E372:E376">
      <formula1>ObjectiveB3</formula1>
    </dataValidation>
    <dataValidation type="list" allowBlank="1" showInputMessage="1" showErrorMessage="1" sqref="E314:E332 E334:E335">
      <formula1>ObjectiveN2</formula1>
    </dataValidation>
    <dataValidation type="list" allowBlank="1" showInputMessage="1" showErrorMessage="1" sqref="E353:E361">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89:E393">
      <formula1>ObjectiveS3</formula1>
    </dataValidation>
    <dataValidation type="list" allowBlank="1" showInputMessage="1" showErrorMessage="1" sqref="E377">
      <formula1>ObjectiveS1</formula1>
    </dataValidation>
    <dataValidation type="list" allowBlank="1" showInputMessage="1" showErrorMessage="1" sqref="E342:E352">
      <formula1>ObjectiveB1</formula1>
    </dataValidation>
    <dataValidation type="list" allowBlank="1" showInputMessage="1" showErrorMessage="1" sqref="E336:E341">
      <formula1>ObjectiveN3</formula1>
    </dataValidation>
    <dataValidation type="list" allowBlank="1" showInputMessage="1" showErrorMessage="1" sqref="D272:D276 D246:D251">
      <formula1>direction</formula1>
    </dataValidation>
    <dataValidation type="decimal" allowBlank="1" showInputMessage="1" showErrorMessage="1" sqref="C190:C192 D151:D189">
      <formula1>0</formula1>
      <formula2>100000000000</formula2>
    </dataValidation>
    <dataValidation type="list" allowBlank="1" showInputMessage="1" showErrorMessage="1" sqref="D129:D144">
      <formula1>yeartype</formula1>
    </dataValidation>
    <dataValidation type="decimal" allowBlank="1" showInputMessage="1" showErrorMessage="1" sqref="H185:H188 H150:H183">
      <formula1>0.001</formula1>
      <formula2>1000000000</formula2>
    </dataValidation>
    <dataValidation type="date" allowBlank="1" showInputMessage="1" showErrorMessage="1" sqref="C443 C447">
      <formula1>1</formula1>
      <formula2>73051</formula2>
    </dataValidation>
    <dataValidation type="list" allowBlank="1" showInputMessage="1" showErrorMessage="1" sqref="F203:F211">
      <formula1>targetboundary</formula1>
    </dataValidation>
    <dataValidation type="list" allowBlank="1" showInputMessage="1" showErrorMessage="1" sqref="C203:C211">
      <formula1>targettype</formula1>
    </dataValidation>
    <dataValidation type="list" allowBlank="1" showInputMessage="1" showErrorMessage="1" sqref="E203:E211">
      <formula1>unitCO2C</formula1>
    </dataValidation>
    <dataValidation type="decimal" allowBlank="1" showInputMessage="1" showErrorMessage="1" sqref="D203:D211 E231:E240 F231:G241 I231:J241">
      <formula1>0.1</formula1>
      <formula2>100000000</formula2>
    </dataValidation>
    <dataValidation type="decimal" allowBlank="1" showInputMessage="1" showErrorMessage="1" sqref="H203:H211">
      <formula1>0</formula1>
      <formula2>10000000000000</formula2>
    </dataValidation>
    <dataValidation type="list" allowBlank="1" showInputMessage="1" showErrorMessage="1" sqref="I203:I211">
      <formula1>unitCO2D</formula1>
    </dataValidation>
    <dataValidation type="decimal" allowBlank="1" showInputMessage="1" showErrorMessage="1" sqref="E191:E192">
      <formula1>0.000000001</formula1>
      <formula2>1000000000</formula2>
    </dataValidation>
    <dataValidation type="list" allowBlank="1" showInputMessage="1" showErrorMessage="1" sqref="F191:F192">
      <formula1>unitCO2E</formula1>
    </dataValidation>
    <dataValidation type="whole" allowBlank="1" showInputMessage="1" showErrorMessage="1" sqref="H129:H144">
      <formula1>0</formula1>
      <formula2>100000000000</formula2>
    </dataValidation>
    <dataValidation type="list" allowBlank="1" showInputMessage="1" showErrorMessage="1" sqref="C129 J203:J211 G203:G211 D231:D240">
      <formula1>year</formula1>
    </dataValidation>
    <dataValidation type="whole" allowBlank="1" showInputMessage="1" showErrorMessage="1" sqref="B121 B399 B402 B425 B396 B394 B412 B242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K231:K241">
      <formula1>Estimated</formula1>
    </dataValidation>
    <dataValidation type="list" allowBlank="1" showInputMessage="1" showErrorMessage="1" sqref="E307:E313">
      <formula1>ObjectiveN1</formula1>
    </dataValidation>
    <dataValidation type="list" allowBlank="1" showInputMessage="1" showErrorMessage="1" sqref="C150:C189">
      <formula1>Scope</formula1>
    </dataValidation>
  </dataValidations>
  <hyperlinks>
    <hyperlink ref="B113" r:id="rId1" display="The C-CAT tool can be accessed at http://www.resourceefficientscotland.com/resource/resource-efficient-scotland-climate-change-assessment-tool-ccat "/>
    <hyperlink ref="B57" r:id="rId2" display="http://www.dumgal.gov.uk/CHttpHandler.ashx?id=4566&amp;p=0"/>
  </hyperlinks>
  <pageMargins left="0.25" right="0.25" top="0.75" bottom="0.75" header="0.3" footer="0.3"/>
  <pageSetup paperSize="8" scale="59" fitToHeight="0" orientation="landscape" r:id="rId3"/>
  <rowBreaks count="10" manualBreakCount="10">
    <brk id="37" max="16383" man="1"/>
    <brk id="42" max="16383" man="1"/>
    <brk id="107" max="16383" man="1"/>
    <brk id="145" max="16383" man="1"/>
    <brk id="212" max="16383" man="1"/>
    <brk id="242" max="16383" man="1"/>
    <brk id="302" max="16383" man="1"/>
    <brk id="332" max="16383" man="1"/>
    <brk id="384" max="16383" man="1"/>
    <brk id="407" max="16383"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655</v>
      </c>
      <c r="J38" s="45"/>
      <c r="K38" s="45"/>
      <c r="L38" s="45"/>
      <c r="M38" s="45"/>
      <c r="N38" s="45"/>
      <c r="O38" s="46"/>
    </row>
    <row r="39" spans="2:15" x14ac:dyDescent="0.25">
      <c r="B39" s="44"/>
      <c r="C39" s="47" t="s">
        <v>97</v>
      </c>
      <c r="D39" s="45"/>
      <c r="E39" s="45">
        <v>1991</v>
      </c>
      <c r="F39" s="45"/>
      <c r="G39" s="45"/>
      <c r="H39" s="45"/>
      <c r="I39" s="45" t="s">
        <v>656</v>
      </c>
      <c r="J39" s="45"/>
      <c r="K39" s="45"/>
      <c r="L39" s="45"/>
      <c r="M39" s="45"/>
      <c r="N39" s="45"/>
      <c r="O39" s="46"/>
    </row>
    <row r="40" spans="2:15" x14ac:dyDescent="0.25">
      <c r="B40" s="44"/>
      <c r="C40" s="47" t="s">
        <v>99</v>
      </c>
      <c r="D40" s="45"/>
      <c r="E40" s="45">
        <v>1992</v>
      </c>
      <c r="F40" s="45"/>
      <c r="G40" s="45"/>
      <c r="H40" s="45"/>
      <c r="I40" s="45" t="s">
        <v>657</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Z185"/>
  <sheetViews>
    <sheetView showGridLines="0" zoomScale="70" zoomScaleNormal="70" workbookViewId="0">
      <selection activeCell="C163" sqref="C163:I168"/>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101</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77" t="s">
        <v>159</v>
      </c>
      <c r="D17" s="35" t="s">
        <v>314</v>
      </c>
      <c r="E17" s="10">
        <f ca="1">IFERROR(INDEX(INDIRECT(SUBSTITUTE(RIGHT($D$15,LEN($D$15)-4)," ","_")),MATCH($D$14&amp;E$16,'LACO2 data'!$B$2:$B$577,0),MATCH($D17,'LACO2 data'!$A$1:$AB$1,0)),"")</f>
        <v>1733.1379074213889</v>
      </c>
      <c r="F17" s="55">
        <f ca="1">IFERROR(INDEX(INDIRECT(SUBSTITUTE(RIGHT($D$15,LEN($D$15)-4)," ","_")),MATCH($D$14&amp;F$16,'LACO2 data'!$B$2:$B$577,0),MATCH($D17,'LACO2 data'!$A$1:$AB$1,0)),"")</f>
        <v>1689.5657841853206</v>
      </c>
      <c r="G17" s="55">
        <f ca="1">IFERROR(INDEX(INDIRECT(SUBSTITUTE(RIGHT($D$15,LEN($D$15)-4)," ","_")),MATCH($D$14&amp;G$16,'LACO2 data'!$B$2:$B$577,0),MATCH($D17,'LACO2 data'!$A$1:$AB$1,0)),"")</f>
        <v>1737.5368602398291</v>
      </c>
      <c r="H17" s="55">
        <f ca="1">IFERROR(INDEX(INDIRECT(SUBSTITUTE(RIGHT($D$15,LEN($D$15)-4)," ","_")),MATCH($D$14&amp;H$16,'LACO2 data'!$B$2:$B$577,0),MATCH($D17,'LACO2 data'!$A$1:$AB$1,0)),"")</f>
        <v>1665.6596851793286</v>
      </c>
      <c r="I17" s="55">
        <f ca="1">IFERROR(INDEX(INDIRECT(SUBSTITUTE(RIGHT($D$15,LEN($D$15)-4)," ","_")),MATCH($D$14&amp;I$16,'LACO2 data'!$B$2:$B$577,0),MATCH($D17,'LACO2 data'!$A$1:$AB$1,0)),"")</f>
        <v>1567.6618853942828</v>
      </c>
      <c r="J17" s="55">
        <f ca="1">IFERROR(INDEX(INDIRECT(SUBSTITUTE(RIGHT($D$15,LEN($D$15)-4)," ","_")),MATCH($D$14&amp;J$16,'LACO2 data'!$B$2:$B$577,0),MATCH($D17,'LACO2 data'!$A$1:$AB$1,0)),"")</f>
        <v>1674.9665793806855</v>
      </c>
      <c r="K17" s="55">
        <f ca="1">IFERROR(INDEX(INDIRECT(SUBSTITUTE(RIGHT($D$15,LEN($D$15)-4)," ","_")),MATCH($D$14&amp;K$16,'LACO2 data'!$B$2:$B$577,0),MATCH($D17,'LACO2 data'!$A$1:$AB$1,0)),"")</f>
        <v>1562.7462855043755</v>
      </c>
      <c r="L17" s="55">
        <f ca="1">IFERROR(INDEX(INDIRECT(SUBSTITUTE(RIGHT($D$15,LEN($D$15)-4)," ","_")),MATCH($D$14&amp;L$16,'LACO2 data'!$B$2:$B$577,0),MATCH($D17,'LACO2 data'!$A$1:$AB$1,0)),"")</f>
        <v>1593.6466740817257</v>
      </c>
      <c r="M17" s="55">
        <f ca="1">IFERROR(INDEX(INDIRECT(SUBSTITUTE(RIGHT($D$15,LEN($D$15)-4)," ","_")),MATCH($D$14&amp;M$16,'LACO2 data'!$B$2:$B$577,0),MATCH($D17,'LACO2 data'!$A$1:$AB$1,0)),"")</f>
        <v>1568.4131296397495</v>
      </c>
      <c r="N17" s="56" t="s">
        <v>304</v>
      </c>
      <c r="O17" s="63"/>
      <c r="P17" s="18"/>
      <c r="Q17" s="18"/>
      <c r="R17" s="18"/>
      <c r="S17" s="18"/>
      <c r="T17" s="18"/>
      <c r="U17" s="18"/>
      <c r="V17" s="18"/>
      <c r="W17" s="18"/>
      <c r="X17" s="94"/>
      <c r="Y17" s="23"/>
    </row>
    <row r="18" spans="1:25" s="3" customFormat="1" ht="31.5" customHeight="1" x14ac:dyDescent="0.25">
      <c r="A18" s="13"/>
      <c r="B18" s="14"/>
      <c r="C18" s="578"/>
      <c r="D18" s="35" t="s">
        <v>15</v>
      </c>
      <c r="E18" s="10">
        <f ca="1">IFERROR(INDEX(INDIRECT(SUBSTITUTE(RIGHT($D$15,LEN($D$15)-4)," ","_")),MATCH($D$14&amp;E$16,'LACO2 data'!$B$2:$B$577,0),MATCH($D18,'LACO2 data'!$A$1:$AB$1,0)),"")</f>
        <v>663.68762275685538</v>
      </c>
      <c r="F18" s="10">
        <f ca="1">IFERROR(INDEX(INDIRECT(SUBSTITUTE(RIGHT($D$15,LEN($D$15)-4)," ","_")),MATCH($D$14&amp;F$16,'LACO2 data'!$B$2:$B$577,0),MATCH($D18,'LACO2 data'!$A$1:$AB$1,0)),"")</f>
        <v>624.38259965453835</v>
      </c>
      <c r="G18" s="10">
        <f ca="1">IFERROR(INDEX(INDIRECT(SUBSTITUTE(RIGHT($D$15,LEN($D$15)-4)," ","_")),MATCH($D$14&amp;G$16,'LACO2 data'!$B$2:$B$577,0),MATCH($D18,'LACO2 data'!$A$1:$AB$1,0)),"")</f>
        <v>659.00066731951654</v>
      </c>
      <c r="H18" s="10">
        <f ca="1">IFERROR(INDEX(INDIRECT(SUBSTITUTE(RIGHT($D$15,LEN($D$15)-4)," ","_")),MATCH($D$14&amp;H$16,'LACO2 data'!$B$2:$B$577,0),MATCH($D18,'LACO2 data'!$A$1:$AB$1,0)),"")</f>
        <v>605.55143051070945</v>
      </c>
      <c r="I18" s="10">
        <f ca="1">IFERROR(INDEX(INDIRECT(SUBSTITUTE(RIGHT($D$15,LEN($D$15)-4)," ","_")),MATCH($D$14&amp;I$16,'LACO2 data'!$B$2:$B$577,0),MATCH($D18,'LACO2 data'!$A$1:$AB$1,0)),"")</f>
        <v>570.46849152943832</v>
      </c>
      <c r="J18" s="10">
        <f ca="1">IFERROR(INDEX(INDIRECT(SUBSTITUTE(RIGHT($D$15,LEN($D$15)-4)," ","_")),MATCH($D$14&amp;J$16,'LACO2 data'!$B$2:$B$577,0),MATCH($D18,'LACO2 data'!$A$1:$AB$1,0)),"")</f>
        <v>645.0421784353349</v>
      </c>
      <c r="K18" s="10">
        <f ca="1">IFERROR(INDEX(INDIRECT(SUBSTITUTE(RIGHT($D$15,LEN($D$15)-4)," ","_")),MATCH($D$14&amp;K$16,'LACO2 data'!$B$2:$B$577,0),MATCH($D18,'LACO2 data'!$A$1:$AB$1,0)),"")</f>
        <v>602.43565687449518</v>
      </c>
      <c r="L18" s="10">
        <f ca="1">IFERROR(INDEX(INDIRECT(SUBSTITUTE(RIGHT($D$15,LEN($D$15)-4)," ","_")),MATCH($D$14&amp;L$16,'LACO2 data'!$B$2:$B$577,0),MATCH($D18,'LACO2 data'!$A$1:$AB$1,0)),"")</f>
        <v>612.1668605596526</v>
      </c>
      <c r="M18" s="10">
        <f ca="1">IFERROR(INDEX(INDIRECT(SUBSTITUTE(RIGHT($D$15,LEN($D$15)-4)," ","_")),MATCH($D$14&amp;M$16,'LACO2 data'!$B$2:$B$577,0),MATCH($D18,'LACO2 data'!$A$1:$AB$1,0)),"")</f>
        <v>607.62515511207766</v>
      </c>
      <c r="N18" s="9" t="s">
        <v>304</v>
      </c>
      <c r="O18" s="64"/>
      <c r="P18" s="18"/>
      <c r="Q18" s="18"/>
      <c r="R18" s="18"/>
      <c r="S18" s="18"/>
      <c r="T18" s="18"/>
      <c r="U18" s="18"/>
      <c r="V18" s="18"/>
      <c r="W18" s="18"/>
      <c r="X18" s="94"/>
      <c r="Y18" s="23"/>
    </row>
    <row r="19" spans="1:25" s="3" customFormat="1" ht="30" customHeight="1" x14ac:dyDescent="0.25">
      <c r="A19" s="13"/>
      <c r="B19" s="14"/>
      <c r="C19" s="578"/>
      <c r="D19" s="35" t="s">
        <v>16</v>
      </c>
      <c r="E19" s="10">
        <f ca="1">IFERROR(INDEX(INDIRECT(SUBSTITUTE(RIGHT($D$15,LEN($D$15)-4)," ","_")),MATCH($D$14&amp;E$16,'LACO2 data'!$B$2:$B$577,0),MATCH($D19,'LACO2 data'!$A$1:$AB$1,0)),"")</f>
        <v>454.51515569748585</v>
      </c>
      <c r="F19" s="10">
        <f ca="1">IFERROR(INDEX(INDIRECT(SUBSTITUTE(RIGHT($D$15,LEN($D$15)-4)," ","_")),MATCH($D$14&amp;F$16,'LACO2 data'!$B$2:$B$577,0),MATCH($D19,'LACO2 data'!$A$1:$AB$1,0)),"")</f>
        <v>453.91625875931874</v>
      </c>
      <c r="G19" s="10">
        <f ca="1">IFERROR(INDEX(INDIRECT(SUBSTITUTE(RIGHT($D$15,LEN($D$15)-4)," ","_")),MATCH($D$14&amp;G$16,'LACO2 data'!$B$2:$B$577,0),MATCH($D19,'LACO2 data'!$A$1:$AB$1,0)),"")</f>
        <v>441.22257512159752</v>
      </c>
      <c r="H19" s="10">
        <f ca="1">IFERROR(INDEX(INDIRECT(SUBSTITUTE(RIGHT($D$15,LEN($D$15)-4)," ","_")),MATCH($D$14&amp;H$16,'LACO2 data'!$B$2:$B$577,0),MATCH($D19,'LACO2 data'!$A$1:$AB$1,0)),"")</f>
        <v>448.83201667261977</v>
      </c>
      <c r="I19" s="10">
        <f ca="1">IFERROR(INDEX(INDIRECT(SUBSTITUTE(RIGHT($D$15,LEN($D$15)-4)," ","_")),MATCH($D$14&amp;I$16,'LACO2 data'!$B$2:$B$577,0),MATCH($D19,'LACO2 data'!$A$1:$AB$1,0)),"")</f>
        <v>412.75863414339426</v>
      </c>
      <c r="J19" s="10">
        <f ca="1">IFERROR(INDEX(INDIRECT(SUBSTITUTE(RIGHT($D$15,LEN($D$15)-4)," ","_")),MATCH($D$14&amp;J$16,'LACO2 data'!$B$2:$B$577,0),MATCH($D19,'LACO2 data'!$A$1:$AB$1,0)),"")</f>
        <v>440.94048941319551</v>
      </c>
      <c r="K19" s="10">
        <f ca="1">IFERROR(INDEX(INDIRECT(SUBSTITUTE(RIGHT($D$15,LEN($D$15)-4)," ","_")),MATCH($D$14&amp;K$16,'LACO2 data'!$B$2:$B$577,0),MATCH($D19,'LACO2 data'!$A$1:$AB$1,0)),"")</f>
        <v>379.04919258802408</v>
      </c>
      <c r="L19" s="10">
        <f ca="1">IFERROR(INDEX(INDIRECT(SUBSTITUTE(RIGHT($D$15,LEN($D$15)-4)," ","_")),MATCH($D$14&amp;L$16,'LACO2 data'!$B$2:$B$577,0),MATCH($D19,'LACO2 data'!$A$1:$AB$1,0)),"")</f>
        <v>402.01707758216907</v>
      </c>
      <c r="M19" s="10">
        <f ca="1">IFERROR(INDEX(INDIRECT(SUBSTITUTE(RIGHT($D$15,LEN($D$15)-4)," ","_")),MATCH($D$14&amp;M$16,'LACO2 data'!$B$2:$B$577,0),MATCH($D19,'LACO2 data'!$A$1:$AB$1,0)),"")</f>
        <v>382.40564397133261</v>
      </c>
      <c r="N19" s="9" t="s">
        <v>304</v>
      </c>
      <c r="O19" s="64"/>
      <c r="P19" s="18"/>
      <c r="Q19" s="18"/>
      <c r="R19" s="18"/>
      <c r="S19" s="18"/>
      <c r="T19" s="18"/>
      <c r="U19" s="18"/>
      <c r="V19" s="18"/>
      <c r="W19" s="18"/>
      <c r="X19" s="94"/>
      <c r="Y19" s="23"/>
    </row>
    <row r="20" spans="1:25" s="3" customFormat="1" ht="28.5" customHeight="1" x14ac:dyDescent="0.25">
      <c r="A20" s="13"/>
      <c r="B20" s="14"/>
      <c r="C20" s="578"/>
      <c r="D20" s="35" t="s">
        <v>17</v>
      </c>
      <c r="E20" s="10">
        <f ca="1">IFERROR(INDEX(INDIRECT(SUBSTITUTE(RIGHT($D$15,LEN($D$15)-4)," ","_")),MATCH($D$14&amp;E$16,'LACO2 data'!$B$2:$B$577,0),MATCH($D20,'LACO2 data'!$A$1:$AB$1,0)),"")</f>
        <v>614.93512896704783</v>
      </c>
      <c r="F20" s="10">
        <f ca="1">IFERROR(INDEX(INDIRECT(SUBSTITUTE(RIGHT($D$15,LEN($D$15)-4)," ","_")),MATCH($D$14&amp;F$16,'LACO2 data'!$B$2:$B$577,0),MATCH($D20,'LACO2 data'!$A$1:$AB$1,0)),"")</f>
        <v>611.26692577146343</v>
      </c>
      <c r="G20" s="10">
        <f ca="1">IFERROR(INDEX(INDIRECT(SUBSTITUTE(RIGHT($D$15,LEN($D$15)-4)," ","_")),MATCH($D$14&amp;G$16,'LACO2 data'!$B$2:$B$577,0),MATCH($D20,'LACO2 data'!$A$1:$AB$1,0)),"")</f>
        <v>637.31361779871509</v>
      </c>
      <c r="H20" s="10">
        <f ca="1">IFERROR(INDEX(INDIRECT(SUBSTITUTE(RIGHT($D$15,LEN($D$15)-4)," ","_")),MATCH($D$14&amp;H$16,'LACO2 data'!$B$2:$B$577,0),MATCH($D20,'LACO2 data'!$A$1:$AB$1,0)),"")</f>
        <v>611.27623799599951</v>
      </c>
      <c r="I20" s="10">
        <f ca="1">IFERROR(INDEX(INDIRECT(SUBSTITUTE(RIGHT($D$15,LEN($D$15)-4)," ","_")),MATCH($D$14&amp;I$16,'LACO2 data'!$B$2:$B$577,0),MATCH($D20,'LACO2 data'!$A$1:$AB$1,0)),"")</f>
        <v>584.43475972145018</v>
      </c>
      <c r="J20" s="10">
        <f ca="1">IFERROR(INDEX(INDIRECT(SUBSTITUTE(RIGHT($D$15,LEN($D$15)-4)," ","_")),MATCH($D$14&amp;J$16,'LACO2 data'!$B$2:$B$577,0),MATCH($D20,'LACO2 data'!$A$1:$AB$1,0)),"")</f>
        <v>588.98391153215539</v>
      </c>
      <c r="K20" s="10">
        <f ca="1">IFERROR(INDEX(INDIRECT(SUBSTITUTE(RIGHT($D$15,LEN($D$15)-4)," ","_")),MATCH($D$14&amp;K$16,'LACO2 data'!$B$2:$B$577,0),MATCH($D20,'LACO2 data'!$A$1:$AB$1,0)),"")</f>
        <v>581.26143604185586</v>
      </c>
      <c r="L20" s="10">
        <f ca="1">IFERROR(INDEX(INDIRECT(SUBSTITUTE(RIGHT($D$15,LEN($D$15)-4)," ","_")),MATCH($D$14&amp;L$16,'LACO2 data'!$B$2:$B$577,0),MATCH($D20,'LACO2 data'!$A$1:$AB$1,0)),"")</f>
        <v>579.46273593990418</v>
      </c>
      <c r="M20" s="10">
        <f ca="1">IFERROR(INDEX(INDIRECT(SUBSTITUTE(RIGHT($D$15,LEN($D$15)-4)," ","_")),MATCH($D$14&amp;M$16,'LACO2 data'!$B$2:$B$577,0),MATCH($D20,'LACO2 data'!$A$1:$AB$1,0)),"")</f>
        <v>578.38233055633941</v>
      </c>
      <c r="N20" s="9" t="s">
        <v>304</v>
      </c>
      <c r="O20" s="64"/>
      <c r="P20" s="18"/>
      <c r="Q20" s="18"/>
      <c r="R20" s="18"/>
      <c r="S20" s="18"/>
      <c r="T20" s="18"/>
      <c r="U20" s="18"/>
      <c r="V20" s="18"/>
      <c r="W20" s="18"/>
      <c r="X20" s="94"/>
      <c r="Y20" s="23"/>
    </row>
    <row r="21" spans="1:25" s="3" customFormat="1" ht="36.75" customHeight="1" thickBot="1" x14ac:dyDescent="0.3">
      <c r="A21" s="13"/>
      <c r="B21" s="14"/>
      <c r="C21" s="579"/>
      <c r="D21" s="65" t="s">
        <v>18</v>
      </c>
      <c r="E21" s="60">
        <f ca="1">IFERROR(INDEX(INDIRECT(SUBSTITUTE(RIGHT($D$15,LEN($D$15)-4)," ","_")),MATCH($D$14&amp;E$16,'LACO2 data'!$B$2:$B$577,0),MATCH($D21,'LACO2 data'!$A$1:$AB$1,0)),"")</f>
        <v>3.5121114891485958</v>
      </c>
      <c r="F21" s="60">
        <f ca="1">IFERROR(INDEX(INDIRECT(SUBSTITUTE(RIGHT($D$15,LEN($D$15)-4)," ","_")),MATCH($D$14&amp;F$16,'LACO2 data'!$B$2:$B$577,0),MATCH($D21,'LACO2 data'!$A$1:$AB$1,0)),"")</f>
        <v>3.1549106515478433</v>
      </c>
      <c r="G21" s="60">
        <f ca="1">IFERROR(INDEX(INDIRECT(SUBSTITUTE(RIGHT($D$15,LEN($D$15)-4)," ","_")),MATCH($D$14&amp;G$16,'LACO2 data'!$B$2:$B$577,0),MATCH($D21,'LACO2 data'!$A$1:$AB$1,0)),"")</f>
        <v>3.4754126700638888</v>
      </c>
      <c r="H21" s="60">
        <f ca="1">IFERROR(INDEX(INDIRECT(SUBSTITUTE(RIGHT($D$15,LEN($D$15)-4)," ","_")),MATCH($D$14&amp;H$16,'LACO2 data'!$B$2:$B$577,0),MATCH($D21,'LACO2 data'!$A$1:$AB$1,0)),"")</f>
        <v>2.9349014440351522</v>
      </c>
      <c r="I21" s="60">
        <f ca="1">IFERROR(INDEX(INDIRECT(SUBSTITUTE(RIGHT($D$15,LEN($D$15)-4)," ","_")),MATCH($D$14&amp;I$16,'LACO2 data'!$B$2:$B$577,0),MATCH($D21,'LACO2 data'!$A$1:$AB$1,0)),"")</f>
        <v>2.5502342556407873</v>
      </c>
      <c r="J21" s="60">
        <f ca="1">IFERROR(INDEX(INDIRECT(SUBSTITUTE(RIGHT($D$15,LEN($D$15)-4)," ","_")),MATCH($D$14&amp;J$16,'LACO2 data'!$B$2:$B$577,0),MATCH($D21,'LACO2 data'!$A$1:$AB$1,0)),"")</f>
        <v>2.8207677760363001</v>
      </c>
      <c r="K21" s="60">
        <f ca="1">IFERROR(INDEX(INDIRECT(SUBSTITUTE(RIGHT($D$15,LEN($D$15)-4)," ","_")),MATCH($D$14&amp;K$16,'LACO2 data'!$B$2:$B$577,0),MATCH($D21,'LACO2 data'!$A$1:$AB$1,0)),"")</f>
        <v>1.6235260003262513</v>
      </c>
      <c r="L21" s="60">
        <f ca="1">IFERROR(INDEX(INDIRECT(SUBSTITUTE(RIGHT($D$15,LEN($D$15)-4)," ","_")),MATCH($D$14&amp;L$16,'LACO2 data'!$B$2:$B$577,0),MATCH($D21,'LACO2 data'!$A$1:$AB$1,0)),"")</f>
        <v>1.666883379774345</v>
      </c>
      <c r="M21" s="60">
        <f ca="1">IFERROR(INDEX(INDIRECT(SUBSTITUTE(RIGHT($D$15,LEN($D$15)-4)," ","_")),MATCH($D$14&amp;M$16,'LACO2 data'!$B$2:$B$577,0),MATCH($D21,'LACO2 data'!$A$1:$AB$1,0)),"")</f>
        <v>1.3759065966621329</v>
      </c>
      <c r="N21" s="61" t="s">
        <v>307</v>
      </c>
      <c r="O21" s="66"/>
      <c r="P21" s="18"/>
      <c r="Q21" s="18"/>
      <c r="R21" s="18"/>
      <c r="S21" s="18"/>
      <c r="T21" s="18"/>
      <c r="U21" s="18"/>
      <c r="V21" s="18"/>
      <c r="W21" s="18"/>
      <c r="X21" s="94"/>
      <c r="Y21" s="23"/>
    </row>
    <row r="22" spans="1:25" s="3" customFormat="1" ht="29.25" customHeight="1" x14ac:dyDescent="0.25">
      <c r="A22" s="13"/>
      <c r="B22" s="14"/>
      <c r="C22" s="580"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81"/>
      <c r="D23" s="36" t="s">
        <v>247</v>
      </c>
      <c r="E23" s="10">
        <f ca="1">IFERROR(INDEX(INDIRECT(SUBSTITUTE(RIGHT($D$15,LEN($D$15)-4)," ","_")),MATCH($D$14&amp;E$16,'LACO2 data'!$B$2:$B$577,0),MATCH($D23,'LACO2 data'!$A$1:$AB$1,0)),"")</f>
        <v>-1207.6557864149763</v>
      </c>
      <c r="F23" s="10">
        <f ca="1">IFERROR(INDEX(INDIRECT(SUBSTITUTE(RIGHT($D$15,LEN($D$15)-4)," ","_")),MATCH($D$14&amp;F$16,'LACO2 data'!$B$2:$B$577,0),MATCH($D23,'LACO2 data'!$A$1:$AB$1,0)),"")</f>
        <v>-1217.0232667964844</v>
      </c>
      <c r="G23" s="10">
        <f ca="1">IFERROR(INDEX(INDIRECT(SUBSTITUTE(RIGHT($D$15,LEN($D$15)-4)," ","_")),MATCH($D$14&amp;G$16,'LACO2 data'!$B$2:$B$577,0),MATCH($D23,'LACO2 data'!$A$1:$AB$1,0)),"")</f>
        <v>-1214.9390570423225</v>
      </c>
      <c r="H23" s="10">
        <f ca="1">IFERROR(INDEX(INDIRECT(SUBSTITUTE(RIGHT($D$15,LEN($D$15)-4)," ","_")),MATCH($D$14&amp;H$16,'LACO2 data'!$B$2:$B$577,0),MATCH($D23,'LACO2 data'!$A$1:$AB$1,0)),"")</f>
        <v>-1222.4602181155799</v>
      </c>
      <c r="I23" s="10">
        <f ca="1">IFERROR(INDEX(INDIRECT(SUBSTITUTE(RIGHT($D$15,LEN($D$15)-4)," ","_")),MATCH($D$14&amp;I$16,'LACO2 data'!$B$2:$B$577,0),MATCH($D23,'LACO2 data'!$A$1:$AB$1,0)),"")</f>
        <v>-1182.1684753116215</v>
      </c>
      <c r="J23" s="10">
        <f ca="1">IFERROR(INDEX(INDIRECT(SUBSTITUTE(RIGHT($D$15,LEN($D$15)-4)," ","_")),MATCH($D$14&amp;J$16,'LACO2 data'!$B$2:$B$577,0),MATCH($D23,'LACO2 data'!$A$1:$AB$1,0)),"")</f>
        <v>-1248.7485684216006</v>
      </c>
      <c r="K23" s="10">
        <f ca="1">IFERROR(INDEX(INDIRECT(SUBSTITUTE(RIGHT($D$15,LEN($D$15)-4)," ","_")),MATCH($D$14&amp;K$16,'LACO2 data'!$B$2:$B$577,0),MATCH($D23,'LACO2 data'!$A$1:$AB$1,0)),"")</f>
        <v>-1316.9282137949779</v>
      </c>
      <c r="L23" s="10">
        <f ca="1">IFERROR(INDEX(INDIRECT(SUBSTITUTE(RIGHT($D$15,LEN($D$15)-4)," ","_")),MATCH($D$14&amp;L$16,'LACO2 data'!$B$2:$B$577,0),MATCH($D23,'LACO2 data'!$A$1:$AB$1,0)),"")</f>
        <v>-1342.2306539103613</v>
      </c>
      <c r="M23" s="10">
        <f ca="1">IFERROR(INDEX(INDIRECT(SUBSTITUTE(RIGHT($D$15,LEN($D$15)-4)," ","_")),MATCH($D$14&amp;M$16,'LACO2 data'!$B$2:$B$577,0),MATCH($D23,'LACO2 data'!$A$1:$AB$1,0)),"")</f>
        <v>-1361.6556453593307</v>
      </c>
      <c r="N23" s="9" t="s">
        <v>304</v>
      </c>
      <c r="O23" s="58"/>
      <c r="P23" s="18"/>
      <c r="Q23" s="18"/>
      <c r="R23" s="18"/>
      <c r="S23" s="18"/>
      <c r="T23" s="18"/>
      <c r="U23" s="18"/>
      <c r="V23" s="18"/>
      <c r="W23" s="18"/>
      <c r="X23" s="94"/>
      <c r="Y23" s="23"/>
    </row>
    <row r="24" spans="1:25" s="3" customFormat="1" ht="26.25" customHeight="1" thickBot="1" x14ac:dyDescent="0.3">
      <c r="A24" s="13"/>
      <c r="B24" s="14"/>
      <c r="C24" s="582"/>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652</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74" t="s">
        <v>131</v>
      </c>
      <c r="F29" s="575"/>
      <c r="G29" s="570"/>
      <c r="H29" s="121" t="s">
        <v>140</v>
      </c>
      <c r="I29" s="72" t="s">
        <v>139</v>
      </c>
      <c r="J29" s="72" t="s">
        <v>10</v>
      </c>
      <c r="K29" s="72" t="s">
        <v>135</v>
      </c>
      <c r="L29" s="72" t="s">
        <v>138</v>
      </c>
      <c r="M29" s="72" t="s">
        <v>155</v>
      </c>
      <c r="N29" s="72" t="s">
        <v>153</v>
      </c>
      <c r="O29" s="569" t="s">
        <v>8</v>
      </c>
      <c r="P29" s="570"/>
      <c r="Q29" s="18"/>
      <c r="R29" s="18"/>
      <c r="S29" s="18"/>
      <c r="T29" s="18"/>
      <c r="U29" s="18"/>
      <c r="V29" s="18"/>
      <c r="W29" s="18"/>
      <c r="X29" s="94"/>
      <c r="Y29" s="23"/>
    </row>
    <row r="30" spans="1:25" s="3" customFormat="1" ht="46.5" customHeight="1" x14ac:dyDescent="0.25">
      <c r="A30" s="13"/>
      <c r="B30" s="14"/>
      <c r="C30" s="310" t="s">
        <v>52</v>
      </c>
      <c r="D30" s="414" t="s">
        <v>5</v>
      </c>
      <c r="E30" s="573" t="s">
        <v>782</v>
      </c>
      <c r="F30" s="573"/>
      <c r="G30" s="573"/>
      <c r="H30" s="306" t="s">
        <v>307</v>
      </c>
      <c r="I30" s="307"/>
      <c r="J30" s="308"/>
      <c r="K30" s="309"/>
      <c r="L30" s="308"/>
      <c r="M30" s="309"/>
      <c r="N30" s="308"/>
      <c r="O30" s="571"/>
      <c r="P30" s="572"/>
      <c r="Q30" s="18"/>
      <c r="R30" s="18"/>
      <c r="S30" s="18"/>
      <c r="T30" s="18"/>
      <c r="U30" s="18"/>
      <c r="V30" s="18"/>
      <c r="W30" s="18"/>
      <c r="X30" s="94"/>
      <c r="Y30" s="23"/>
    </row>
    <row r="31" spans="1:25" s="3" customFormat="1" ht="60.75" customHeight="1" x14ac:dyDescent="0.25">
      <c r="A31" s="13"/>
      <c r="B31" s="14"/>
      <c r="C31" s="310" t="s">
        <v>219</v>
      </c>
      <c r="D31" s="311" t="s">
        <v>5</v>
      </c>
      <c r="E31" s="583" t="s">
        <v>754</v>
      </c>
      <c r="F31" s="584"/>
      <c r="G31" s="585"/>
      <c r="H31" s="312" t="s">
        <v>766</v>
      </c>
      <c r="I31" s="425">
        <v>0.41</v>
      </c>
      <c r="J31" s="314">
        <v>2009</v>
      </c>
      <c r="K31" s="315"/>
      <c r="L31" s="314">
        <v>2016</v>
      </c>
      <c r="M31" s="315"/>
      <c r="N31" s="314"/>
      <c r="O31" s="539"/>
      <c r="P31" s="540"/>
      <c r="Q31" s="18"/>
      <c r="R31" s="18"/>
      <c r="S31" s="18"/>
      <c r="T31" s="18"/>
      <c r="U31" s="18"/>
      <c r="V31" s="18"/>
      <c r="W31" s="18"/>
      <c r="X31" s="94"/>
      <c r="Y31" s="23"/>
    </row>
    <row r="32" spans="1:25" s="3" customFormat="1" ht="141" customHeight="1" x14ac:dyDescent="0.25">
      <c r="A32" s="13"/>
      <c r="B32" s="14"/>
      <c r="C32" s="310" t="s">
        <v>218</v>
      </c>
      <c r="D32" s="311" t="s">
        <v>189</v>
      </c>
      <c r="E32" s="583" t="s">
        <v>752</v>
      </c>
      <c r="F32" s="584"/>
      <c r="G32" s="585"/>
      <c r="H32" s="312" t="s">
        <v>307</v>
      </c>
      <c r="I32" s="313"/>
      <c r="J32" s="314" t="s">
        <v>741</v>
      </c>
      <c r="K32" s="315"/>
      <c r="L32" s="314"/>
      <c r="M32" s="315"/>
      <c r="N32" s="314"/>
      <c r="O32" s="539" t="s">
        <v>742</v>
      </c>
      <c r="P32" s="540"/>
      <c r="Q32" s="18"/>
      <c r="R32" s="18"/>
      <c r="S32" s="18"/>
      <c r="T32" s="18"/>
      <c r="U32" s="18"/>
      <c r="V32" s="18"/>
      <c r="W32" s="18"/>
      <c r="X32" s="94"/>
      <c r="Y32" s="23"/>
    </row>
    <row r="33" spans="1:25" s="3" customFormat="1" ht="46.5" customHeight="1" x14ac:dyDescent="0.25">
      <c r="A33" s="13"/>
      <c r="B33" s="14"/>
      <c r="C33" s="310" t="s">
        <v>67</v>
      </c>
      <c r="D33" s="426" t="s">
        <v>193</v>
      </c>
      <c r="E33" s="562" t="s">
        <v>762</v>
      </c>
      <c r="F33" s="563"/>
      <c r="G33" s="564"/>
      <c r="H33" s="312" t="s">
        <v>761</v>
      </c>
      <c r="I33" s="425">
        <v>0.23</v>
      </c>
      <c r="J33" s="314">
        <v>2010</v>
      </c>
      <c r="K33" s="425">
        <v>0.03</v>
      </c>
      <c r="L33" s="314">
        <v>2017</v>
      </c>
      <c r="M33" s="315"/>
      <c r="N33" s="314"/>
      <c r="O33" s="539" t="s">
        <v>976</v>
      </c>
      <c r="P33" s="540"/>
      <c r="Q33" s="18"/>
      <c r="R33" s="18"/>
      <c r="S33" s="18"/>
      <c r="T33" s="18"/>
      <c r="U33" s="18"/>
      <c r="V33" s="18"/>
      <c r="W33" s="18"/>
      <c r="X33" s="94"/>
      <c r="Y33" s="23"/>
    </row>
    <row r="34" spans="1:25" s="3" customFormat="1" ht="46.5" customHeight="1" x14ac:dyDescent="0.25">
      <c r="A34" s="13"/>
      <c r="B34" s="14"/>
      <c r="C34" s="310" t="s">
        <v>52</v>
      </c>
      <c r="D34" s="311" t="s">
        <v>215</v>
      </c>
      <c r="E34" s="562" t="s">
        <v>774</v>
      </c>
      <c r="F34" s="563"/>
      <c r="G34" s="564"/>
      <c r="H34" s="312" t="s">
        <v>767</v>
      </c>
      <c r="I34" s="313"/>
      <c r="J34" s="314"/>
      <c r="K34" s="425">
        <v>0.1</v>
      </c>
      <c r="L34" s="314">
        <v>2020</v>
      </c>
      <c r="M34" s="315"/>
      <c r="N34" s="314"/>
      <c r="O34" s="539"/>
      <c r="P34" s="540"/>
      <c r="Q34" s="18"/>
      <c r="R34" s="18"/>
      <c r="S34" s="18"/>
      <c r="T34" s="18"/>
      <c r="U34" s="18"/>
      <c r="V34" s="18"/>
      <c r="W34" s="18"/>
      <c r="X34" s="94"/>
      <c r="Y34" s="23"/>
    </row>
    <row r="35" spans="1:25" s="3" customFormat="1" ht="46.5" customHeight="1" x14ac:dyDescent="0.25">
      <c r="A35" s="13"/>
      <c r="B35" s="14"/>
      <c r="C35" s="310" t="s">
        <v>52</v>
      </c>
      <c r="D35" s="311" t="s">
        <v>184</v>
      </c>
      <c r="E35" s="562" t="s">
        <v>774</v>
      </c>
      <c r="F35" s="563"/>
      <c r="G35" s="564"/>
      <c r="H35" s="312" t="s">
        <v>768</v>
      </c>
      <c r="I35" s="313"/>
      <c r="J35" s="314"/>
      <c r="K35" s="314">
        <v>1000</v>
      </c>
      <c r="L35" s="314"/>
      <c r="M35" s="315"/>
      <c r="N35" s="314"/>
      <c r="O35" s="539"/>
      <c r="P35" s="540"/>
      <c r="Q35" s="18"/>
      <c r="R35" s="18"/>
      <c r="S35" s="18"/>
      <c r="T35" s="18"/>
      <c r="U35" s="18"/>
      <c r="V35" s="18"/>
      <c r="W35" s="18"/>
      <c r="X35" s="94"/>
      <c r="Y35" s="23"/>
    </row>
    <row r="36" spans="1:25" s="3" customFormat="1" ht="46.5" customHeight="1" x14ac:dyDescent="0.25">
      <c r="A36" s="13"/>
      <c r="B36" s="14"/>
      <c r="C36" s="310" t="s">
        <v>52</v>
      </c>
      <c r="D36" s="311" t="s">
        <v>5</v>
      </c>
      <c r="E36" s="539" t="s">
        <v>926</v>
      </c>
      <c r="F36" s="539"/>
      <c r="G36" s="539"/>
      <c r="H36" s="312"/>
      <c r="I36" s="313"/>
      <c r="J36" s="314"/>
      <c r="K36" s="314"/>
      <c r="L36" s="314"/>
      <c r="M36" s="315"/>
      <c r="N36" s="314"/>
      <c r="O36" s="539"/>
      <c r="P36" s="540"/>
      <c r="Q36" s="18"/>
      <c r="R36" s="18"/>
      <c r="S36" s="18"/>
      <c r="T36" s="18"/>
      <c r="U36" s="18"/>
      <c r="V36" s="18"/>
      <c r="W36" s="18"/>
      <c r="X36" s="94"/>
      <c r="Y36" s="23"/>
    </row>
    <row r="37" spans="1:25" s="3" customFormat="1" ht="116.25" customHeight="1" x14ac:dyDescent="0.25">
      <c r="A37" s="13"/>
      <c r="B37" s="14"/>
      <c r="C37" s="310" t="s">
        <v>144</v>
      </c>
      <c r="D37" s="311" t="s">
        <v>142</v>
      </c>
      <c r="E37" s="539" t="s">
        <v>785</v>
      </c>
      <c r="F37" s="539"/>
      <c r="G37" s="539"/>
      <c r="H37" s="312"/>
      <c r="I37" s="313"/>
      <c r="J37" s="314"/>
      <c r="K37" s="314"/>
      <c r="L37" s="314"/>
      <c r="M37" s="315"/>
      <c r="N37" s="314"/>
      <c r="O37" s="539"/>
      <c r="P37" s="540"/>
      <c r="Q37" s="18"/>
      <c r="R37" s="18"/>
      <c r="S37" s="18"/>
      <c r="T37" s="18"/>
      <c r="U37" s="18"/>
      <c r="V37" s="18"/>
      <c r="W37" s="18"/>
      <c r="X37" s="94"/>
      <c r="Y37" s="23"/>
    </row>
    <row r="38" spans="1:25" s="3" customFormat="1" ht="46.5" customHeight="1" x14ac:dyDescent="0.25">
      <c r="A38" s="13"/>
      <c r="B38" s="14"/>
      <c r="C38" s="310"/>
      <c r="D38" s="311"/>
      <c r="E38" s="539"/>
      <c r="F38" s="539"/>
      <c r="G38" s="539"/>
      <c r="H38" s="312"/>
      <c r="I38" s="313"/>
      <c r="J38" s="314"/>
      <c r="K38" s="314"/>
      <c r="L38" s="314"/>
      <c r="M38" s="315"/>
      <c r="N38" s="314"/>
      <c r="O38" s="539"/>
      <c r="P38" s="540"/>
      <c r="Q38" s="18"/>
      <c r="R38" s="18"/>
      <c r="S38" s="18"/>
      <c r="T38" s="18"/>
      <c r="U38" s="18"/>
      <c r="V38" s="18"/>
      <c r="W38" s="18"/>
      <c r="X38" s="94"/>
      <c r="Y38" s="23"/>
    </row>
    <row r="39" spans="1:25" s="3" customFormat="1" ht="46.5" hidden="1" customHeight="1" x14ac:dyDescent="0.25">
      <c r="A39" s="13"/>
      <c r="B39" s="14"/>
      <c r="C39" s="310"/>
      <c r="D39" s="311"/>
      <c r="E39" s="539"/>
      <c r="F39" s="539"/>
      <c r="G39" s="539"/>
      <c r="H39" s="312"/>
      <c r="I39" s="313"/>
      <c r="J39" s="314"/>
      <c r="K39" s="314"/>
      <c r="L39" s="314"/>
      <c r="M39" s="315"/>
      <c r="N39" s="314"/>
      <c r="O39" s="539"/>
      <c r="P39" s="540"/>
      <c r="Q39" s="18"/>
      <c r="R39" s="18"/>
      <c r="S39" s="18"/>
      <c r="T39" s="18"/>
      <c r="U39" s="18"/>
      <c r="V39" s="18"/>
      <c r="W39" s="18"/>
      <c r="X39" s="94"/>
      <c r="Y39" s="23"/>
    </row>
    <row r="40" spans="1:25" s="3" customFormat="1" ht="46.5" hidden="1" customHeight="1" x14ac:dyDescent="0.25">
      <c r="A40" s="13"/>
      <c r="B40" s="14"/>
      <c r="C40" s="310"/>
      <c r="D40" s="311"/>
      <c r="E40" s="539"/>
      <c r="F40" s="539"/>
      <c r="G40" s="539"/>
      <c r="H40" s="312"/>
      <c r="I40" s="313"/>
      <c r="J40" s="314"/>
      <c r="K40" s="314"/>
      <c r="L40" s="314"/>
      <c r="M40" s="315"/>
      <c r="N40" s="314"/>
      <c r="O40" s="539"/>
      <c r="P40" s="540"/>
      <c r="Q40" s="18"/>
      <c r="R40" s="18"/>
      <c r="S40" s="18"/>
      <c r="T40" s="18"/>
      <c r="U40" s="18"/>
      <c r="V40" s="18"/>
      <c r="W40" s="18"/>
      <c r="X40" s="94"/>
      <c r="Y40" s="23"/>
    </row>
    <row r="41" spans="1:25" s="3" customFormat="1" ht="46.5" hidden="1" customHeight="1" x14ac:dyDescent="0.25">
      <c r="A41" s="13"/>
      <c r="B41" s="14"/>
      <c r="C41" s="310"/>
      <c r="D41" s="311"/>
      <c r="E41" s="539"/>
      <c r="F41" s="539"/>
      <c r="G41" s="539"/>
      <c r="H41" s="312"/>
      <c r="I41" s="313"/>
      <c r="J41" s="314"/>
      <c r="K41" s="314"/>
      <c r="L41" s="314"/>
      <c r="M41" s="315"/>
      <c r="N41" s="314"/>
      <c r="O41" s="539"/>
      <c r="P41" s="540"/>
      <c r="Q41" s="18"/>
      <c r="R41" s="18"/>
      <c r="S41" s="18"/>
      <c r="T41" s="18"/>
      <c r="U41" s="18"/>
      <c r="V41" s="18"/>
      <c r="W41" s="18"/>
      <c r="X41" s="94"/>
      <c r="Y41" s="23"/>
    </row>
    <row r="42" spans="1:25" s="3" customFormat="1" ht="46.5" hidden="1" customHeight="1" x14ac:dyDescent="0.25">
      <c r="A42" s="13"/>
      <c r="B42" s="14"/>
      <c r="C42" s="310"/>
      <c r="D42" s="311"/>
      <c r="E42" s="539"/>
      <c r="F42" s="539"/>
      <c r="G42" s="539"/>
      <c r="H42" s="312"/>
      <c r="I42" s="313"/>
      <c r="J42" s="314"/>
      <c r="K42" s="314"/>
      <c r="L42" s="314"/>
      <c r="M42" s="315"/>
      <c r="N42" s="314"/>
      <c r="O42" s="539"/>
      <c r="P42" s="540"/>
      <c r="Q42" s="18"/>
      <c r="R42" s="18"/>
      <c r="S42" s="18"/>
      <c r="T42" s="18"/>
      <c r="U42" s="18"/>
      <c r="V42" s="18"/>
      <c r="W42" s="18"/>
      <c r="X42" s="94"/>
      <c r="Y42" s="23"/>
    </row>
    <row r="43" spans="1:25" s="38" customFormat="1" ht="46.5" hidden="1" customHeight="1" thickBot="1" x14ac:dyDescent="0.3">
      <c r="A43" s="37"/>
      <c r="B43" s="14"/>
      <c r="C43" s="316"/>
      <c r="D43" s="317"/>
      <c r="E43" s="565"/>
      <c r="F43" s="565"/>
      <c r="G43" s="565"/>
      <c r="H43" s="318"/>
      <c r="I43" s="319"/>
      <c r="J43" s="320"/>
      <c r="K43" s="320"/>
      <c r="L43" s="320"/>
      <c r="M43" s="321"/>
      <c r="N43" s="320"/>
      <c r="O43" s="565"/>
      <c r="P43" s="566"/>
      <c r="Q43" s="18"/>
      <c r="R43" s="18"/>
      <c r="S43" s="18"/>
      <c r="T43" s="18"/>
      <c r="U43" s="18"/>
      <c r="V43" s="18"/>
      <c r="W43" s="18"/>
      <c r="X43" s="94"/>
      <c r="Y43" s="77"/>
    </row>
    <row r="44" spans="1:25" s="16" customFormat="1" ht="18" customHeight="1" x14ac:dyDescent="0.25">
      <c r="B44" s="14"/>
      <c r="C44" s="5"/>
      <c r="D44" s="5"/>
      <c r="E44" s="5"/>
      <c r="F44" s="5"/>
      <c r="G44" s="5"/>
      <c r="H44" s="5"/>
      <c r="I44" s="5"/>
      <c r="J44" s="5"/>
      <c r="K44" s="5"/>
      <c r="L44" s="5"/>
      <c r="M44" s="5"/>
      <c r="N44" s="5"/>
      <c r="O44" s="5"/>
      <c r="P44" s="5"/>
      <c r="Q44" s="18"/>
      <c r="R44" s="18"/>
      <c r="S44" s="18"/>
      <c r="T44" s="18"/>
      <c r="U44" s="18"/>
      <c r="V44" s="18"/>
      <c r="W44" s="18"/>
      <c r="X44" s="94"/>
    </row>
    <row r="45" spans="1:25" s="25" customFormat="1" ht="18" customHeight="1" x14ac:dyDescent="0.25">
      <c r="A45" s="15"/>
      <c r="B45" s="14" t="s">
        <v>11</v>
      </c>
      <c r="C45" s="122" t="s">
        <v>651</v>
      </c>
      <c r="D45" s="12"/>
      <c r="E45" s="12"/>
      <c r="F45" s="12"/>
      <c r="G45" s="12"/>
      <c r="H45" s="12"/>
      <c r="I45" s="12"/>
      <c r="J45" s="5"/>
      <c r="K45" s="11"/>
      <c r="L45" s="12"/>
      <c r="M45" s="5"/>
      <c r="N45" s="5"/>
      <c r="O45" s="5"/>
      <c r="P45" s="5"/>
      <c r="Q45" s="18"/>
      <c r="R45" s="18"/>
      <c r="S45" s="18"/>
      <c r="T45" s="18"/>
      <c r="U45" s="18"/>
      <c r="V45" s="18"/>
      <c r="W45" s="18"/>
      <c r="X45" s="94"/>
      <c r="Y45" s="39"/>
    </row>
    <row r="46" spans="1:25" s="25" customFormat="1" ht="18" customHeight="1" x14ac:dyDescent="0.25">
      <c r="A46" s="15"/>
      <c r="B46" s="14"/>
      <c r="C46" s="11"/>
      <c r="D46" s="11"/>
      <c r="E46" s="11"/>
      <c r="F46" s="11"/>
      <c r="G46" s="11"/>
      <c r="H46" s="11"/>
      <c r="I46" s="11"/>
      <c r="J46" s="11"/>
      <c r="K46" s="11"/>
      <c r="L46" s="11"/>
      <c r="M46" s="5"/>
      <c r="N46" s="5"/>
      <c r="O46" s="5"/>
      <c r="P46" s="5"/>
      <c r="Q46" s="18"/>
      <c r="R46" s="18"/>
      <c r="S46" s="18"/>
      <c r="T46" s="18"/>
      <c r="U46" s="18"/>
      <c r="V46" s="18"/>
      <c r="W46" s="18"/>
      <c r="X46" s="94"/>
      <c r="Y46" s="39"/>
    </row>
    <row r="47" spans="1:25" s="3" customFormat="1" ht="18" customHeight="1" x14ac:dyDescent="0.25">
      <c r="A47" s="13"/>
      <c r="B47" s="14"/>
      <c r="C47" s="586" t="s">
        <v>927</v>
      </c>
      <c r="D47" s="587"/>
      <c r="E47" s="587"/>
      <c r="F47" s="587"/>
      <c r="G47" s="587"/>
      <c r="H47" s="587"/>
      <c r="I47" s="588"/>
      <c r="J47" s="5"/>
      <c r="K47" s="11"/>
      <c r="L47" s="12"/>
      <c r="M47" s="12"/>
      <c r="N47" s="12"/>
      <c r="O47" s="12"/>
      <c r="P47" s="12"/>
      <c r="Q47" s="18"/>
      <c r="R47" s="18"/>
      <c r="S47" s="18"/>
      <c r="T47" s="18"/>
      <c r="U47" s="18"/>
      <c r="V47" s="18"/>
      <c r="W47" s="18"/>
      <c r="X47" s="94"/>
      <c r="Y47" s="23"/>
    </row>
    <row r="48" spans="1:25" s="3" customFormat="1" ht="18" customHeight="1" x14ac:dyDescent="0.25">
      <c r="A48" s="13"/>
      <c r="B48" s="14"/>
      <c r="C48" s="589"/>
      <c r="D48" s="590"/>
      <c r="E48" s="590"/>
      <c r="F48" s="590"/>
      <c r="G48" s="590"/>
      <c r="H48" s="590"/>
      <c r="I48" s="591"/>
      <c r="J48" s="5"/>
      <c r="K48" s="11"/>
      <c r="L48" s="12"/>
      <c r="M48" s="12"/>
      <c r="N48" s="12"/>
      <c r="O48" s="12"/>
      <c r="P48" s="12"/>
      <c r="Q48" s="18"/>
      <c r="R48" s="18"/>
      <c r="S48" s="18"/>
      <c r="T48" s="18"/>
      <c r="U48" s="18"/>
      <c r="V48" s="18"/>
      <c r="W48" s="18"/>
      <c r="X48" s="94"/>
      <c r="Y48" s="23"/>
    </row>
    <row r="49" spans="1:25" s="3" customFormat="1" ht="18" customHeight="1" x14ac:dyDescent="0.25">
      <c r="A49" s="13"/>
      <c r="B49" s="14"/>
      <c r="C49" s="589"/>
      <c r="D49" s="590"/>
      <c r="E49" s="590"/>
      <c r="F49" s="590"/>
      <c r="G49" s="590"/>
      <c r="H49" s="590"/>
      <c r="I49" s="591"/>
      <c r="J49" s="5"/>
      <c r="K49" s="11"/>
      <c r="L49" s="12"/>
      <c r="M49" s="12"/>
      <c r="N49" s="12"/>
      <c r="O49" s="12"/>
      <c r="P49" s="12"/>
      <c r="Q49" s="18"/>
      <c r="R49" s="18"/>
      <c r="S49" s="18"/>
      <c r="T49" s="18"/>
      <c r="U49" s="18"/>
      <c r="V49" s="18"/>
      <c r="W49" s="18"/>
      <c r="X49" s="94"/>
      <c r="Y49" s="23"/>
    </row>
    <row r="50" spans="1:25" s="3" customFormat="1" ht="18" customHeight="1" x14ac:dyDescent="0.25">
      <c r="A50" s="13"/>
      <c r="B50" s="14"/>
      <c r="C50" s="589"/>
      <c r="D50" s="590"/>
      <c r="E50" s="590"/>
      <c r="F50" s="590"/>
      <c r="G50" s="590"/>
      <c r="H50" s="590"/>
      <c r="I50" s="591"/>
      <c r="J50" s="5"/>
      <c r="K50" s="11"/>
      <c r="L50" s="12"/>
      <c r="M50" s="12"/>
      <c r="N50" s="12"/>
      <c r="O50" s="12"/>
      <c r="P50" s="12"/>
      <c r="Q50" s="18"/>
      <c r="R50" s="18"/>
      <c r="S50" s="18"/>
      <c r="T50" s="18"/>
      <c r="U50" s="18"/>
      <c r="V50" s="18"/>
      <c r="W50" s="18"/>
      <c r="X50" s="94"/>
      <c r="Y50" s="23"/>
    </row>
    <row r="51" spans="1:25" s="3" customFormat="1" ht="18" customHeight="1" x14ac:dyDescent="0.25">
      <c r="A51" s="13"/>
      <c r="B51" s="14"/>
      <c r="C51" s="592"/>
      <c r="D51" s="593"/>
      <c r="E51" s="593"/>
      <c r="F51" s="593"/>
      <c r="G51" s="593"/>
      <c r="H51" s="593"/>
      <c r="I51" s="594"/>
      <c r="J51" s="5"/>
      <c r="K51" s="11"/>
      <c r="L51" s="12"/>
      <c r="M51" s="12"/>
      <c r="N51" s="12"/>
      <c r="O51" s="12"/>
      <c r="P51" s="12"/>
      <c r="Q51" s="18"/>
      <c r="R51" s="18"/>
      <c r="S51" s="18"/>
      <c r="T51" s="18"/>
      <c r="U51" s="18"/>
      <c r="V51" s="18"/>
      <c r="W51" s="18"/>
      <c r="X51" s="94"/>
      <c r="Y51" s="23"/>
    </row>
    <row r="52" spans="1:25" s="3" customFormat="1" ht="36" customHeight="1" x14ac:dyDescent="0.25">
      <c r="A52" s="13"/>
      <c r="B52" s="14"/>
      <c r="C52" s="19"/>
      <c r="D52" s="12"/>
      <c r="E52" s="12"/>
      <c r="F52" s="12"/>
      <c r="G52" s="12"/>
      <c r="H52" s="12"/>
      <c r="I52" s="5"/>
      <c r="J52" s="5"/>
      <c r="K52" s="11"/>
      <c r="L52" s="12"/>
      <c r="M52" s="12"/>
      <c r="N52" s="12"/>
      <c r="O52" s="12"/>
      <c r="P52" s="12"/>
      <c r="Q52" s="18"/>
      <c r="R52" s="18"/>
      <c r="S52" s="18"/>
      <c r="T52" s="18"/>
      <c r="U52" s="18"/>
      <c r="V52" s="18"/>
      <c r="W52" s="18"/>
      <c r="X52" s="94"/>
      <c r="Y52" s="23"/>
    </row>
    <row r="53" spans="1:25" s="3" customFormat="1" ht="18" customHeight="1" x14ac:dyDescent="0.25">
      <c r="A53" s="13"/>
      <c r="B53" s="14">
        <v>3</v>
      </c>
      <c r="C53" s="20" t="s">
        <v>162</v>
      </c>
      <c r="D53" s="12"/>
      <c r="E53" s="12"/>
      <c r="F53" s="12"/>
      <c r="G53" s="12"/>
      <c r="H53" s="12"/>
      <c r="I53" s="5"/>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20" t="s">
        <v>145</v>
      </c>
      <c r="D54" s="12"/>
      <c r="E54" s="12"/>
      <c r="F54" s="12"/>
      <c r="G54" s="12"/>
      <c r="H54" s="12"/>
      <c r="I54" s="5"/>
      <c r="J54" s="5"/>
      <c r="K54" s="11"/>
      <c r="L54" s="12"/>
      <c r="M54" s="12"/>
      <c r="N54" s="12"/>
      <c r="O54" s="12"/>
      <c r="P54" s="12"/>
      <c r="Q54" s="18"/>
      <c r="R54" s="18"/>
      <c r="S54" s="18"/>
      <c r="T54" s="18"/>
      <c r="U54" s="18"/>
      <c r="V54" s="18"/>
      <c r="W54" s="18"/>
      <c r="X54" s="94"/>
      <c r="Y54" s="23"/>
    </row>
    <row r="55" spans="1:25" s="3" customFormat="1" ht="33" customHeight="1" thickBot="1" x14ac:dyDescent="0.3">
      <c r="A55" s="13"/>
      <c r="B55" s="14"/>
      <c r="C55" s="123" t="s">
        <v>308</v>
      </c>
      <c r="D55" s="12"/>
      <c r="E55" s="12"/>
      <c r="F55" s="12"/>
      <c r="G55" s="12"/>
      <c r="H55" s="12"/>
      <c r="I55" s="5"/>
      <c r="J55" s="5"/>
      <c r="K55" s="11"/>
      <c r="L55" s="12"/>
      <c r="M55" s="12"/>
      <c r="N55" s="12"/>
      <c r="O55" s="12"/>
      <c r="P55" s="12"/>
      <c r="Q55" s="18"/>
      <c r="R55" s="18"/>
      <c r="S55" s="18"/>
      <c r="T55" s="18"/>
      <c r="U55" s="18"/>
      <c r="V55" s="18"/>
      <c r="W55" s="18"/>
      <c r="X55" s="94"/>
      <c r="Y55" s="23"/>
    </row>
    <row r="56" spans="1:25" s="3" customFormat="1" ht="136.5" customHeight="1" thickBot="1" x14ac:dyDescent="0.3">
      <c r="A56" s="13"/>
      <c r="B56" s="14"/>
      <c r="C56" s="323" t="s">
        <v>66</v>
      </c>
      <c r="D56" s="285" t="s">
        <v>74</v>
      </c>
      <c r="E56" s="556" t="s">
        <v>131</v>
      </c>
      <c r="F56" s="556"/>
      <c r="G56" s="285" t="s">
        <v>149</v>
      </c>
      <c r="H56" s="285" t="s">
        <v>148</v>
      </c>
      <c r="I56" s="285" t="s">
        <v>147</v>
      </c>
      <c r="J56" s="285" t="s">
        <v>157</v>
      </c>
      <c r="K56" s="285" t="s">
        <v>653</v>
      </c>
      <c r="L56" s="567" t="s">
        <v>146</v>
      </c>
      <c r="M56" s="568"/>
      <c r="N56" s="567" t="s">
        <v>163</v>
      </c>
      <c r="O56" s="568"/>
      <c r="P56" s="285" t="s">
        <v>84</v>
      </c>
      <c r="Q56" s="285" t="s">
        <v>89</v>
      </c>
      <c r="R56" s="285" t="s">
        <v>86</v>
      </c>
      <c r="S56" s="285" t="s">
        <v>62</v>
      </c>
      <c r="T56" s="285" t="s">
        <v>156</v>
      </c>
      <c r="U56" s="285" t="s">
        <v>181</v>
      </c>
      <c r="V56" s="285" t="s">
        <v>150</v>
      </c>
      <c r="W56" s="80" t="s">
        <v>8</v>
      </c>
      <c r="X56" s="29"/>
      <c r="Y56" s="23"/>
    </row>
    <row r="57" spans="1:25" s="3" customFormat="1" ht="47.25" customHeight="1" x14ac:dyDescent="0.25">
      <c r="A57" s="13"/>
      <c r="B57" s="14"/>
      <c r="C57" s="287" t="s">
        <v>144</v>
      </c>
      <c r="D57" s="286" t="s">
        <v>5</v>
      </c>
      <c r="E57" s="557" t="s">
        <v>664</v>
      </c>
      <c r="F57" s="557"/>
      <c r="G57" s="288">
        <v>2014</v>
      </c>
      <c r="H57" s="288"/>
      <c r="I57" s="289"/>
      <c r="J57" s="288"/>
      <c r="K57" s="289"/>
      <c r="L57" s="557"/>
      <c r="M57" s="557"/>
      <c r="N57" s="560"/>
      <c r="O57" s="561"/>
      <c r="P57" s="288"/>
      <c r="Q57" s="288"/>
      <c r="R57" s="288"/>
      <c r="S57" s="290"/>
      <c r="T57" s="290"/>
      <c r="U57" s="288"/>
      <c r="V57" s="288"/>
      <c r="W57" s="291"/>
      <c r="X57" s="29"/>
      <c r="Y57" s="23"/>
    </row>
    <row r="58" spans="1:25" s="3" customFormat="1" ht="47.25" customHeight="1" x14ac:dyDescent="0.25">
      <c r="A58" s="13"/>
      <c r="B58" s="14"/>
      <c r="C58" s="292" t="s">
        <v>67</v>
      </c>
      <c r="D58" s="293" t="s">
        <v>192</v>
      </c>
      <c r="E58" s="538" t="s">
        <v>714</v>
      </c>
      <c r="F58" s="538"/>
      <c r="G58" s="294">
        <v>2008</v>
      </c>
      <c r="H58" s="294"/>
      <c r="I58" s="295"/>
      <c r="J58" s="294"/>
      <c r="K58" s="295"/>
      <c r="L58" s="538"/>
      <c r="M58" s="538"/>
      <c r="N58" s="541"/>
      <c r="O58" s="541"/>
      <c r="P58" s="294"/>
      <c r="Q58" s="294"/>
      <c r="R58" s="294"/>
      <c r="S58" s="296"/>
      <c r="T58" s="296"/>
      <c r="U58" s="294"/>
      <c r="V58" s="297"/>
      <c r="W58" s="298"/>
      <c r="X58" s="29"/>
      <c r="Y58" s="23"/>
    </row>
    <row r="59" spans="1:25" s="3" customFormat="1" ht="47.25" customHeight="1" x14ac:dyDescent="0.25">
      <c r="A59" s="13"/>
      <c r="B59" s="14"/>
      <c r="C59" s="292" t="s">
        <v>67</v>
      </c>
      <c r="D59" s="293" t="s">
        <v>192</v>
      </c>
      <c r="E59" s="538" t="s">
        <v>678</v>
      </c>
      <c r="F59" s="538"/>
      <c r="G59" s="294">
        <v>2013</v>
      </c>
      <c r="H59" s="294"/>
      <c r="I59" s="295"/>
      <c r="J59" s="294"/>
      <c r="K59" s="295"/>
      <c r="L59" s="538"/>
      <c r="M59" s="538"/>
      <c r="N59" s="541"/>
      <c r="O59" s="541"/>
      <c r="P59" s="294"/>
      <c r="Q59" s="294"/>
      <c r="R59" s="294"/>
      <c r="S59" s="296"/>
      <c r="T59" s="296"/>
      <c r="U59" s="294"/>
      <c r="V59" s="297"/>
      <c r="W59" s="298"/>
      <c r="X59" s="29"/>
      <c r="Y59" s="23"/>
    </row>
    <row r="60" spans="1:25" s="3" customFormat="1" ht="47.25" customHeight="1" x14ac:dyDescent="0.25">
      <c r="A60" s="13"/>
      <c r="B60" s="14"/>
      <c r="C60" s="292" t="s">
        <v>67</v>
      </c>
      <c r="D60" s="293" t="s">
        <v>193</v>
      </c>
      <c r="E60" s="538" t="s">
        <v>715</v>
      </c>
      <c r="F60" s="538"/>
      <c r="G60" s="294"/>
      <c r="H60" s="294"/>
      <c r="I60" s="295"/>
      <c r="J60" s="294"/>
      <c r="K60" s="295"/>
      <c r="L60" s="538"/>
      <c r="M60" s="538"/>
      <c r="N60" s="541"/>
      <c r="O60" s="541"/>
      <c r="P60" s="294"/>
      <c r="Q60" s="294"/>
      <c r="R60" s="294"/>
      <c r="S60" s="296"/>
      <c r="T60" s="296"/>
      <c r="U60" s="294"/>
      <c r="V60" s="297"/>
      <c r="W60" s="298"/>
      <c r="X60" s="29"/>
      <c r="Y60" s="23"/>
    </row>
    <row r="61" spans="1:25" s="3" customFormat="1" ht="47.25" customHeight="1" x14ac:dyDescent="0.25">
      <c r="A61" s="13"/>
      <c r="B61" s="14"/>
      <c r="C61" s="292" t="s">
        <v>67</v>
      </c>
      <c r="D61" s="293" t="s">
        <v>192</v>
      </c>
      <c r="E61" s="538" t="s">
        <v>756</v>
      </c>
      <c r="F61" s="538"/>
      <c r="G61" s="294">
        <v>2014</v>
      </c>
      <c r="H61" s="294"/>
      <c r="I61" s="295"/>
      <c r="J61" s="294"/>
      <c r="K61" s="295"/>
      <c r="L61" s="538"/>
      <c r="M61" s="538"/>
      <c r="N61" s="541"/>
      <c r="O61" s="541"/>
      <c r="P61" s="294"/>
      <c r="Q61" s="294"/>
      <c r="R61" s="294"/>
      <c r="S61" s="296"/>
      <c r="T61" s="296"/>
      <c r="U61" s="294"/>
      <c r="V61" s="297"/>
      <c r="W61" s="298"/>
      <c r="X61" s="29"/>
      <c r="Y61" s="23"/>
    </row>
    <row r="62" spans="1:25" s="3" customFormat="1" ht="47.25" customHeight="1" x14ac:dyDescent="0.25">
      <c r="A62" s="13"/>
      <c r="B62" s="14"/>
      <c r="C62" s="292" t="s">
        <v>67</v>
      </c>
      <c r="D62" s="293" t="s">
        <v>193</v>
      </c>
      <c r="E62" s="538" t="s">
        <v>672</v>
      </c>
      <c r="F62" s="538"/>
      <c r="G62" s="294">
        <v>2015</v>
      </c>
      <c r="H62" s="294"/>
      <c r="I62" s="295"/>
      <c r="J62" s="294"/>
      <c r="K62" s="295"/>
      <c r="L62" s="538"/>
      <c r="M62" s="538"/>
      <c r="N62" s="541"/>
      <c r="O62" s="541"/>
      <c r="P62" s="294"/>
      <c r="Q62" s="294"/>
      <c r="R62" s="294"/>
      <c r="S62" s="296"/>
      <c r="T62" s="296"/>
      <c r="U62" s="294"/>
      <c r="V62" s="297"/>
      <c r="W62" s="298"/>
      <c r="X62" s="29"/>
      <c r="Y62" s="23"/>
    </row>
    <row r="63" spans="1:25" s="3" customFormat="1" ht="47.25" customHeight="1" x14ac:dyDescent="0.25">
      <c r="A63" s="13"/>
      <c r="B63" s="14"/>
      <c r="C63" s="292" t="s">
        <v>219</v>
      </c>
      <c r="D63" s="293" t="s">
        <v>186</v>
      </c>
      <c r="E63" s="538" t="s">
        <v>675</v>
      </c>
      <c r="F63" s="538"/>
      <c r="G63" s="294">
        <v>2011</v>
      </c>
      <c r="H63" s="294"/>
      <c r="I63" s="295"/>
      <c r="J63" s="294"/>
      <c r="K63" s="295"/>
      <c r="L63" s="538"/>
      <c r="M63" s="538"/>
      <c r="N63" s="541"/>
      <c r="O63" s="541"/>
      <c r="P63" s="294"/>
      <c r="Q63" s="294"/>
      <c r="R63" s="294"/>
      <c r="S63" s="296"/>
      <c r="T63" s="296"/>
      <c r="U63" s="294"/>
      <c r="V63" s="297"/>
      <c r="W63" s="298"/>
      <c r="X63" s="29"/>
      <c r="Y63" s="23"/>
    </row>
    <row r="64" spans="1:25" s="3" customFormat="1" ht="47.25" customHeight="1" x14ac:dyDescent="0.25">
      <c r="A64" s="13"/>
      <c r="B64" s="14"/>
      <c r="C64" s="292" t="s">
        <v>52</v>
      </c>
      <c r="D64" s="293" t="s">
        <v>5</v>
      </c>
      <c r="E64" s="538" t="s">
        <v>697</v>
      </c>
      <c r="F64" s="538"/>
      <c r="G64" s="294">
        <v>2012</v>
      </c>
      <c r="H64" s="294"/>
      <c r="I64" s="295"/>
      <c r="J64" s="294"/>
      <c r="K64" s="295"/>
      <c r="L64" s="538"/>
      <c r="M64" s="538"/>
      <c r="N64" s="541"/>
      <c r="O64" s="541"/>
      <c r="P64" s="294"/>
      <c r="Q64" s="294"/>
      <c r="R64" s="294"/>
      <c r="S64" s="296"/>
      <c r="T64" s="296"/>
      <c r="U64" s="294"/>
      <c r="V64" s="297"/>
      <c r="W64" s="298"/>
      <c r="X64" s="29"/>
      <c r="Y64" s="23"/>
    </row>
    <row r="65" spans="1:25" s="3" customFormat="1" ht="47.25" customHeight="1" x14ac:dyDescent="0.25">
      <c r="A65" s="13"/>
      <c r="B65" s="14"/>
      <c r="C65" s="292" t="s">
        <v>166</v>
      </c>
      <c r="D65" s="293" t="s">
        <v>5</v>
      </c>
      <c r="E65" s="538" t="s">
        <v>759</v>
      </c>
      <c r="F65" s="538"/>
      <c r="G65" s="294">
        <v>2011</v>
      </c>
      <c r="H65" s="294"/>
      <c r="I65" s="295"/>
      <c r="J65" s="294"/>
      <c r="K65" s="295"/>
      <c r="L65" s="538"/>
      <c r="M65" s="538"/>
      <c r="N65" s="541"/>
      <c r="O65" s="541"/>
      <c r="P65" s="294"/>
      <c r="Q65" s="294"/>
      <c r="R65" s="294"/>
      <c r="S65" s="296"/>
      <c r="T65" s="296"/>
      <c r="U65" s="294"/>
      <c r="V65" s="297"/>
      <c r="W65" s="298"/>
      <c r="X65" s="29"/>
      <c r="Y65" s="23"/>
    </row>
    <row r="66" spans="1:25" s="3" customFormat="1" ht="47.25" customHeight="1" x14ac:dyDescent="0.25">
      <c r="A66" s="13"/>
      <c r="B66" s="14"/>
      <c r="C66" s="292" t="s">
        <v>166</v>
      </c>
      <c r="D66" s="293" t="s">
        <v>206</v>
      </c>
      <c r="E66" s="558" t="s">
        <v>682</v>
      </c>
      <c r="F66" s="559"/>
      <c r="G66" s="294"/>
      <c r="H66" s="294"/>
      <c r="I66" s="295"/>
      <c r="J66" s="294"/>
      <c r="K66" s="295"/>
      <c r="L66" s="538"/>
      <c r="M66" s="538"/>
      <c r="N66" s="541"/>
      <c r="O66" s="541"/>
      <c r="P66" s="294"/>
      <c r="Q66" s="294"/>
      <c r="R66" s="294"/>
      <c r="S66" s="296"/>
      <c r="T66" s="296"/>
      <c r="U66" s="294"/>
      <c r="V66" s="297"/>
      <c r="W66" s="298"/>
      <c r="X66" s="29"/>
      <c r="Y66" s="23"/>
    </row>
    <row r="67" spans="1:25" s="3" customFormat="1" ht="47.25" customHeight="1" x14ac:dyDescent="0.25">
      <c r="A67" s="13"/>
      <c r="B67" s="14"/>
      <c r="C67" s="292" t="s">
        <v>166</v>
      </c>
      <c r="D67" s="293" t="s">
        <v>208</v>
      </c>
      <c r="E67" s="558" t="s">
        <v>683</v>
      </c>
      <c r="F67" s="559"/>
      <c r="G67" s="294"/>
      <c r="H67" s="294"/>
      <c r="I67" s="295"/>
      <c r="J67" s="294"/>
      <c r="K67" s="295"/>
      <c r="L67" s="538"/>
      <c r="M67" s="538"/>
      <c r="N67" s="541"/>
      <c r="O67" s="541"/>
      <c r="P67" s="294"/>
      <c r="Q67" s="294"/>
      <c r="R67" s="294"/>
      <c r="S67" s="296"/>
      <c r="T67" s="296"/>
      <c r="U67" s="294"/>
      <c r="V67" s="297"/>
      <c r="W67" s="298"/>
      <c r="X67" s="29"/>
      <c r="Y67" s="23"/>
    </row>
    <row r="68" spans="1:25" s="3" customFormat="1" ht="45.75" customHeight="1" x14ac:dyDescent="0.25">
      <c r="A68" s="13"/>
      <c r="B68" s="14"/>
      <c r="C68" s="292" t="s">
        <v>165</v>
      </c>
      <c r="D68" s="430" t="s">
        <v>204</v>
      </c>
      <c r="E68" s="538" t="s">
        <v>664</v>
      </c>
      <c r="F68" s="538"/>
      <c r="G68" s="294"/>
      <c r="H68" s="294"/>
      <c r="I68" s="295"/>
      <c r="J68" s="294"/>
      <c r="K68" s="295"/>
      <c r="L68" s="538"/>
      <c r="M68" s="538"/>
      <c r="N68" s="541"/>
      <c r="O68" s="541"/>
      <c r="P68" s="294"/>
      <c r="Q68" s="294"/>
      <c r="R68" s="294"/>
      <c r="S68" s="296"/>
      <c r="T68" s="296"/>
      <c r="U68" s="294"/>
      <c r="V68" s="297"/>
      <c r="W68" s="298"/>
      <c r="X68" s="29"/>
      <c r="Y68" s="23"/>
    </row>
    <row r="69" spans="1:25" s="3" customFormat="1" ht="51.75" customHeight="1" x14ac:dyDescent="0.25">
      <c r="A69" s="13"/>
      <c r="B69" s="14"/>
      <c r="C69" s="292" t="s">
        <v>165</v>
      </c>
      <c r="D69" s="293" t="s">
        <v>196</v>
      </c>
      <c r="E69" s="538" t="s">
        <v>783</v>
      </c>
      <c r="F69" s="538"/>
      <c r="G69" s="294"/>
      <c r="H69" s="294"/>
      <c r="I69" s="295"/>
      <c r="J69" s="294"/>
      <c r="K69" s="295"/>
      <c r="L69" s="538"/>
      <c r="M69" s="538"/>
      <c r="N69" s="541"/>
      <c r="O69" s="541"/>
      <c r="P69" s="294"/>
      <c r="Q69" s="294"/>
      <c r="R69" s="294"/>
      <c r="S69" s="296"/>
      <c r="T69" s="296"/>
      <c r="U69" s="294"/>
      <c r="V69" s="297"/>
      <c r="W69" s="298"/>
      <c r="X69" s="29"/>
      <c r="Y69" s="23"/>
    </row>
    <row r="70" spans="1:25" s="3" customFormat="1" ht="51.75" customHeight="1" x14ac:dyDescent="0.25">
      <c r="A70" s="13"/>
      <c r="B70" s="14"/>
      <c r="C70" s="292" t="s">
        <v>165</v>
      </c>
      <c r="D70" s="452" t="s">
        <v>204</v>
      </c>
      <c r="E70" s="538" t="s">
        <v>958</v>
      </c>
      <c r="F70" s="538"/>
      <c r="G70" s="451">
        <v>2016</v>
      </c>
      <c r="H70" s="451">
        <v>2021</v>
      </c>
      <c r="I70" s="295"/>
      <c r="J70" s="451"/>
      <c r="K70" s="295"/>
      <c r="L70" s="451"/>
      <c r="M70" s="451"/>
      <c r="N70" s="452"/>
      <c r="O70" s="452"/>
      <c r="P70" s="451"/>
      <c r="Q70" s="451"/>
      <c r="R70" s="451"/>
      <c r="S70" s="296"/>
      <c r="T70" s="296"/>
      <c r="U70" s="451" t="s">
        <v>959</v>
      </c>
      <c r="V70" s="297"/>
      <c r="W70" s="298" t="s">
        <v>960</v>
      </c>
      <c r="X70" s="29"/>
      <c r="Y70" s="23"/>
    </row>
    <row r="71" spans="1:25" s="3" customFormat="1" ht="108.75" customHeight="1" x14ac:dyDescent="0.25">
      <c r="A71" s="13"/>
      <c r="B71" s="14"/>
      <c r="C71" s="292" t="s">
        <v>218</v>
      </c>
      <c r="D71" s="293" t="s">
        <v>5</v>
      </c>
      <c r="E71" s="538" t="s">
        <v>784</v>
      </c>
      <c r="F71" s="538"/>
      <c r="G71" s="294">
        <v>2015</v>
      </c>
      <c r="H71" s="294"/>
      <c r="I71" s="295"/>
      <c r="J71" s="294"/>
      <c r="K71" s="295"/>
      <c r="L71" s="538"/>
      <c r="M71" s="538"/>
      <c r="N71" s="541"/>
      <c r="O71" s="541"/>
      <c r="P71" s="294"/>
      <c r="Q71" s="294"/>
      <c r="R71" s="294"/>
      <c r="S71" s="296"/>
      <c r="T71" s="296"/>
      <c r="U71" s="294"/>
      <c r="V71" s="297"/>
      <c r="W71" s="298"/>
      <c r="X71" s="29"/>
      <c r="Y71" s="23"/>
    </row>
    <row r="72" spans="1:25" s="3" customFormat="1" ht="51.75" customHeight="1" x14ac:dyDescent="0.25">
      <c r="A72" s="13"/>
      <c r="B72" s="14"/>
      <c r="C72" s="292" t="s">
        <v>144</v>
      </c>
      <c r="D72" s="293" t="s">
        <v>142</v>
      </c>
      <c r="E72" s="538" t="s">
        <v>739</v>
      </c>
      <c r="F72" s="538"/>
      <c r="G72" s="294"/>
      <c r="H72" s="294"/>
      <c r="I72" s="295"/>
      <c r="J72" s="294"/>
      <c r="K72" s="295"/>
      <c r="L72" s="538"/>
      <c r="M72" s="538"/>
      <c r="N72" s="541"/>
      <c r="O72" s="541"/>
      <c r="P72" s="294"/>
      <c r="Q72" s="294"/>
      <c r="R72" s="294"/>
      <c r="S72" s="296"/>
      <c r="T72" s="296"/>
      <c r="U72" s="294"/>
      <c r="V72" s="297"/>
      <c r="W72" s="298"/>
      <c r="X72" s="29"/>
      <c r="Y72" s="23"/>
    </row>
    <row r="73" spans="1:25" s="3" customFormat="1" ht="51.75" hidden="1" customHeight="1" x14ac:dyDescent="0.25">
      <c r="A73" s="13"/>
      <c r="B73" s="14"/>
      <c r="C73" s="292"/>
      <c r="D73" s="293"/>
      <c r="E73" s="538"/>
      <c r="F73" s="538"/>
      <c r="G73" s="294"/>
      <c r="H73" s="294"/>
      <c r="I73" s="295"/>
      <c r="J73" s="294"/>
      <c r="K73" s="295"/>
      <c r="L73" s="538"/>
      <c r="M73" s="538"/>
      <c r="N73" s="541"/>
      <c r="O73" s="541"/>
      <c r="P73" s="294"/>
      <c r="Q73" s="294"/>
      <c r="R73" s="294"/>
      <c r="S73" s="296"/>
      <c r="T73" s="296"/>
      <c r="U73" s="294"/>
      <c r="V73" s="297"/>
      <c r="W73" s="298"/>
      <c r="X73" s="29"/>
      <c r="Y73" s="23"/>
    </row>
    <row r="74" spans="1:25" s="3" customFormat="1" ht="51.75" hidden="1" customHeight="1" x14ac:dyDescent="0.25">
      <c r="A74" s="13"/>
      <c r="B74" s="14"/>
      <c r="C74" s="292"/>
      <c r="D74" s="293"/>
      <c r="E74" s="538"/>
      <c r="F74" s="538"/>
      <c r="G74" s="294"/>
      <c r="H74" s="294"/>
      <c r="I74" s="295"/>
      <c r="J74" s="294"/>
      <c r="K74" s="295"/>
      <c r="L74" s="538"/>
      <c r="M74" s="538"/>
      <c r="N74" s="541"/>
      <c r="O74" s="541"/>
      <c r="P74" s="294"/>
      <c r="Q74" s="294"/>
      <c r="R74" s="294"/>
      <c r="S74" s="296"/>
      <c r="T74" s="296"/>
      <c r="U74" s="294"/>
      <c r="V74" s="297"/>
      <c r="W74" s="298"/>
      <c r="X74" s="29"/>
      <c r="Y74" s="23"/>
    </row>
    <row r="75" spans="1:25" s="3" customFormat="1" ht="47.25" hidden="1" customHeight="1" x14ac:dyDescent="0.25">
      <c r="A75" s="13"/>
      <c r="B75" s="14"/>
      <c r="C75" s="292"/>
      <c r="D75" s="293"/>
      <c r="E75" s="538"/>
      <c r="F75" s="538"/>
      <c r="G75" s="294"/>
      <c r="H75" s="294"/>
      <c r="I75" s="295"/>
      <c r="J75" s="294"/>
      <c r="K75" s="295"/>
      <c r="L75" s="538"/>
      <c r="M75" s="538"/>
      <c r="N75" s="541"/>
      <c r="O75" s="541"/>
      <c r="P75" s="294"/>
      <c r="Q75" s="294"/>
      <c r="R75" s="294"/>
      <c r="S75" s="296"/>
      <c r="T75" s="296"/>
      <c r="U75" s="294"/>
      <c r="V75" s="297"/>
      <c r="W75" s="298"/>
      <c r="X75" s="29"/>
      <c r="Y75" s="23"/>
    </row>
    <row r="76" spans="1:25" s="3" customFormat="1" ht="47.25" hidden="1" customHeight="1" x14ac:dyDescent="0.25">
      <c r="A76" s="13"/>
      <c r="B76" s="14"/>
      <c r="C76" s="292"/>
      <c r="D76" s="293"/>
      <c r="E76" s="538"/>
      <c r="F76" s="538"/>
      <c r="G76" s="294"/>
      <c r="H76" s="294"/>
      <c r="I76" s="295"/>
      <c r="J76" s="294"/>
      <c r="K76" s="295"/>
      <c r="L76" s="538"/>
      <c r="M76" s="538"/>
      <c r="N76" s="541"/>
      <c r="O76" s="541"/>
      <c r="P76" s="294"/>
      <c r="Q76" s="294"/>
      <c r="R76" s="294"/>
      <c r="S76" s="296"/>
      <c r="T76" s="296"/>
      <c r="U76" s="294"/>
      <c r="V76" s="297"/>
      <c r="W76" s="298"/>
      <c r="X76" s="29"/>
      <c r="Y76" s="23"/>
    </row>
    <row r="77" spans="1:25" s="3" customFormat="1" ht="47.25" hidden="1" customHeight="1" x14ac:dyDescent="0.25">
      <c r="A77" s="13"/>
      <c r="B77" s="14"/>
      <c r="C77" s="292"/>
      <c r="D77" s="293"/>
      <c r="E77" s="538"/>
      <c r="F77" s="538"/>
      <c r="G77" s="294"/>
      <c r="H77" s="294"/>
      <c r="I77" s="295"/>
      <c r="J77" s="294"/>
      <c r="K77" s="295"/>
      <c r="L77" s="538"/>
      <c r="M77" s="538"/>
      <c r="N77" s="541"/>
      <c r="O77" s="541"/>
      <c r="P77" s="294"/>
      <c r="Q77" s="294"/>
      <c r="R77" s="294"/>
      <c r="S77" s="296"/>
      <c r="T77" s="296"/>
      <c r="U77" s="294"/>
      <c r="V77" s="297"/>
      <c r="W77" s="298"/>
      <c r="X77" s="29"/>
      <c r="Y77" s="23"/>
    </row>
    <row r="78" spans="1:25" s="3" customFormat="1" ht="47.25" hidden="1" customHeight="1" x14ac:dyDescent="0.25">
      <c r="A78" s="13"/>
      <c r="B78" s="14"/>
      <c r="C78" s="292"/>
      <c r="D78" s="293"/>
      <c r="E78" s="538"/>
      <c r="F78" s="538"/>
      <c r="G78" s="294"/>
      <c r="H78" s="294"/>
      <c r="I78" s="295"/>
      <c r="J78" s="294"/>
      <c r="K78" s="295"/>
      <c r="L78" s="538"/>
      <c r="M78" s="538"/>
      <c r="N78" s="541"/>
      <c r="O78" s="541"/>
      <c r="P78" s="294"/>
      <c r="Q78" s="294"/>
      <c r="R78" s="294"/>
      <c r="S78" s="296"/>
      <c r="T78" s="296"/>
      <c r="U78" s="294"/>
      <c r="V78" s="297"/>
      <c r="W78" s="298"/>
      <c r="X78" s="29"/>
      <c r="Y78" s="23"/>
    </row>
    <row r="79" spans="1:25" s="3" customFormat="1" ht="47.25" hidden="1" customHeight="1" x14ac:dyDescent="0.25">
      <c r="A79" s="13"/>
      <c r="B79" s="14"/>
      <c r="C79" s="292"/>
      <c r="D79" s="293"/>
      <c r="E79" s="538"/>
      <c r="F79" s="538"/>
      <c r="G79" s="294"/>
      <c r="H79" s="294"/>
      <c r="I79" s="295"/>
      <c r="J79" s="294"/>
      <c r="K79" s="295"/>
      <c r="L79" s="538"/>
      <c r="M79" s="538"/>
      <c r="N79" s="541"/>
      <c r="O79" s="541"/>
      <c r="P79" s="294"/>
      <c r="Q79" s="294"/>
      <c r="R79" s="294"/>
      <c r="S79" s="296"/>
      <c r="T79" s="296"/>
      <c r="U79" s="294"/>
      <c r="V79" s="297"/>
      <c r="W79" s="298"/>
      <c r="X79" s="29"/>
      <c r="Y79" s="23"/>
    </row>
    <row r="80" spans="1:25" s="3" customFormat="1" ht="47.25" hidden="1" customHeight="1" x14ac:dyDescent="0.25">
      <c r="A80" s="13"/>
      <c r="B80" s="14"/>
      <c r="C80" s="292"/>
      <c r="D80" s="293"/>
      <c r="E80" s="538"/>
      <c r="F80" s="538"/>
      <c r="G80" s="294"/>
      <c r="H80" s="294"/>
      <c r="I80" s="295"/>
      <c r="J80" s="294"/>
      <c r="K80" s="295"/>
      <c r="L80" s="538"/>
      <c r="M80" s="538"/>
      <c r="N80" s="541"/>
      <c r="O80" s="541"/>
      <c r="P80" s="294"/>
      <c r="Q80" s="294"/>
      <c r="R80" s="294"/>
      <c r="S80" s="296"/>
      <c r="T80" s="296"/>
      <c r="U80" s="294"/>
      <c r="V80" s="297"/>
      <c r="W80" s="298"/>
      <c r="X80" s="29"/>
      <c r="Y80" s="23"/>
    </row>
    <row r="81" spans="1:25" s="3" customFormat="1" ht="47.25" hidden="1" customHeight="1" x14ac:dyDescent="0.25">
      <c r="A81" s="13"/>
      <c r="B81" s="14"/>
      <c r="C81" s="292"/>
      <c r="D81" s="293"/>
      <c r="E81" s="538"/>
      <c r="F81" s="538"/>
      <c r="G81" s="294"/>
      <c r="H81" s="294"/>
      <c r="I81" s="295"/>
      <c r="J81" s="294"/>
      <c r="K81" s="295"/>
      <c r="L81" s="538"/>
      <c r="M81" s="538"/>
      <c r="N81" s="541"/>
      <c r="O81" s="541"/>
      <c r="P81" s="294"/>
      <c r="Q81" s="294"/>
      <c r="R81" s="294"/>
      <c r="S81" s="296"/>
      <c r="T81" s="296"/>
      <c r="U81" s="294"/>
      <c r="V81" s="297"/>
      <c r="W81" s="298"/>
      <c r="X81" s="29"/>
      <c r="Y81" s="23"/>
    </row>
    <row r="82" spans="1:25" s="3" customFormat="1" ht="51.75" hidden="1" customHeight="1" x14ac:dyDescent="0.25">
      <c r="A82" s="13"/>
      <c r="B82" s="14"/>
      <c r="C82" s="292"/>
      <c r="D82" s="293"/>
      <c r="E82" s="538"/>
      <c r="F82" s="538"/>
      <c r="G82" s="294"/>
      <c r="H82" s="294"/>
      <c r="I82" s="295"/>
      <c r="J82" s="294"/>
      <c r="K82" s="295"/>
      <c r="L82" s="538"/>
      <c r="M82" s="538"/>
      <c r="N82" s="541"/>
      <c r="O82" s="541"/>
      <c r="P82" s="294"/>
      <c r="Q82" s="294"/>
      <c r="R82" s="294"/>
      <c r="S82" s="296"/>
      <c r="T82" s="296"/>
      <c r="U82" s="294"/>
      <c r="V82" s="297"/>
      <c r="W82" s="298"/>
      <c r="X82" s="29"/>
      <c r="Y82" s="23"/>
    </row>
    <row r="83" spans="1:25" s="3" customFormat="1" ht="51.75" hidden="1" customHeight="1" x14ac:dyDescent="0.25">
      <c r="A83" s="13"/>
      <c r="B83" s="14"/>
      <c r="C83" s="292"/>
      <c r="D83" s="293"/>
      <c r="E83" s="538"/>
      <c r="F83" s="538"/>
      <c r="G83" s="294"/>
      <c r="H83" s="294"/>
      <c r="I83" s="295"/>
      <c r="J83" s="294"/>
      <c r="K83" s="295"/>
      <c r="L83" s="538"/>
      <c r="M83" s="538"/>
      <c r="N83" s="541"/>
      <c r="O83" s="541"/>
      <c r="P83" s="294"/>
      <c r="Q83" s="294"/>
      <c r="R83" s="294"/>
      <c r="S83" s="296"/>
      <c r="T83" s="296"/>
      <c r="U83" s="294"/>
      <c r="V83" s="297"/>
      <c r="W83" s="298"/>
      <c r="X83" s="29"/>
      <c r="Y83" s="23"/>
    </row>
    <row r="84" spans="1:25" s="3" customFormat="1" ht="47.25" hidden="1" customHeight="1" x14ac:dyDescent="0.25">
      <c r="A84" s="13"/>
      <c r="B84" s="14"/>
      <c r="C84" s="292"/>
      <c r="D84" s="293"/>
      <c r="E84" s="538"/>
      <c r="F84" s="538"/>
      <c r="G84" s="294"/>
      <c r="H84" s="294"/>
      <c r="I84" s="295"/>
      <c r="J84" s="294"/>
      <c r="K84" s="295"/>
      <c r="L84" s="538"/>
      <c r="M84" s="538"/>
      <c r="N84" s="541"/>
      <c r="O84" s="541"/>
      <c r="P84" s="294"/>
      <c r="Q84" s="294"/>
      <c r="R84" s="294"/>
      <c r="S84" s="296"/>
      <c r="T84" s="296"/>
      <c r="U84" s="294"/>
      <c r="V84" s="297"/>
      <c r="W84" s="298"/>
      <c r="X84" s="29"/>
      <c r="Y84" s="23"/>
    </row>
    <row r="85" spans="1:25" s="3" customFormat="1" ht="51.75" hidden="1" customHeight="1" x14ac:dyDescent="0.25">
      <c r="A85" s="13"/>
      <c r="B85" s="14"/>
      <c r="C85" s="292"/>
      <c r="D85" s="293"/>
      <c r="E85" s="538"/>
      <c r="F85" s="538"/>
      <c r="G85" s="294"/>
      <c r="H85" s="294"/>
      <c r="I85" s="295"/>
      <c r="J85" s="294"/>
      <c r="K85" s="295"/>
      <c r="L85" s="538"/>
      <c r="M85" s="538"/>
      <c r="N85" s="541"/>
      <c r="O85" s="541"/>
      <c r="P85" s="294"/>
      <c r="Q85" s="294"/>
      <c r="R85" s="294"/>
      <c r="S85" s="296"/>
      <c r="T85" s="296"/>
      <c r="U85" s="294"/>
      <c r="V85" s="297"/>
      <c r="W85" s="298"/>
      <c r="X85" s="29"/>
      <c r="Y85" s="23"/>
    </row>
    <row r="86" spans="1:25" s="3" customFormat="1" ht="47.25" hidden="1" customHeight="1" x14ac:dyDescent="0.25">
      <c r="A86" s="13"/>
      <c r="B86" s="14"/>
      <c r="C86" s="292"/>
      <c r="D86" s="293"/>
      <c r="E86" s="538"/>
      <c r="F86" s="538"/>
      <c r="G86" s="294"/>
      <c r="H86" s="294"/>
      <c r="I86" s="295"/>
      <c r="J86" s="294"/>
      <c r="K86" s="295"/>
      <c r="L86" s="538"/>
      <c r="M86" s="538"/>
      <c r="N86" s="541"/>
      <c r="O86" s="541"/>
      <c r="P86" s="294"/>
      <c r="Q86" s="294"/>
      <c r="R86" s="294"/>
      <c r="S86" s="296"/>
      <c r="T86" s="296"/>
      <c r="U86" s="294"/>
      <c r="V86" s="297"/>
      <c r="W86" s="298"/>
      <c r="X86" s="29"/>
      <c r="Y86" s="23"/>
    </row>
    <row r="87" spans="1:25" s="3" customFormat="1" ht="47.25" hidden="1" customHeight="1" x14ac:dyDescent="0.25">
      <c r="A87" s="13"/>
      <c r="B87" s="14"/>
      <c r="C87" s="292"/>
      <c r="D87" s="293"/>
      <c r="E87" s="538"/>
      <c r="F87" s="538"/>
      <c r="G87" s="294"/>
      <c r="H87" s="294"/>
      <c r="I87" s="295"/>
      <c r="J87" s="294"/>
      <c r="K87" s="295"/>
      <c r="L87" s="538"/>
      <c r="M87" s="538"/>
      <c r="N87" s="541"/>
      <c r="O87" s="541"/>
      <c r="P87" s="294"/>
      <c r="Q87" s="294"/>
      <c r="R87" s="294"/>
      <c r="S87" s="296"/>
      <c r="T87" s="296"/>
      <c r="U87" s="294"/>
      <c r="V87" s="297"/>
      <c r="W87" s="298"/>
      <c r="X87" s="29"/>
      <c r="Y87" s="23"/>
    </row>
    <row r="88" spans="1:25" s="3" customFormat="1" ht="51.75" hidden="1" customHeight="1" x14ac:dyDescent="0.25">
      <c r="A88" s="13"/>
      <c r="B88" s="14"/>
      <c r="C88" s="292"/>
      <c r="D88" s="293"/>
      <c r="E88" s="538"/>
      <c r="F88" s="538"/>
      <c r="G88" s="294"/>
      <c r="H88" s="294"/>
      <c r="I88" s="295"/>
      <c r="J88" s="294"/>
      <c r="K88" s="295"/>
      <c r="L88" s="538"/>
      <c r="M88" s="538"/>
      <c r="N88" s="541"/>
      <c r="O88" s="541"/>
      <c r="P88" s="294"/>
      <c r="Q88" s="294"/>
      <c r="R88" s="294"/>
      <c r="S88" s="296"/>
      <c r="T88" s="296"/>
      <c r="U88" s="294"/>
      <c r="V88" s="297"/>
      <c r="W88" s="298"/>
      <c r="X88" s="29"/>
      <c r="Y88" s="23"/>
    </row>
    <row r="89" spans="1:25" s="3" customFormat="1" ht="47.25" hidden="1" customHeight="1" x14ac:dyDescent="0.25">
      <c r="A89" s="13"/>
      <c r="B89" s="14"/>
      <c r="C89" s="292"/>
      <c r="D89" s="293"/>
      <c r="E89" s="538"/>
      <c r="F89" s="538"/>
      <c r="G89" s="294"/>
      <c r="H89" s="294"/>
      <c r="I89" s="295"/>
      <c r="J89" s="294"/>
      <c r="K89" s="295"/>
      <c r="L89" s="538"/>
      <c r="M89" s="538"/>
      <c r="N89" s="541"/>
      <c r="O89" s="541"/>
      <c r="P89" s="294"/>
      <c r="Q89" s="294"/>
      <c r="R89" s="294"/>
      <c r="S89" s="296"/>
      <c r="T89" s="296"/>
      <c r="U89" s="294"/>
      <c r="V89" s="297"/>
      <c r="W89" s="298"/>
      <c r="X89" s="29"/>
      <c r="Y89" s="23"/>
    </row>
    <row r="90" spans="1:25" s="3" customFormat="1" ht="47.25" hidden="1" customHeight="1" x14ac:dyDescent="0.25">
      <c r="A90" s="13"/>
      <c r="B90" s="14"/>
      <c r="C90" s="292"/>
      <c r="D90" s="293"/>
      <c r="E90" s="538"/>
      <c r="F90" s="538"/>
      <c r="G90" s="294"/>
      <c r="H90" s="294"/>
      <c r="I90" s="295"/>
      <c r="J90" s="294"/>
      <c r="K90" s="295"/>
      <c r="L90" s="538"/>
      <c r="M90" s="538"/>
      <c r="N90" s="541"/>
      <c r="O90" s="541"/>
      <c r="P90" s="294"/>
      <c r="Q90" s="294"/>
      <c r="R90" s="294"/>
      <c r="S90" s="296"/>
      <c r="T90" s="296"/>
      <c r="U90" s="294"/>
      <c r="V90" s="297"/>
      <c r="W90" s="298"/>
      <c r="X90" s="29"/>
      <c r="Y90" s="23"/>
    </row>
    <row r="91" spans="1:25" s="3" customFormat="1" ht="47.25" hidden="1" customHeight="1" x14ac:dyDescent="0.25">
      <c r="A91" s="13"/>
      <c r="B91" s="14"/>
      <c r="C91" s="292"/>
      <c r="D91" s="293"/>
      <c r="E91" s="538"/>
      <c r="F91" s="538"/>
      <c r="G91" s="294"/>
      <c r="H91" s="294"/>
      <c r="I91" s="295"/>
      <c r="J91" s="294"/>
      <c r="K91" s="295"/>
      <c r="L91" s="538"/>
      <c r="M91" s="538"/>
      <c r="N91" s="541"/>
      <c r="O91" s="541"/>
      <c r="P91" s="294"/>
      <c r="Q91" s="294"/>
      <c r="R91" s="294"/>
      <c r="S91" s="296"/>
      <c r="T91" s="296"/>
      <c r="U91" s="294"/>
      <c r="V91" s="297"/>
      <c r="W91" s="298"/>
      <c r="X91" s="29"/>
      <c r="Y91" s="23"/>
    </row>
    <row r="92" spans="1:25" s="3" customFormat="1" ht="47.25" hidden="1" customHeight="1" x14ac:dyDescent="0.25">
      <c r="A92" s="13"/>
      <c r="B92" s="14"/>
      <c r="C92" s="292"/>
      <c r="D92" s="293"/>
      <c r="E92" s="538"/>
      <c r="F92" s="538"/>
      <c r="G92" s="294"/>
      <c r="H92" s="294"/>
      <c r="I92" s="295"/>
      <c r="J92" s="294"/>
      <c r="K92" s="295"/>
      <c r="L92" s="538"/>
      <c r="M92" s="538"/>
      <c r="N92" s="541"/>
      <c r="O92" s="541"/>
      <c r="P92" s="294"/>
      <c r="Q92" s="294"/>
      <c r="R92" s="294"/>
      <c r="S92" s="296"/>
      <c r="T92" s="296"/>
      <c r="U92" s="294"/>
      <c r="V92" s="297"/>
      <c r="W92" s="298"/>
      <c r="X92" s="29"/>
      <c r="Y92" s="23"/>
    </row>
    <row r="93" spans="1:25" s="3" customFormat="1" ht="47.25" hidden="1" customHeight="1" x14ac:dyDescent="0.25">
      <c r="A93" s="13"/>
      <c r="B93" s="14"/>
      <c r="C93" s="292"/>
      <c r="D93" s="293"/>
      <c r="E93" s="538"/>
      <c r="F93" s="538"/>
      <c r="G93" s="294"/>
      <c r="H93" s="294"/>
      <c r="I93" s="295"/>
      <c r="J93" s="294"/>
      <c r="K93" s="295"/>
      <c r="L93" s="538"/>
      <c r="M93" s="538"/>
      <c r="N93" s="541"/>
      <c r="O93" s="541"/>
      <c r="P93" s="294"/>
      <c r="Q93" s="294"/>
      <c r="R93" s="294"/>
      <c r="S93" s="296"/>
      <c r="T93" s="296"/>
      <c r="U93" s="294"/>
      <c r="V93" s="297"/>
      <c r="W93" s="298"/>
      <c r="X93" s="29"/>
      <c r="Y93" s="23"/>
    </row>
    <row r="94" spans="1:25" s="3" customFormat="1" ht="47.25" hidden="1" customHeight="1" x14ac:dyDescent="0.25">
      <c r="A94" s="13"/>
      <c r="B94" s="14"/>
      <c r="C94" s="292"/>
      <c r="D94" s="293"/>
      <c r="E94" s="538"/>
      <c r="F94" s="538"/>
      <c r="G94" s="294"/>
      <c r="H94" s="294"/>
      <c r="I94" s="295"/>
      <c r="J94" s="294"/>
      <c r="K94" s="295"/>
      <c r="L94" s="538"/>
      <c r="M94" s="538"/>
      <c r="N94" s="541"/>
      <c r="O94" s="541"/>
      <c r="P94" s="294"/>
      <c r="Q94" s="294"/>
      <c r="R94" s="294"/>
      <c r="S94" s="296"/>
      <c r="T94" s="296"/>
      <c r="U94" s="294"/>
      <c r="V94" s="297"/>
      <c r="W94" s="298"/>
      <c r="X94" s="29"/>
      <c r="Y94" s="23"/>
    </row>
    <row r="95" spans="1:25" s="3" customFormat="1" ht="47.25" hidden="1" customHeight="1" x14ac:dyDescent="0.25">
      <c r="A95" s="13"/>
      <c r="B95" s="14"/>
      <c r="C95" s="292"/>
      <c r="D95" s="293"/>
      <c r="E95" s="538"/>
      <c r="F95" s="538"/>
      <c r="G95" s="294"/>
      <c r="H95" s="294"/>
      <c r="I95" s="295"/>
      <c r="J95" s="294"/>
      <c r="K95" s="295"/>
      <c r="L95" s="538"/>
      <c r="M95" s="538"/>
      <c r="N95" s="541"/>
      <c r="O95" s="541"/>
      <c r="P95" s="294"/>
      <c r="Q95" s="294"/>
      <c r="R95" s="294"/>
      <c r="S95" s="296"/>
      <c r="T95" s="296"/>
      <c r="U95" s="294"/>
      <c r="V95" s="297"/>
      <c r="W95" s="298"/>
      <c r="X95" s="29"/>
      <c r="Y95" s="23"/>
    </row>
    <row r="96" spans="1:25" s="3" customFormat="1" ht="47.25" hidden="1" customHeight="1" x14ac:dyDescent="0.25">
      <c r="A96" s="13"/>
      <c r="B96" s="14"/>
      <c r="C96" s="292"/>
      <c r="D96" s="293"/>
      <c r="E96" s="538"/>
      <c r="F96" s="538"/>
      <c r="G96" s="294"/>
      <c r="H96" s="294"/>
      <c r="I96" s="295"/>
      <c r="J96" s="294"/>
      <c r="K96" s="295"/>
      <c r="L96" s="538"/>
      <c r="M96" s="538"/>
      <c r="N96" s="541"/>
      <c r="O96" s="541"/>
      <c r="P96" s="294"/>
      <c r="Q96" s="294"/>
      <c r="R96" s="294"/>
      <c r="S96" s="296"/>
      <c r="T96" s="296"/>
      <c r="U96" s="294"/>
      <c r="V96" s="297"/>
      <c r="W96" s="298"/>
      <c r="X96" s="29"/>
      <c r="Y96" s="23"/>
    </row>
    <row r="97" spans="1:25" s="3" customFormat="1" ht="47.25" hidden="1" customHeight="1" thickBot="1" x14ac:dyDescent="0.3">
      <c r="A97" s="13"/>
      <c r="B97" s="14"/>
      <c r="C97" s="299"/>
      <c r="D97" s="300"/>
      <c r="E97" s="555"/>
      <c r="F97" s="555"/>
      <c r="G97" s="301"/>
      <c r="H97" s="301"/>
      <c r="I97" s="302"/>
      <c r="J97" s="301"/>
      <c r="K97" s="302"/>
      <c r="L97" s="555"/>
      <c r="M97" s="555"/>
      <c r="N97" s="545"/>
      <c r="O97" s="545"/>
      <c r="P97" s="301"/>
      <c r="Q97" s="301"/>
      <c r="R97" s="301"/>
      <c r="S97" s="303"/>
      <c r="T97" s="303"/>
      <c r="U97" s="301"/>
      <c r="V97" s="304"/>
      <c r="W97" s="305"/>
      <c r="X97" s="29"/>
      <c r="Y97" s="23"/>
    </row>
    <row r="98" spans="1:25" s="3" customFormat="1" ht="18" customHeight="1" x14ac:dyDescent="0.25">
      <c r="A98" s="13"/>
      <c r="B98" s="14"/>
      <c r="C98" s="11"/>
      <c r="D98" s="18"/>
      <c r="E98" s="18"/>
      <c r="F98" s="18"/>
      <c r="G98" s="18"/>
      <c r="H98" s="18"/>
      <c r="I98" s="18"/>
      <c r="J98" s="18"/>
      <c r="K98" s="18"/>
      <c r="L98" s="18"/>
      <c r="M98" s="18"/>
      <c r="N98" s="18"/>
      <c r="O98" s="18"/>
      <c r="P98" s="18"/>
      <c r="Q98" s="18"/>
      <c r="R98" s="18"/>
      <c r="S98" s="18"/>
      <c r="T98" s="18"/>
      <c r="U98" s="18"/>
      <c r="V98" s="18"/>
      <c r="W98" s="18"/>
      <c r="X98" s="29"/>
      <c r="Y98" s="23"/>
    </row>
    <row r="99" spans="1:25" s="16" customFormat="1" ht="18" customHeight="1" x14ac:dyDescent="0.25">
      <c r="B99" s="14"/>
      <c r="C99" s="122" t="s">
        <v>174</v>
      </c>
      <c r="D99" s="18"/>
      <c r="E99" s="18"/>
      <c r="F99" s="18"/>
      <c r="G99" s="18"/>
      <c r="H99" s="18"/>
      <c r="I99" s="18"/>
      <c r="J99" s="18"/>
      <c r="K99" s="18"/>
      <c r="L99" s="18"/>
      <c r="M99" s="18"/>
      <c r="N99" s="18"/>
      <c r="O99" s="18"/>
      <c r="P99" s="18"/>
      <c r="Q99" s="18"/>
      <c r="R99" s="18"/>
      <c r="S99" s="18"/>
      <c r="T99" s="18"/>
      <c r="U99" s="18"/>
      <c r="V99" s="18"/>
      <c r="W99" s="18"/>
      <c r="X99" s="29"/>
    </row>
    <row r="100" spans="1:25" s="16" customFormat="1" ht="18" customHeight="1" x14ac:dyDescent="0.25">
      <c r="B100" s="14"/>
      <c r="C100" s="11"/>
      <c r="D100" s="18"/>
      <c r="E100" s="18"/>
      <c r="F100" s="18"/>
      <c r="G100" s="18"/>
      <c r="H100" s="18"/>
      <c r="I100" s="18"/>
      <c r="J100" s="18"/>
      <c r="K100" s="18"/>
      <c r="L100" s="18"/>
      <c r="M100" s="18"/>
      <c r="N100" s="18"/>
      <c r="O100" s="18"/>
      <c r="P100" s="18"/>
      <c r="Q100" s="18"/>
      <c r="R100" s="18"/>
      <c r="S100" s="18"/>
      <c r="T100" s="18"/>
      <c r="U100" s="18"/>
      <c r="V100" s="18"/>
      <c r="W100" s="18"/>
      <c r="X100" s="29"/>
    </row>
    <row r="101" spans="1:25" s="16" customFormat="1" ht="18" customHeight="1" x14ac:dyDescent="0.25">
      <c r="B101" s="14"/>
      <c r="C101" s="546"/>
      <c r="D101" s="547"/>
      <c r="E101" s="547"/>
      <c r="F101" s="547"/>
      <c r="G101" s="547"/>
      <c r="H101" s="547"/>
      <c r="I101" s="548"/>
      <c r="J101" s="18"/>
      <c r="K101" s="18"/>
      <c r="L101" s="18"/>
      <c r="M101" s="18"/>
      <c r="N101" s="18"/>
      <c r="O101" s="18"/>
      <c r="P101" s="18"/>
      <c r="Q101" s="18"/>
      <c r="R101" s="18"/>
      <c r="S101" s="18"/>
      <c r="T101" s="18"/>
      <c r="U101" s="18"/>
      <c r="V101" s="18"/>
      <c r="W101" s="18"/>
      <c r="X101" s="29"/>
    </row>
    <row r="102" spans="1:25" s="16" customFormat="1" ht="18" customHeight="1" x14ac:dyDescent="0.25">
      <c r="B102" s="14"/>
      <c r="C102" s="549"/>
      <c r="D102" s="550"/>
      <c r="E102" s="550"/>
      <c r="F102" s="550"/>
      <c r="G102" s="550"/>
      <c r="H102" s="550"/>
      <c r="I102" s="551"/>
      <c r="J102" s="18"/>
      <c r="K102" s="18"/>
      <c r="L102" s="18"/>
      <c r="M102" s="18"/>
      <c r="N102" s="18"/>
      <c r="O102" s="18"/>
      <c r="P102" s="18"/>
      <c r="Q102" s="18"/>
      <c r="R102" s="18"/>
      <c r="S102" s="18"/>
      <c r="T102" s="18"/>
      <c r="U102" s="18"/>
      <c r="V102" s="18"/>
      <c r="W102" s="18"/>
      <c r="X102" s="29"/>
    </row>
    <row r="103" spans="1:25" s="16" customFormat="1" ht="18" customHeight="1" x14ac:dyDescent="0.25">
      <c r="B103" s="14"/>
      <c r="C103" s="549"/>
      <c r="D103" s="550"/>
      <c r="E103" s="550"/>
      <c r="F103" s="550"/>
      <c r="G103" s="550"/>
      <c r="H103" s="550"/>
      <c r="I103" s="551"/>
      <c r="J103" s="18"/>
      <c r="K103" s="18"/>
      <c r="L103" s="18"/>
      <c r="M103" s="18"/>
      <c r="N103" s="18"/>
      <c r="O103" s="18"/>
      <c r="P103" s="18"/>
      <c r="Q103" s="18"/>
      <c r="R103" s="18"/>
      <c r="S103" s="18"/>
      <c r="T103" s="18"/>
      <c r="U103" s="18"/>
      <c r="V103" s="18"/>
      <c r="W103" s="18"/>
      <c r="X103" s="29"/>
    </row>
    <row r="104" spans="1:25" s="16" customFormat="1" ht="18" customHeight="1" x14ac:dyDescent="0.25">
      <c r="B104" s="14"/>
      <c r="C104" s="549"/>
      <c r="D104" s="550"/>
      <c r="E104" s="550"/>
      <c r="F104" s="550"/>
      <c r="G104" s="550"/>
      <c r="H104" s="550"/>
      <c r="I104" s="551"/>
      <c r="J104" s="18"/>
      <c r="K104" s="18"/>
      <c r="L104" s="18"/>
      <c r="M104" s="18"/>
      <c r="N104" s="18"/>
      <c r="O104" s="18"/>
      <c r="P104" s="18"/>
      <c r="Q104" s="18"/>
      <c r="R104" s="18"/>
      <c r="S104" s="18"/>
      <c r="T104" s="18"/>
      <c r="U104" s="18"/>
      <c r="V104" s="18"/>
      <c r="W104" s="18"/>
      <c r="X104" s="29"/>
    </row>
    <row r="105" spans="1:25" ht="18.75" x14ac:dyDescent="0.25">
      <c r="A105" s="1"/>
      <c r="B105" s="30"/>
      <c r="C105" s="552"/>
      <c r="D105" s="553"/>
      <c r="E105" s="553"/>
      <c r="F105" s="553"/>
      <c r="G105" s="553"/>
      <c r="H105" s="553"/>
      <c r="I105" s="554"/>
      <c r="J105" s="18"/>
      <c r="K105" s="18"/>
      <c r="L105" s="18"/>
      <c r="M105" s="18"/>
      <c r="N105" s="18"/>
      <c r="O105" s="18"/>
      <c r="P105" s="18"/>
      <c r="Q105" s="18"/>
      <c r="R105" s="18"/>
      <c r="S105" s="18"/>
      <c r="T105" s="18"/>
      <c r="U105" s="18"/>
      <c r="V105" s="18"/>
      <c r="W105" s="18"/>
      <c r="X105" s="29"/>
    </row>
    <row r="106" spans="1:25" ht="18.75" x14ac:dyDescent="0.25">
      <c r="A106" s="1"/>
      <c r="B106" s="30"/>
      <c r="C106" s="92"/>
      <c r="D106" s="18"/>
      <c r="E106" s="18"/>
      <c r="F106" s="18"/>
      <c r="G106" s="18"/>
      <c r="H106" s="18"/>
      <c r="I106" s="18"/>
      <c r="J106" s="18"/>
      <c r="K106" s="18"/>
      <c r="L106" s="18"/>
      <c r="M106" s="18"/>
      <c r="N106" s="18"/>
      <c r="O106" s="18"/>
      <c r="P106" s="18"/>
      <c r="Q106" s="18"/>
      <c r="R106" s="18"/>
      <c r="S106" s="18"/>
      <c r="T106" s="18"/>
      <c r="U106" s="18"/>
      <c r="V106" s="18"/>
      <c r="W106" s="18"/>
      <c r="X106" s="29"/>
    </row>
    <row r="107" spans="1:25" ht="18.75" x14ac:dyDescent="0.25">
      <c r="A107" s="1"/>
      <c r="B107" s="31">
        <v>4</v>
      </c>
      <c r="C107" s="20" t="s">
        <v>19</v>
      </c>
      <c r="D107" s="18"/>
      <c r="E107" s="18"/>
      <c r="F107" s="18"/>
      <c r="G107" s="18"/>
      <c r="H107" s="18"/>
      <c r="I107" s="18"/>
      <c r="J107" s="18"/>
      <c r="K107" s="18"/>
      <c r="L107" s="18"/>
      <c r="M107" s="18"/>
      <c r="N107" s="18"/>
      <c r="O107" s="18"/>
      <c r="P107" s="18"/>
      <c r="Q107" s="18"/>
      <c r="R107" s="18"/>
      <c r="S107" s="18"/>
      <c r="T107" s="18"/>
      <c r="U107" s="18"/>
      <c r="V107" s="18"/>
      <c r="W107" s="18"/>
      <c r="X107" s="29"/>
    </row>
    <row r="108" spans="1:25" ht="18.75" x14ac:dyDescent="0.25">
      <c r="A108" s="1"/>
      <c r="B108" s="31"/>
      <c r="C108" s="20" t="s">
        <v>654</v>
      </c>
      <c r="D108" s="18"/>
      <c r="E108" s="18"/>
      <c r="F108" s="18"/>
      <c r="G108" s="18"/>
      <c r="H108" s="18"/>
      <c r="I108" s="18"/>
      <c r="J108" s="18"/>
      <c r="K108" s="18"/>
      <c r="L108" s="18"/>
      <c r="M108" s="18"/>
      <c r="N108" s="18"/>
      <c r="O108" s="18"/>
      <c r="P108" s="18"/>
      <c r="Q108" s="18"/>
      <c r="R108" s="18"/>
      <c r="S108" s="18"/>
      <c r="T108" s="18"/>
      <c r="U108" s="18"/>
      <c r="V108" s="18"/>
      <c r="W108" s="18"/>
      <c r="X108" s="29"/>
    </row>
    <row r="109" spans="1:25" ht="19.5" thickBot="1" x14ac:dyDescent="0.3">
      <c r="A109" s="1"/>
      <c r="B109" s="31"/>
      <c r="C109" s="20" t="s">
        <v>311</v>
      </c>
      <c r="D109" s="18"/>
      <c r="E109" s="18"/>
      <c r="F109" s="18"/>
      <c r="G109" s="18"/>
      <c r="H109" s="18"/>
      <c r="I109" s="18"/>
      <c r="J109" s="18"/>
      <c r="K109" s="18"/>
      <c r="L109" s="18"/>
      <c r="M109" s="18"/>
      <c r="N109" s="18"/>
      <c r="O109" s="18"/>
      <c r="P109" s="18"/>
      <c r="Q109" s="18"/>
      <c r="R109" s="18"/>
      <c r="S109" s="18"/>
      <c r="T109" s="18"/>
      <c r="U109" s="18"/>
      <c r="V109" s="18"/>
      <c r="W109" s="18"/>
      <c r="X109" s="29"/>
    </row>
    <row r="110" spans="1:25" ht="88.5" customHeight="1" thickBot="1" x14ac:dyDescent="0.3">
      <c r="A110" s="1"/>
      <c r="B110" s="30"/>
      <c r="C110" s="323" t="s">
        <v>87</v>
      </c>
      <c r="D110" s="556" t="s">
        <v>74</v>
      </c>
      <c r="E110" s="556"/>
      <c r="F110" s="556"/>
      <c r="G110" s="556"/>
      <c r="H110" s="556"/>
      <c r="I110" s="285" t="s">
        <v>88</v>
      </c>
      <c r="J110" s="285" t="s">
        <v>175</v>
      </c>
      <c r="K110" s="285" t="s">
        <v>176</v>
      </c>
      <c r="L110" s="285" t="s">
        <v>177</v>
      </c>
      <c r="M110" s="285" t="s">
        <v>178</v>
      </c>
      <c r="N110" s="285" t="s">
        <v>85</v>
      </c>
      <c r="O110" s="284" t="s">
        <v>179</v>
      </c>
      <c r="P110" s="80" t="s">
        <v>180</v>
      </c>
      <c r="Q110" s="80" t="s">
        <v>8</v>
      </c>
      <c r="R110" s="18"/>
      <c r="S110" s="18"/>
      <c r="T110" s="18"/>
      <c r="U110" s="18"/>
      <c r="V110" s="18"/>
      <c r="W110" s="18"/>
      <c r="X110" s="29"/>
    </row>
    <row r="111" spans="1:25" ht="47.25" customHeight="1" x14ac:dyDescent="0.25">
      <c r="A111" s="1"/>
      <c r="B111" s="30"/>
      <c r="C111" s="322" t="s">
        <v>746</v>
      </c>
      <c r="D111" s="557" t="s">
        <v>80</v>
      </c>
      <c r="E111" s="557"/>
      <c r="F111" s="557"/>
      <c r="G111" s="557"/>
      <c r="H111" s="557"/>
      <c r="I111" s="391" t="s">
        <v>71</v>
      </c>
      <c r="J111" s="391"/>
      <c r="K111" s="391"/>
      <c r="L111" s="391"/>
      <c r="M111" s="391"/>
      <c r="N111" s="391"/>
      <c r="O111" s="391"/>
      <c r="P111" s="291"/>
      <c r="Q111" s="291"/>
      <c r="R111" s="18"/>
      <c r="S111" s="18"/>
      <c r="T111" s="18"/>
      <c r="U111" s="18"/>
      <c r="V111" s="18"/>
      <c r="W111" s="18"/>
      <c r="X111" s="29"/>
    </row>
    <row r="112" spans="1:25" ht="99" customHeight="1" x14ac:dyDescent="0.25">
      <c r="A112" s="1"/>
      <c r="B112" s="30"/>
      <c r="C112" s="392" t="s">
        <v>775</v>
      </c>
      <c r="D112" s="538" t="s">
        <v>80</v>
      </c>
      <c r="E112" s="538"/>
      <c r="F112" s="538"/>
      <c r="G112" s="538"/>
      <c r="H112" s="538"/>
      <c r="I112" s="390" t="s">
        <v>71</v>
      </c>
      <c r="J112" s="390"/>
      <c r="K112" s="390" t="s">
        <v>769</v>
      </c>
      <c r="L112" s="390">
        <v>6</v>
      </c>
      <c r="M112" s="390" t="s">
        <v>770</v>
      </c>
      <c r="N112" s="390" t="s">
        <v>776</v>
      </c>
      <c r="O112" s="390"/>
      <c r="P112" s="394" t="s">
        <v>771</v>
      </c>
      <c r="Q112" s="429" t="s">
        <v>772</v>
      </c>
      <c r="R112" s="18"/>
      <c r="S112" s="18"/>
      <c r="T112" s="18"/>
      <c r="U112" s="18"/>
      <c r="V112" s="18"/>
      <c r="W112" s="18"/>
      <c r="X112" s="29"/>
    </row>
    <row r="113" spans="1:24" ht="108" customHeight="1" x14ac:dyDescent="0.25">
      <c r="A113" s="1"/>
      <c r="B113" s="30"/>
      <c r="C113" s="392" t="s">
        <v>775</v>
      </c>
      <c r="D113" s="538" t="s">
        <v>78</v>
      </c>
      <c r="E113" s="538"/>
      <c r="F113" s="538"/>
      <c r="G113" s="538"/>
      <c r="H113" s="538"/>
      <c r="I113" s="390" t="s">
        <v>71</v>
      </c>
      <c r="J113" s="390"/>
      <c r="K113" s="427" t="s">
        <v>769</v>
      </c>
      <c r="L113" s="390">
        <v>6</v>
      </c>
      <c r="M113" s="427" t="s">
        <v>770</v>
      </c>
      <c r="N113" s="390" t="s">
        <v>773</v>
      </c>
      <c r="O113" s="390"/>
      <c r="P113" s="394" t="s">
        <v>771</v>
      </c>
      <c r="Q113" s="429" t="s">
        <v>772</v>
      </c>
      <c r="R113" s="18"/>
      <c r="S113" s="18"/>
      <c r="T113" s="18"/>
      <c r="U113" s="18"/>
      <c r="V113" s="18"/>
      <c r="W113" s="18"/>
      <c r="X113" s="29"/>
    </row>
    <row r="114" spans="1:24" ht="102" customHeight="1" x14ac:dyDescent="0.25">
      <c r="A114" s="1"/>
      <c r="B114" s="30"/>
      <c r="C114" s="392" t="s">
        <v>775</v>
      </c>
      <c r="D114" s="538" t="s">
        <v>81</v>
      </c>
      <c r="E114" s="538"/>
      <c r="F114" s="538"/>
      <c r="G114" s="538"/>
      <c r="H114" s="538"/>
      <c r="I114" s="390" t="s">
        <v>71</v>
      </c>
      <c r="J114" s="390"/>
      <c r="K114" s="427" t="s">
        <v>769</v>
      </c>
      <c r="L114" s="390">
        <v>6</v>
      </c>
      <c r="M114" s="427" t="s">
        <v>770</v>
      </c>
      <c r="N114" s="390" t="s">
        <v>778</v>
      </c>
      <c r="O114" s="390"/>
      <c r="P114" s="394" t="s">
        <v>771</v>
      </c>
      <c r="Q114" s="429" t="s">
        <v>772</v>
      </c>
      <c r="R114" s="18"/>
      <c r="S114" s="18"/>
      <c r="T114" s="18"/>
      <c r="U114" s="18"/>
      <c r="V114" s="18"/>
      <c r="W114" s="18"/>
      <c r="X114" s="29"/>
    </row>
    <row r="115" spans="1:24" ht="111" customHeight="1" x14ac:dyDescent="0.25">
      <c r="A115" s="1"/>
      <c r="B115" s="30"/>
      <c r="C115" s="392" t="s">
        <v>777</v>
      </c>
      <c r="D115" s="538" t="s">
        <v>81</v>
      </c>
      <c r="E115" s="538"/>
      <c r="F115" s="538"/>
      <c r="G115" s="538"/>
      <c r="H115" s="538"/>
      <c r="I115" s="390" t="s">
        <v>73</v>
      </c>
      <c r="J115" s="390" t="s">
        <v>779</v>
      </c>
      <c r="K115" s="390">
        <v>4</v>
      </c>
      <c r="L115" s="390">
        <v>12</v>
      </c>
      <c r="M115" s="390">
        <v>10</v>
      </c>
      <c r="N115" s="390" t="s">
        <v>781</v>
      </c>
      <c r="O115" s="390"/>
      <c r="P115" s="394" t="s">
        <v>771</v>
      </c>
      <c r="Q115" s="429" t="s">
        <v>780</v>
      </c>
      <c r="R115" s="18"/>
      <c r="S115" s="18"/>
      <c r="T115" s="18"/>
      <c r="U115" s="18"/>
      <c r="V115" s="18"/>
      <c r="W115" s="18"/>
      <c r="X115" s="29"/>
    </row>
    <row r="116" spans="1:24" ht="123" customHeight="1" x14ac:dyDescent="0.25">
      <c r="A116" s="1"/>
      <c r="B116" s="30"/>
      <c r="C116" s="392" t="s">
        <v>844</v>
      </c>
      <c r="D116" s="538" t="s">
        <v>75</v>
      </c>
      <c r="E116" s="538"/>
      <c r="F116" s="538"/>
      <c r="G116" s="538"/>
      <c r="H116" s="538"/>
      <c r="I116" s="390" t="s">
        <v>73</v>
      </c>
      <c r="J116" s="390" t="s">
        <v>845</v>
      </c>
      <c r="K116" s="390" t="s">
        <v>846</v>
      </c>
      <c r="L116" s="390" t="s">
        <v>847</v>
      </c>
      <c r="M116" s="390"/>
      <c r="N116" s="436" t="s">
        <v>843</v>
      </c>
      <c r="O116" s="390"/>
      <c r="P116" s="394" t="s">
        <v>771</v>
      </c>
      <c r="Q116" s="429" t="s">
        <v>848</v>
      </c>
      <c r="R116" s="18"/>
      <c r="S116" s="18"/>
      <c r="T116" s="18"/>
      <c r="U116" s="18"/>
      <c r="V116" s="18"/>
      <c r="W116" s="18"/>
      <c r="X116" s="29"/>
    </row>
    <row r="117" spans="1:24" ht="47.25" customHeight="1" x14ac:dyDescent="0.25">
      <c r="B117" s="30"/>
      <c r="C117" s="392" t="s">
        <v>800</v>
      </c>
      <c r="D117" s="538" t="s">
        <v>78</v>
      </c>
      <c r="E117" s="538"/>
      <c r="F117" s="538"/>
      <c r="G117" s="538"/>
      <c r="H117" s="538"/>
      <c r="I117" s="390" t="s">
        <v>73</v>
      </c>
      <c r="J117" s="390" t="s">
        <v>925</v>
      </c>
      <c r="K117" s="390"/>
      <c r="L117" s="390"/>
      <c r="M117" s="390"/>
      <c r="N117" s="390"/>
      <c r="O117" s="390"/>
      <c r="P117" s="394"/>
      <c r="Q117" s="394"/>
      <c r="R117" s="18"/>
      <c r="S117" s="18"/>
      <c r="T117" s="18"/>
      <c r="U117" s="18"/>
      <c r="V117" s="18"/>
      <c r="W117" s="18"/>
      <c r="X117" s="29"/>
    </row>
    <row r="118" spans="1:24" ht="47.25" customHeight="1" x14ac:dyDescent="0.25">
      <c r="B118" s="30"/>
      <c r="C118" s="392" t="s">
        <v>961</v>
      </c>
      <c r="D118" s="538" t="s">
        <v>76</v>
      </c>
      <c r="E118" s="538"/>
      <c r="F118" s="538"/>
      <c r="G118" s="538"/>
      <c r="H118" s="538"/>
      <c r="I118" s="451" t="s">
        <v>73</v>
      </c>
      <c r="J118" s="451" t="s">
        <v>962</v>
      </c>
      <c r="K118" s="451"/>
      <c r="L118" s="451"/>
      <c r="M118" s="451"/>
      <c r="N118" s="451"/>
      <c r="O118" s="451"/>
      <c r="P118" s="394"/>
      <c r="Q118" s="394"/>
      <c r="R118" s="18"/>
      <c r="S118" s="18"/>
      <c r="T118" s="18"/>
      <c r="U118" s="18"/>
      <c r="V118" s="18"/>
      <c r="W118" s="18"/>
      <c r="X118" s="29"/>
    </row>
    <row r="119" spans="1:24" ht="47.25" customHeight="1" x14ac:dyDescent="0.25">
      <c r="B119" s="30"/>
      <c r="C119" s="392" t="s">
        <v>961</v>
      </c>
      <c r="D119" s="538" t="s">
        <v>77</v>
      </c>
      <c r="E119" s="538"/>
      <c r="F119" s="538"/>
      <c r="G119" s="538"/>
      <c r="H119" s="538"/>
      <c r="I119" s="451" t="s">
        <v>73</v>
      </c>
      <c r="J119" s="451" t="s">
        <v>962</v>
      </c>
      <c r="K119" s="451"/>
      <c r="L119" s="451"/>
      <c r="M119" s="451"/>
      <c r="N119" s="451"/>
      <c r="O119" s="451"/>
      <c r="P119" s="394"/>
      <c r="Q119" s="394"/>
      <c r="R119" s="18"/>
      <c r="S119" s="18"/>
      <c r="T119" s="18"/>
      <c r="U119" s="18"/>
      <c r="V119" s="18"/>
      <c r="W119" s="18"/>
      <c r="X119" s="29"/>
    </row>
    <row r="120" spans="1:24" ht="72" customHeight="1" x14ac:dyDescent="0.25">
      <c r="B120" s="30"/>
      <c r="C120" s="392" t="s">
        <v>807</v>
      </c>
      <c r="D120" s="538" t="s">
        <v>79</v>
      </c>
      <c r="E120" s="538"/>
      <c r="F120" s="538"/>
      <c r="G120" s="538"/>
      <c r="H120" s="538"/>
      <c r="I120" s="390" t="s">
        <v>71</v>
      </c>
      <c r="J120" s="390"/>
      <c r="K120" s="390"/>
      <c r="L120" s="390" t="s">
        <v>808</v>
      </c>
      <c r="M120" s="390"/>
      <c r="N120" s="390" t="s">
        <v>974</v>
      </c>
      <c r="O120" s="390"/>
      <c r="P120" s="394"/>
      <c r="Q120" s="394"/>
      <c r="R120" s="18"/>
      <c r="S120" s="18"/>
      <c r="T120" s="18"/>
      <c r="U120" s="18"/>
      <c r="V120" s="18"/>
      <c r="W120" s="18"/>
      <c r="X120" s="29"/>
    </row>
    <row r="121" spans="1:24" ht="47.25" customHeight="1" x14ac:dyDescent="0.25">
      <c r="B121" s="30"/>
      <c r="C121" s="392" t="s">
        <v>968</v>
      </c>
      <c r="D121" s="542" t="s">
        <v>75</v>
      </c>
      <c r="E121" s="543"/>
      <c r="F121" s="543"/>
      <c r="G121" s="543"/>
      <c r="H121" s="544"/>
      <c r="I121" s="451" t="s">
        <v>71</v>
      </c>
      <c r="J121" s="451"/>
      <c r="K121" s="451"/>
      <c r="L121" s="451"/>
      <c r="M121" s="451"/>
      <c r="N121" s="451"/>
      <c r="O121" s="451"/>
      <c r="P121" s="394"/>
      <c r="Q121" s="429" t="s">
        <v>969</v>
      </c>
      <c r="R121" s="18"/>
      <c r="S121" s="18"/>
      <c r="T121" s="18"/>
      <c r="U121" s="18"/>
      <c r="V121" s="18"/>
      <c r="W121" s="18"/>
      <c r="X121" s="29"/>
    </row>
    <row r="122" spans="1:24" ht="47.25" customHeight="1" x14ac:dyDescent="0.25">
      <c r="B122" s="30"/>
      <c r="C122" s="392" t="s">
        <v>968</v>
      </c>
      <c r="D122" s="542" t="s">
        <v>76</v>
      </c>
      <c r="E122" s="543"/>
      <c r="F122" s="543"/>
      <c r="G122" s="543"/>
      <c r="H122" s="544"/>
      <c r="I122" s="451" t="s">
        <v>71</v>
      </c>
      <c r="J122" s="451"/>
      <c r="K122" s="451"/>
      <c r="L122" s="451"/>
      <c r="M122" s="451"/>
      <c r="N122" s="451"/>
      <c r="O122" s="451"/>
      <c r="P122" s="394"/>
      <c r="Q122" s="394"/>
      <c r="R122" s="18"/>
      <c r="S122" s="18"/>
      <c r="T122" s="18"/>
      <c r="U122" s="18"/>
      <c r="V122" s="18"/>
      <c r="W122" s="18"/>
      <c r="X122" s="29"/>
    </row>
    <row r="123" spans="1:24" ht="47.25" customHeight="1" x14ac:dyDescent="0.25">
      <c r="B123" s="30"/>
      <c r="C123" s="392" t="s">
        <v>809</v>
      </c>
      <c r="D123" s="538" t="s">
        <v>80</v>
      </c>
      <c r="E123" s="538"/>
      <c r="F123" s="538"/>
      <c r="G123" s="538"/>
      <c r="H123" s="538"/>
      <c r="I123" s="451" t="s">
        <v>71</v>
      </c>
      <c r="J123" s="451"/>
      <c r="K123" s="451"/>
      <c r="L123" s="451" t="s">
        <v>808</v>
      </c>
      <c r="M123" s="451"/>
      <c r="N123" s="451"/>
      <c r="O123" s="451"/>
      <c r="P123" s="394"/>
      <c r="Q123" s="394"/>
      <c r="R123" s="18"/>
      <c r="S123" s="18"/>
      <c r="T123" s="18"/>
      <c r="U123" s="18"/>
      <c r="V123" s="18"/>
      <c r="W123" s="18"/>
      <c r="X123" s="29"/>
    </row>
    <row r="124" spans="1:24" ht="121.5" customHeight="1" x14ac:dyDescent="0.25">
      <c r="B124" s="30"/>
      <c r="C124" s="392" t="s">
        <v>963</v>
      </c>
      <c r="D124" s="538" t="s">
        <v>81</v>
      </c>
      <c r="E124" s="538"/>
      <c r="F124" s="538"/>
      <c r="G124" s="538"/>
      <c r="H124" s="538"/>
      <c r="I124" s="451" t="s">
        <v>73</v>
      </c>
      <c r="J124" s="451" t="s">
        <v>964</v>
      </c>
      <c r="K124" s="451"/>
      <c r="L124" s="451" t="s">
        <v>965</v>
      </c>
      <c r="M124" s="451" t="s">
        <v>966</v>
      </c>
      <c r="N124" s="451"/>
      <c r="O124" s="451"/>
      <c r="P124" s="394" t="s">
        <v>804</v>
      </c>
      <c r="Q124" s="429" t="s">
        <v>967</v>
      </c>
      <c r="R124" s="18"/>
      <c r="S124" s="18"/>
      <c r="T124" s="18"/>
      <c r="U124" s="18"/>
      <c r="V124" s="18"/>
      <c r="W124" s="18"/>
      <c r="X124" s="29"/>
    </row>
    <row r="125" spans="1:24" ht="121.5" customHeight="1" x14ac:dyDescent="0.25">
      <c r="B125" s="30"/>
      <c r="C125" s="392" t="s">
        <v>970</v>
      </c>
      <c r="D125" s="538" t="s">
        <v>76</v>
      </c>
      <c r="E125" s="538"/>
      <c r="F125" s="538"/>
      <c r="G125" s="538"/>
      <c r="H125" s="538"/>
      <c r="I125" s="390" t="s">
        <v>71</v>
      </c>
      <c r="J125" s="390"/>
      <c r="K125" s="390"/>
      <c r="L125" s="433" t="s">
        <v>971</v>
      </c>
      <c r="M125" s="390"/>
      <c r="N125" s="390" t="s">
        <v>975</v>
      </c>
      <c r="O125" s="390" t="s">
        <v>973</v>
      </c>
      <c r="P125" s="394" t="s">
        <v>972</v>
      </c>
      <c r="Q125" s="429"/>
      <c r="R125" s="18"/>
      <c r="S125" s="18"/>
      <c r="T125" s="18"/>
      <c r="U125" s="18"/>
      <c r="V125" s="18"/>
      <c r="W125" s="18"/>
      <c r="X125" s="29"/>
    </row>
    <row r="126" spans="1:24" ht="245.25" customHeight="1" x14ac:dyDescent="0.25">
      <c r="B126" s="30"/>
      <c r="C126" s="392" t="s">
        <v>791</v>
      </c>
      <c r="D126" s="538" t="s">
        <v>81</v>
      </c>
      <c r="E126" s="538"/>
      <c r="F126" s="538"/>
      <c r="G126" s="538"/>
      <c r="H126" s="538"/>
      <c r="I126" s="390" t="s">
        <v>72</v>
      </c>
      <c r="J126" s="390" t="s">
        <v>792</v>
      </c>
      <c r="K126" s="390"/>
      <c r="L126" s="390"/>
      <c r="M126" s="390" t="s">
        <v>796</v>
      </c>
      <c r="N126" s="390" t="s">
        <v>794</v>
      </c>
      <c r="O126" s="390" t="s">
        <v>795</v>
      </c>
      <c r="P126" s="394" t="s">
        <v>797</v>
      </c>
      <c r="Q126" s="429" t="s">
        <v>793</v>
      </c>
      <c r="R126" s="18"/>
      <c r="S126" s="18"/>
      <c r="T126" s="18"/>
      <c r="U126" s="18"/>
      <c r="V126" s="18"/>
      <c r="W126" s="18"/>
      <c r="X126" s="29"/>
    </row>
    <row r="127" spans="1:24" ht="150" customHeight="1" x14ac:dyDescent="0.25">
      <c r="B127" s="30"/>
      <c r="C127" s="392" t="s">
        <v>798</v>
      </c>
      <c r="D127" s="538" t="s">
        <v>81</v>
      </c>
      <c r="E127" s="538"/>
      <c r="F127" s="538"/>
      <c r="G127" s="538"/>
      <c r="H127" s="538"/>
      <c r="I127" s="390" t="s">
        <v>72</v>
      </c>
      <c r="J127" s="390" t="s">
        <v>802</v>
      </c>
      <c r="K127" s="390"/>
      <c r="L127" s="390" t="s">
        <v>801</v>
      </c>
      <c r="M127" s="390" t="s">
        <v>803</v>
      </c>
      <c r="N127" s="390" t="s">
        <v>799</v>
      </c>
      <c r="O127" s="390" t="s">
        <v>806</v>
      </c>
      <c r="P127" s="394" t="s">
        <v>804</v>
      </c>
      <c r="Q127" s="429" t="s">
        <v>805</v>
      </c>
      <c r="R127" s="18"/>
      <c r="S127" s="18"/>
      <c r="T127" s="18"/>
      <c r="U127" s="18"/>
      <c r="V127" s="18"/>
      <c r="W127" s="18"/>
      <c r="X127" s="29"/>
    </row>
    <row r="128" spans="1:24" ht="47.25" hidden="1" customHeight="1" x14ac:dyDescent="0.25">
      <c r="B128" s="30"/>
      <c r="C128" s="392"/>
      <c r="D128" s="538"/>
      <c r="E128" s="538"/>
      <c r="F128" s="538"/>
      <c r="G128" s="538"/>
      <c r="H128" s="538"/>
      <c r="I128" s="390"/>
      <c r="J128" s="390"/>
      <c r="K128" s="390"/>
      <c r="L128" s="390"/>
      <c r="M128" s="390"/>
      <c r="N128" s="390"/>
      <c r="O128" s="390"/>
      <c r="P128" s="394"/>
      <c r="Q128" s="394"/>
      <c r="R128" s="18"/>
      <c r="S128" s="18"/>
      <c r="T128" s="18"/>
      <c r="U128" s="18"/>
      <c r="V128" s="18"/>
      <c r="W128" s="18"/>
      <c r="X128" s="29"/>
    </row>
    <row r="129" spans="2:24" ht="47.25" hidden="1" customHeight="1" x14ac:dyDescent="0.25">
      <c r="B129" s="30"/>
      <c r="C129" s="392"/>
      <c r="D129" s="538"/>
      <c r="E129" s="538"/>
      <c r="F129" s="538"/>
      <c r="G129" s="538"/>
      <c r="H129" s="538"/>
      <c r="I129" s="390"/>
      <c r="J129" s="390"/>
      <c r="K129" s="390"/>
      <c r="L129" s="390"/>
      <c r="M129" s="390"/>
      <c r="N129" s="390"/>
      <c r="O129" s="390"/>
      <c r="P129" s="394"/>
      <c r="Q129" s="394"/>
      <c r="R129" s="18"/>
      <c r="S129" s="18"/>
      <c r="T129" s="18"/>
      <c r="U129" s="18"/>
      <c r="V129" s="18"/>
      <c r="W129" s="18"/>
      <c r="X129" s="29"/>
    </row>
    <row r="130" spans="2:24" ht="47.25" hidden="1" customHeight="1" x14ac:dyDescent="0.25">
      <c r="B130" s="30"/>
      <c r="C130" s="392"/>
      <c r="D130" s="538"/>
      <c r="E130" s="538"/>
      <c r="F130" s="538"/>
      <c r="G130" s="538"/>
      <c r="H130" s="538"/>
      <c r="I130" s="390"/>
      <c r="J130" s="390"/>
      <c r="K130" s="390"/>
      <c r="L130" s="390"/>
      <c r="M130" s="390"/>
      <c r="N130" s="390"/>
      <c r="O130" s="390"/>
      <c r="P130" s="394"/>
      <c r="Q130" s="394"/>
      <c r="R130" s="18"/>
      <c r="S130" s="18"/>
      <c r="T130" s="18"/>
      <c r="U130" s="18"/>
      <c r="V130" s="18"/>
      <c r="W130" s="18"/>
      <c r="X130" s="29"/>
    </row>
    <row r="131" spans="2:24" ht="47.25" hidden="1" customHeight="1" x14ac:dyDescent="0.25">
      <c r="B131" s="30"/>
      <c r="C131" s="392"/>
      <c r="D131" s="538"/>
      <c r="E131" s="538"/>
      <c r="F131" s="538"/>
      <c r="G131" s="538"/>
      <c r="H131" s="538"/>
      <c r="I131" s="390"/>
      <c r="J131" s="390"/>
      <c r="K131" s="390"/>
      <c r="L131" s="390"/>
      <c r="M131" s="390"/>
      <c r="N131" s="390"/>
      <c r="O131" s="390"/>
      <c r="P131" s="394"/>
      <c r="Q131" s="394"/>
      <c r="R131" s="18"/>
      <c r="S131" s="18"/>
      <c r="T131" s="18"/>
      <c r="U131" s="18"/>
      <c r="V131" s="18"/>
      <c r="W131" s="18"/>
      <c r="X131" s="29"/>
    </row>
    <row r="132" spans="2:24" ht="47.25" hidden="1" customHeight="1" thickBot="1" x14ac:dyDescent="0.3">
      <c r="B132" s="30"/>
      <c r="C132" s="393"/>
      <c r="D132" s="555"/>
      <c r="E132" s="555"/>
      <c r="F132" s="555"/>
      <c r="G132" s="555"/>
      <c r="H132" s="555"/>
      <c r="I132" s="389"/>
      <c r="J132" s="389"/>
      <c r="K132" s="389"/>
      <c r="L132" s="389"/>
      <c r="M132" s="389"/>
      <c r="N132" s="389"/>
      <c r="O132" s="389"/>
      <c r="P132" s="395"/>
      <c r="Q132" s="395"/>
      <c r="R132" s="18"/>
      <c r="S132" s="18"/>
      <c r="T132" s="18"/>
      <c r="U132" s="18"/>
      <c r="V132" s="18"/>
      <c r="W132" s="18"/>
      <c r="X132" s="29"/>
    </row>
    <row r="133" spans="2:24" ht="18.75" x14ac:dyDescent="0.25">
      <c r="B133" s="41"/>
      <c r="C133" s="40"/>
      <c r="D133" s="40"/>
      <c r="E133" s="40"/>
      <c r="F133" s="40"/>
      <c r="G133" s="40"/>
      <c r="H133" s="40"/>
      <c r="I133" s="40"/>
      <c r="J133" s="40"/>
      <c r="K133" s="40"/>
      <c r="L133" s="40"/>
      <c r="M133" s="40"/>
      <c r="N133" s="40"/>
      <c r="O133" s="40"/>
      <c r="P133" s="40"/>
      <c r="Q133" s="40"/>
      <c r="R133" s="40"/>
      <c r="S133" s="40"/>
      <c r="T133" s="40"/>
      <c r="U133" s="40"/>
      <c r="V133" s="40"/>
      <c r="W133" s="40"/>
      <c r="X133" s="78"/>
    </row>
    <row r="135" spans="2:24" ht="15.75" thickBot="1" x14ac:dyDescent="0.3"/>
    <row r="136" spans="2:24" ht="15.75" thickBot="1" x14ac:dyDescent="0.3">
      <c r="B136" s="108"/>
      <c r="C136" s="576" t="s">
        <v>295</v>
      </c>
      <c r="D136" s="576"/>
      <c r="E136" s="576"/>
      <c r="F136" s="576"/>
      <c r="G136" s="576"/>
      <c r="H136" s="109"/>
      <c r="I136" s="109"/>
      <c r="J136" s="576"/>
      <c r="K136" s="576"/>
      <c r="L136" s="576"/>
      <c r="M136" s="576"/>
      <c r="N136" s="576"/>
      <c r="O136" s="109"/>
      <c r="P136" s="109"/>
      <c r="Q136" s="576"/>
      <c r="R136" s="576"/>
      <c r="S136" s="576"/>
      <c r="T136" s="576"/>
      <c r="U136" s="109"/>
      <c r="V136" s="109"/>
      <c r="W136" s="118"/>
      <c r="X136" s="119"/>
    </row>
    <row r="137" spans="2:24" x14ac:dyDescent="0.25">
      <c r="B137" s="110"/>
      <c r="C137" s="111"/>
      <c r="D137" s="112"/>
      <c r="E137" s="112"/>
      <c r="F137" s="112"/>
      <c r="G137" s="112"/>
      <c r="H137" s="112"/>
      <c r="I137" s="112"/>
      <c r="J137" s="112"/>
      <c r="K137" s="112"/>
      <c r="L137" s="112"/>
      <c r="M137" s="112"/>
      <c r="N137" s="112"/>
      <c r="O137" s="112"/>
      <c r="P137" s="112"/>
      <c r="Q137" s="112"/>
      <c r="R137" s="112"/>
      <c r="S137" s="112"/>
      <c r="T137" s="112"/>
      <c r="U137" s="112"/>
      <c r="V137" s="112"/>
      <c r="W137" s="112"/>
      <c r="X137" s="113"/>
    </row>
    <row r="138" spans="2:24" x14ac:dyDescent="0.25">
      <c r="B138" s="110">
        <v>5</v>
      </c>
      <c r="C138" s="111" t="s">
        <v>302</v>
      </c>
      <c r="D138" s="111"/>
      <c r="E138" s="111"/>
      <c r="F138" s="112"/>
      <c r="G138" s="112"/>
      <c r="H138" s="112"/>
      <c r="I138" s="112"/>
      <c r="J138" s="112"/>
      <c r="K138" s="112"/>
      <c r="L138" s="112"/>
      <c r="M138" s="112"/>
      <c r="N138" s="112"/>
      <c r="O138" s="112"/>
      <c r="P138" s="112"/>
      <c r="Q138" s="112"/>
      <c r="R138" s="112"/>
      <c r="S138" s="112"/>
      <c r="T138" s="112"/>
      <c r="U138" s="112"/>
      <c r="V138" s="112"/>
      <c r="W138" s="112"/>
      <c r="X138" s="113"/>
    </row>
    <row r="139" spans="2:24" ht="23.25" customHeight="1" thickBot="1" x14ac:dyDescent="0.3">
      <c r="B139" s="114"/>
      <c r="C139" s="111" t="s">
        <v>312</v>
      </c>
      <c r="D139" s="112"/>
      <c r="E139" s="112"/>
      <c r="F139" s="112"/>
      <c r="G139" s="112"/>
      <c r="H139" s="112"/>
      <c r="I139" s="112"/>
      <c r="J139" s="112"/>
      <c r="K139" s="112"/>
      <c r="L139" s="112"/>
      <c r="M139" s="112"/>
      <c r="N139" s="112"/>
      <c r="O139" s="112"/>
      <c r="P139" s="112"/>
      <c r="Q139" s="112"/>
      <c r="R139" s="112"/>
      <c r="S139" s="112"/>
      <c r="T139" s="112"/>
      <c r="U139" s="112"/>
      <c r="V139" s="112"/>
      <c r="W139" s="112"/>
      <c r="X139" s="113"/>
    </row>
    <row r="140" spans="2:24" ht="51.75" customHeight="1" x14ac:dyDescent="0.25">
      <c r="B140" s="114"/>
      <c r="C140" s="324" t="s">
        <v>87</v>
      </c>
      <c r="D140" s="596" t="s">
        <v>296</v>
      </c>
      <c r="E140" s="596"/>
      <c r="F140" s="596"/>
      <c r="G140" s="596"/>
      <c r="H140" s="596"/>
      <c r="I140" s="596" t="s">
        <v>650</v>
      </c>
      <c r="J140" s="596"/>
      <c r="K140" s="596" t="s">
        <v>649</v>
      </c>
      <c r="L140" s="596"/>
      <c r="M140" s="596" t="s">
        <v>8</v>
      </c>
      <c r="N140" s="617"/>
      <c r="O140" s="112"/>
      <c r="P140" s="112"/>
      <c r="Q140" s="112"/>
      <c r="R140" s="112"/>
      <c r="S140" s="112"/>
      <c r="T140" s="112"/>
      <c r="U140" s="112"/>
      <c r="V140" s="112"/>
      <c r="W140" s="112"/>
      <c r="X140" s="113"/>
    </row>
    <row r="141" spans="2:24" ht="47.25" customHeight="1" x14ac:dyDescent="0.25">
      <c r="B141" s="114"/>
      <c r="C141" s="396" t="s">
        <v>719</v>
      </c>
      <c r="D141" s="606" t="s">
        <v>924</v>
      </c>
      <c r="E141" s="606"/>
      <c r="F141" s="606"/>
      <c r="G141" s="606"/>
      <c r="H141" s="606"/>
      <c r="I141" s="610" t="s">
        <v>71</v>
      </c>
      <c r="J141" s="610"/>
      <c r="K141" s="612"/>
      <c r="L141" s="612"/>
      <c r="M141" s="612"/>
      <c r="N141" s="618"/>
      <c r="O141" s="112"/>
      <c r="P141" s="112"/>
      <c r="Q141" s="112"/>
      <c r="R141" s="112"/>
      <c r="S141" s="112"/>
      <c r="T141" s="112"/>
      <c r="U141" s="112"/>
      <c r="V141" s="112"/>
      <c r="W141" s="112"/>
      <c r="X141" s="113"/>
    </row>
    <row r="142" spans="2:24" ht="94.5" customHeight="1" x14ac:dyDescent="0.25">
      <c r="B142" s="114"/>
      <c r="C142" s="397" t="s">
        <v>734</v>
      </c>
      <c r="D142" s="595" t="s">
        <v>735</v>
      </c>
      <c r="E142" s="595"/>
      <c r="F142" s="595"/>
      <c r="G142" s="595"/>
      <c r="H142" s="595"/>
      <c r="I142" s="609" t="s">
        <v>71</v>
      </c>
      <c r="J142" s="609"/>
      <c r="K142" s="613" t="s">
        <v>736</v>
      </c>
      <c r="L142" s="611"/>
      <c r="M142" s="611"/>
      <c r="N142" s="614"/>
      <c r="O142" s="112"/>
      <c r="P142" s="112"/>
      <c r="Q142" s="112"/>
      <c r="R142" s="112"/>
      <c r="S142" s="112"/>
      <c r="T142" s="112"/>
      <c r="U142" s="112"/>
      <c r="V142" s="112"/>
      <c r="W142" s="112"/>
      <c r="X142" s="113"/>
    </row>
    <row r="143" spans="2:24" ht="47.25" hidden="1" customHeight="1" x14ac:dyDescent="0.25">
      <c r="B143" s="114"/>
      <c r="C143" s="397"/>
      <c r="D143" s="595"/>
      <c r="E143" s="595"/>
      <c r="F143" s="595"/>
      <c r="G143" s="595"/>
      <c r="H143" s="595"/>
      <c r="I143" s="609"/>
      <c r="J143" s="609"/>
      <c r="K143" s="611"/>
      <c r="L143" s="611"/>
      <c r="M143" s="611"/>
      <c r="N143" s="614"/>
      <c r="O143" s="112"/>
      <c r="P143" s="112"/>
      <c r="Q143" s="112"/>
      <c r="R143" s="112"/>
      <c r="S143" s="112"/>
      <c r="T143" s="112"/>
      <c r="U143" s="112"/>
      <c r="V143" s="112"/>
      <c r="W143" s="112"/>
      <c r="X143" s="113"/>
    </row>
    <row r="144" spans="2:24" ht="47.25" hidden="1" customHeight="1" x14ac:dyDescent="0.25">
      <c r="B144" s="114"/>
      <c r="C144" s="397"/>
      <c r="D144" s="595"/>
      <c r="E144" s="595"/>
      <c r="F144" s="595"/>
      <c r="G144" s="595"/>
      <c r="H144" s="595"/>
      <c r="I144" s="609"/>
      <c r="J144" s="609"/>
      <c r="K144" s="611"/>
      <c r="L144" s="611"/>
      <c r="M144" s="611"/>
      <c r="N144" s="614"/>
      <c r="O144" s="112"/>
      <c r="P144" s="112"/>
      <c r="Q144" s="112"/>
      <c r="R144" s="112"/>
      <c r="S144" s="112"/>
      <c r="T144" s="112"/>
      <c r="U144" s="112"/>
      <c r="V144" s="112"/>
      <c r="W144" s="112"/>
      <c r="X144" s="113"/>
    </row>
    <row r="145" spans="2:24" ht="47.25" hidden="1" customHeight="1" x14ac:dyDescent="0.25">
      <c r="B145" s="114"/>
      <c r="C145" s="397"/>
      <c r="D145" s="595"/>
      <c r="E145" s="595"/>
      <c r="F145" s="595"/>
      <c r="G145" s="595"/>
      <c r="H145" s="595"/>
      <c r="I145" s="609"/>
      <c r="J145" s="609"/>
      <c r="K145" s="611"/>
      <c r="L145" s="611"/>
      <c r="M145" s="611"/>
      <c r="N145" s="614"/>
      <c r="O145" s="112"/>
      <c r="P145" s="112"/>
      <c r="Q145" s="112"/>
      <c r="R145" s="112"/>
      <c r="S145" s="112"/>
      <c r="T145" s="112"/>
      <c r="U145" s="112"/>
      <c r="V145" s="112"/>
      <c r="W145" s="112"/>
      <c r="X145" s="113"/>
    </row>
    <row r="146" spans="2:24" ht="47.25" hidden="1" customHeight="1" x14ac:dyDescent="0.25">
      <c r="B146" s="114"/>
      <c r="C146" s="397"/>
      <c r="D146" s="595"/>
      <c r="E146" s="595"/>
      <c r="F146" s="595"/>
      <c r="G146" s="595"/>
      <c r="H146" s="595"/>
      <c r="I146" s="609"/>
      <c r="J146" s="609"/>
      <c r="K146" s="611"/>
      <c r="L146" s="611"/>
      <c r="M146" s="611"/>
      <c r="N146" s="614"/>
      <c r="O146" s="112"/>
      <c r="P146" s="112"/>
      <c r="Q146" s="112"/>
      <c r="R146" s="112"/>
      <c r="S146" s="112"/>
      <c r="T146" s="112"/>
      <c r="U146" s="112"/>
      <c r="V146" s="112"/>
      <c r="W146" s="112"/>
      <c r="X146" s="113"/>
    </row>
    <row r="147" spans="2:24" ht="47.25" hidden="1" customHeight="1" x14ac:dyDescent="0.25">
      <c r="B147" s="114"/>
      <c r="C147" s="397"/>
      <c r="D147" s="595"/>
      <c r="E147" s="595"/>
      <c r="F147" s="595"/>
      <c r="G147" s="595"/>
      <c r="H147" s="595"/>
      <c r="I147" s="609"/>
      <c r="J147" s="609"/>
      <c r="K147" s="611"/>
      <c r="L147" s="611"/>
      <c r="M147" s="611"/>
      <c r="N147" s="614"/>
      <c r="O147" s="112"/>
      <c r="P147" s="112"/>
      <c r="Q147" s="112"/>
      <c r="R147" s="112"/>
      <c r="S147" s="112"/>
      <c r="T147" s="112"/>
      <c r="U147" s="112"/>
      <c r="V147" s="112"/>
      <c r="W147" s="112"/>
      <c r="X147" s="113"/>
    </row>
    <row r="148" spans="2:24" ht="47.25" hidden="1" customHeight="1" x14ac:dyDescent="0.25">
      <c r="B148" s="114"/>
      <c r="C148" s="397"/>
      <c r="D148" s="595"/>
      <c r="E148" s="595"/>
      <c r="F148" s="595"/>
      <c r="G148" s="595"/>
      <c r="H148" s="595"/>
      <c r="I148" s="609"/>
      <c r="J148" s="609"/>
      <c r="K148" s="611"/>
      <c r="L148" s="611"/>
      <c r="M148" s="611"/>
      <c r="N148" s="614"/>
      <c r="O148" s="112"/>
      <c r="P148" s="112"/>
      <c r="Q148" s="112"/>
      <c r="R148" s="112"/>
      <c r="S148" s="112"/>
      <c r="T148" s="112"/>
      <c r="U148" s="112"/>
      <c r="V148" s="112"/>
      <c r="W148" s="112"/>
      <c r="X148" s="113"/>
    </row>
    <row r="149" spans="2:24" ht="47.25" hidden="1" customHeight="1" x14ac:dyDescent="0.25">
      <c r="B149" s="114"/>
      <c r="C149" s="397"/>
      <c r="D149" s="595"/>
      <c r="E149" s="595"/>
      <c r="F149" s="595"/>
      <c r="G149" s="595"/>
      <c r="H149" s="595"/>
      <c r="I149" s="609"/>
      <c r="J149" s="609"/>
      <c r="K149" s="611"/>
      <c r="L149" s="611"/>
      <c r="M149" s="611"/>
      <c r="N149" s="614"/>
      <c r="O149" s="112"/>
      <c r="P149" s="112"/>
      <c r="Q149" s="112"/>
      <c r="R149" s="112"/>
      <c r="S149" s="112"/>
      <c r="T149" s="112"/>
      <c r="U149" s="112"/>
      <c r="V149" s="112"/>
      <c r="W149" s="112"/>
      <c r="X149" s="113"/>
    </row>
    <row r="150" spans="2:24" ht="47.25" hidden="1" customHeight="1" x14ac:dyDescent="0.25">
      <c r="B150" s="114"/>
      <c r="C150" s="397"/>
      <c r="D150" s="595"/>
      <c r="E150" s="595"/>
      <c r="F150" s="595"/>
      <c r="G150" s="595"/>
      <c r="H150" s="595"/>
      <c r="I150" s="609"/>
      <c r="J150" s="609"/>
      <c r="K150" s="611"/>
      <c r="L150" s="611"/>
      <c r="M150" s="611"/>
      <c r="N150" s="614"/>
      <c r="O150" s="112"/>
      <c r="P150" s="112"/>
      <c r="Q150" s="112"/>
      <c r="R150" s="112"/>
      <c r="S150" s="112"/>
      <c r="T150" s="112"/>
      <c r="U150" s="112"/>
      <c r="V150" s="112"/>
      <c r="W150" s="112"/>
      <c r="X150" s="113"/>
    </row>
    <row r="151" spans="2:24" ht="47.25" hidden="1" customHeight="1" x14ac:dyDescent="0.25">
      <c r="B151" s="114"/>
      <c r="C151" s="397"/>
      <c r="D151" s="595"/>
      <c r="E151" s="595"/>
      <c r="F151" s="595"/>
      <c r="G151" s="595"/>
      <c r="H151" s="595"/>
      <c r="I151" s="609"/>
      <c r="J151" s="609"/>
      <c r="K151" s="611"/>
      <c r="L151" s="611"/>
      <c r="M151" s="611"/>
      <c r="N151" s="614"/>
      <c r="O151" s="112"/>
      <c r="P151" s="112"/>
      <c r="Q151" s="112"/>
      <c r="R151" s="112"/>
      <c r="S151" s="112"/>
      <c r="T151" s="112"/>
      <c r="U151" s="112"/>
      <c r="V151" s="112"/>
      <c r="W151" s="112"/>
      <c r="X151" s="113"/>
    </row>
    <row r="152" spans="2:24" ht="47.25" hidden="1" customHeight="1" x14ac:dyDescent="0.25">
      <c r="B152" s="114"/>
      <c r="C152" s="397"/>
      <c r="D152" s="595"/>
      <c r="E152" s="595"/>
      <c r="F152" s="595"/>
      <c r="G152" s="595"/>
      <c r="H152" s="595"/>
      <c r="I152" s="609"/>
      <c r="J152" s="609"/>
      <c r="K152" s="611"/>
      <c r="L152" s="611"/>
      <c r="M152" s="611"/>
      <c r="N152" s="614"/>
      <c r="O152" s="112"/>
      <c r="P152" s="112"/>
      <c r="Q152" s="112"/>
      <c r="R152" s="112"/>
      <c r="S152" s="112"/>
      <c r="T152" s="112"/>
      <c r="U152" s="112"/>
      <c r="V152" s="112"/>
      <c r="W152" s="112"/>
      <c r="X152" s="113"/>
    </row>
    <row r="153" spans="2:24" ht="47.25" hidden="1" customHeight="1" x14ac:dyDescent="0.25">
      <c r="B153" s="114"/>
      <c r="C153" s="397"/>
      <c r="D153" s="595"/>
      <c r="E153" s="595"/>
      <c r="F153" s="595"/>
      <c r="G153" s="595"/>
      <c r="H153" s="595"/>
      <c r="I153" s="609"/>
      <c r="J153" s="609"/>
      <c r="K153" s="611"/>
      <c r="L153" s="611"/>
      <c r="M153" s="611"/>
      <c r="N153" s="614"/>
      <c r="O153" s="112"/>
      <c r="P153" s="112"/>
      <c r="Q153" s="112"/>
      <c r="R153" s="112"/>
      <c r="S153" s="112"/>
      <c r="T153" s="112"/>
      <c r="U153" s="112"/>
      <c r="V153" s="112"/>
      <c r="W153" s="112"/>
      <c r="X153" s="113"/>
    </row>
    <row r="154" spans="2:24" ht="47.25" hidden="1" customHeight="1" x14ac:dyDescent="0.25">
      <c r="B154" s="114"/>
      <c r="C154" s="397"/>
      <c r="D154" s="595"/>
      <c r="E154" s="595"/>
      <c r="F154" s="595"/>
      <c r="G154" s="595"/>
      <c r="H154" s="595"/>
      <c r="I154" s="609"/>
      <c r="J154" s="609"/>
      <c r="K154" s="611"/>
      <c r="L154" s="611"/>
      <c r="M154" s="611"/>
      <c r="N154" s="614"/>
      <c r="O154" s="112"/>
      <c r="P154" s="112"/>
      <c r="Q154" s="112"/>
      <c r="R154" s="112"/>
      <c r="S154" s="112"/>
      <c r="T154" s="112"/>
      <c r="U154" s="112"/>
      <c r="V154" s="112"/>
      <c r="W154" s="112"/>
      <c r="X154" s="113"/>
    </row>
    <row r="155" spans="2:24" ht="47.25" hidden="1" customHeight="1" x14ac:dyDescent="0.25">
      <c r="B155" s="114"/>
      <c r="C155" s="397"/>
      <c r="D155" s="595"/>
      <c r="E155" s="595"/>
      <c r="F155" s="595"/>
      <c r="G155" s="595"/>
      <c r="H155" s="595"/>
      <c r="I155" s="609"/>
      <c r="J155" s="609"/>
      <c r="K155" s="611"/>
      <c r="L155" s="611"/>
      <c r="M155" s="611"/>
      <c r="N155" s="614"/>
      <c r="O155" s="112"/>
      <c r="P155" s="112"/>
      <c r="Q155" s="112"/>
      <c r="R155" s="112"/>
      <c r="S155" s="112"/>
      <c r="T155" s="112"/>
      <c r="U155" s="112"/>
      <c r="V155" s="112"/>
      <c r="W155" s="112"/>
      <c r="X155" s="113"/>
    </row>
    <row r="156" spans="2:24" ht="47.25" hidden="1" customHeight="1" x14ac:dyDescent="0.25">
      <c r="B156" s="114"/>
      <c r="C156" s="397"/>
      <c r="D156" s="595"/>
      <c r="E156" s="595"/>
      <c r="F156" s="595"/>
      <c r="G156" s="595"/>
      <c r="H156" s="595"/>
      <c r="I156" s="609"/>
      <c r="J156" s="609"/>
      <c r="K156" s="611"/>
      <c r="L156" s="611"/>
      <c r="M156" s="611"/>
      <c r="N156" s="614"/>
      <c r="O156" s="112"/>
      <c r="P156" s="112"/>
      <c r="Q156" s="112"/>
      <c r="R156" s="112"/>
      <c r="S156" s="112"/>
      <c r="T156" s="112"/>
      <c r="U156" s="112"/>
      <c r="V156" s="112"/>
      <c r="W156" s="112"/>
      <c r="X156" s="113"/>
    </row>
    <row r="157" spans="2:24" ht="47.25" hidden="1" customHeight="1" x14ac:dyDescent="0.25">
      <c r="B157" s="114"/>
      <c r="C157" s="397"/>
      <c r="D157" s="595"/>
      <c r="E157" s="595"/>
      <c r="F157" s="595"/>
      <c r="G157" s="595"/>
      <c r="H157" s="595"/>
      <c r="I157" s="609"/>
      <c r="J157" s="609"/>
      <c r="K157" s="611"/>
      <c r="L157" s="611"/>
      <c r="M157" s="611"/>
      <c r="N157" s="614"/>
      <c r="O157" s="112"/>
      <c r="P157" s="112"/>
      <c r="Q157" s="112"/>
      <c r="R157" s="112"/>
      <c r="S157" s="112"/>
      <c r="T157" s="112"/>
      <c r="U157" s="112"/>
      <c r="V157" s="112"/>
      <c r="W157" s="112"/>
      <c r="X157" s="113"/>
    </row>
    <row r="158" spans="2:24" ht="47.25" hidden="1" customHeight="1" thickBot="1" x14ac:dyDescent="0.3">
      <c r="B158" s="114"/>
      <c r="C158" s="398"/>
      <c r="D158" s="607"/>
      <c r="E158" s="607"/>
      <c r="F158" s="607"/>
      <c r="G158" s="607"/>
      <c r="H158" s="607"/>
      <c r="I158" s="608"/>
      <c r="J158" s="608"/>
      <c r="K158" s="615"/>
      <c r="L158" s="615"/>
      <c r="M158" s="615"/>
      <c r="N158" s="616"/>
      <c r="O158" s="112"/>
      <c r="P158" s="112"/>
      <c r="Q158" s="112"/>
      <c r="R158" s="112"/>
      <c r="S158" s="112"/>
      <c r="T158" s="112"/>
      <c r="U158" s="112"/>
      <c r="V158" s="112"/>
      <c r="W158" s="112"/>
      <c r="X158" s="113"/>
    </row>
    <row r="159" spans="2:24" x14ac:dyDescent="0.25">
      <c r="B159" s="114"/>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0">
        <v>6</v>
      </c>
      <c r="C161" s="111" t="s">
        <v>297</v>
      </c>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ht="15.75" thickBot="1" x14ac:dyDescent="0.3">
      <c r="B162" s="114"/>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x14ac:dyDescent="0.25">
      <c r="B163" s="114"/>
      <c r="C163" s="597"/>
      <c r="D163" s="598"/>
      <c r="E163" s="598"/>
      <c r="F163" s="598"/>
      <c r="G163" s="598"/>
      <c r="H163" s="598"/>
      <c r="I163" s="599"/>
      <c r="J163" s="112"/>
      <c r="K163" s="112"/>
      <c r="L163" s="112"/>
      <c r="M163" s="112"/>
      <c r="N163" s="112"/>
      <c r="O163" s="112"/>
      <c r="P163" s="112"/>
      <c r="Q163" s="112"/>
      <c r="R163" s="112"/>
      <c r="S163" s="112"/>
      <c r="T163" s="112"/>
      <c r="U163" s="112"/>
      <c r="V163" s="112"/>
      <c r="W163" s="112"/>
      <c r="X163" s="113"/>
    </row>
    <row r="164" spans="2:24" x14ac:dyDescent="0.25">
      <c r="B164" s="114"/>
      <c r="C164" s="600"/>
      <c r="D164" s="601"/>
      <c r="E164" s="601"/>
      <c r="F164" s="601"/>
      <c r="G164" s="601"/>
      <c r="H164" s="601"/>
      <c r="I164" s="602"/>
      <c r="J164" s="112"/>
      <c r="K164" s="112"/>
      <c r="L164" s="112"/>
      <c r="M164" s="112"/>
      <c r="N164" s="112"/>
      <c r="O164" s="112"/>
      <c r="P164" s="112"/>
      <c r="Q164" s="112"/>
      <c r="R164" s="112"/>
      <c r="S164" s="112"/>
      <c r="T164" s="112"/>
      <c r="U164" s="112"/>
      <c r="V164" s="112"/>
      <c r="W164" s="112"/>
      <c r="X164" s="113"/>
    </row>
    <row r="165" spans="2:24" x14ac:dyDescent="0.25">
      <c r="B165" s="114"/>
      <c r="C165" s="600"/>
      <c r="D165" s="601"/>
      <c r="E165" s="601"/>
      <c r="F165" s="601"/>
      <c r="G165" s="601"/>
      <c r="H165" s="601"/>
      <c r="I165" s="602"/>
      <c r="J165" s="112"/>
      <c r="K165" s="112"/>
      <c r="L165" s="112"/>
      <c r="M165" s="112"/>
      <c r="N165" s="112"/>
      <c r="O165" s="112"/>
      <c r="P165" s="112"/>
      <c r="Q165" s="112"/>
      <c r="R165" s="112"/>
      <c r="S165" s="112"/>
      <c r="T165" s="112"/>
      <c r="U165" s="112"/>
      <c r="V165" s="112"/>
      <c r="W165" s="112"/>
      <c r="X165" s="113"/>
    </row>
    <row r="166" spans="2:24" x14ac:dyDescent="0.25">
      <c r="B166" s="114"/>
      <c r="C166" s="600"/>
      <c r="D166" s="601"/>
      <c r="E166" s="601"/>
      <c r="F166" s="601"/>
      <c r="G166" s="601"/>
      <c r="H166" s="601"/>
      <c r="I166" s="602"/>
      <c r="J166" s="112"/>
      <c r="K166" s="112"/>
      <c r="L166" s="112"/>
      <c r="M166" s="112"/>
      <c r="N166" s="112"/>
      <c r="O166" s="112"/>
      <c r="P166" s="112"/>
      <c r="Q166" s="112"/>
      <c r="R166" s="112"/>
      <c r="S166" s="112"/>
      <c r="T166" s="112"/>
      <c r="U166" s="112"/>
      <c r="V166" s="112"/>
      <c r="W166" s="112"/>
      <c r="X166" s="113"/>
    </row>
    <row r="167" spans="2:24" x14ac:dyDescent="0.25">
      <c r="B167" s="114"/>
      <c r="C167" s="600"/>
      <c r="D167" s="601"/>
      <c r="E167" s="601"/>
      <c r="F167" s="601"/>
      <c r="G167" s="601"/>
      <c r="H167" s="601"/>
      <c r="I167" s="602"/>
      <c r="J167" s="112"/>
      <c r="K167" s="112"/>
      <c r="L167" s="112"/>
      <c r="M167" s="112"/>
      <c r="N167" s="112"/>
      <c r="O167" s="112"/>
      <c r="P167" s="112"/>
      <c r="Q167" s="112"/>
      <c r="R167" s="112"/>
      <c r="S167" s="112"/>
      <c r="T167" s="112"/>
      <c r="U167" s="112"/>
      <c r="V167" s="112"/>
      <c r="W167" s="112"/>
      <c r="X167" s="113"/>
    </row>
    <row r="168" spans="2:24" ht="15.75" thickBot="1" x14ac:dyDescent="0.3">
      <c r="B168" s="114"/>
      <c r="C168" s="603"/>
      <c r="D168" s="604"/>
      <c r="E168" s="604"/>
      <c r="F168" s="604"/>
      <c r="G168" s="604"/>
      <c r="H168" s="604"/>
      <c r="I168" s="605"/>
      <c r="J168" s="112"/>
      <c r="K168" s="112"/>
      <c r="L168" s="112"/>
      <c r="M168" s="112"/>
      <c r="N168" s="112"/>
      <c r="O168" s="112"/>
      <c r="P168" s="112"/>
      <c r="Q168" s="112"/>
      <c r="R168" s="112"/>
      <c r="S168" s="112"/>
      <c r="T168" s="112"/>
      <c r="U168" s="112"/>
      <c r="V168" s="112"/>
      <c r="W168" s="112"/>
      <c r="X168" s="113"/>
    </row>
    <row r="169" spans="2:24" x14ac:dyDescent="0.25">
      <c r="B169" s="115"/>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7"/>
    </row>
    <row r="170" spans="2:24" x14ac:dyDescent="0.25">
      <c r="V170" s="4"/>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1">
    <mergeCell ref="K158:L158"/>
    <mergeCell ref="M140:N140"/>
    <mergeCell ref="M141:N141"/>
    <mergeCell ref="M142:N142"/>
    <mergeCell ref="M143:N143"/>
    <mergeCell ref="M144:N144"/>
    <mergeCell ref="M155:N155"/>
    <mergeCell ref="M156:N156"/>
    <mergeCell ref="M145:N145"/>
    <mergeCell ref="M146:N146"/>
    <mergeCell ref="M147:N147"/>
    <mergeCell ref="M148:N148"/>
    <mergeCell ref="M149:N149"/>
    <mergeCell ref="M150:N150"/>
    <mergeCell ref="M157:N157"/>
    <mergeCell ref="M158:N158"/>
    <mergeCell ref="M153:N153"/>
    <mergeCell ref="M154:N154"/>
    <mergeCell ref="K149:L149"/>
    <mergeCell ref="K150:L150"/>
    <mergeCell ref="K151:L151"/>
    <mergeCell ref="K152:L152"/>
    <mergeCell ref="M151:N151"/>
    <mergeCell ref="M152:N152"/>
    <mergeCell ref="K153:L153"/>
    <mergeCell ref="K154:L154"/>
    <mergeCell ref="K155:L155"/>
    <mergeCell ref="K156:L156"/>
    <mergeCell ref="K157:L157"/>
    <mergeCell ref="K140:L140"/>
    <mergeCell ref="K141:L141"/>
    <mergeCell ref="K142:L142"/>
    <mergeCell ref="K143:L143"/>
    <mergeCell ref="K144:L144"/>
    <mergeCell ref="K145:L145"/>
    <mergeCell ref="K146:L146"/>
    <mergeCell ref="K147:L147"/>
    <mergeCell ref="K148:L148"/>
    <mergeCell ref="I156:J156"/>
    <mergeCell ref="I157:J157"/>
    <mergeCell ref="I146:J146"/>
    <mergeCell ref="I149:J149"/>
    <mergeCell ref="I150:J150"/>
    <mergeCell ref="I151:J151"/>
    <mergeCell ref="I155:J155"/>
    <mergeCell ref="I141:J141"/>
    <mergeCell ref="I140:J140"/>
    <mergeCell ref="I142:J142"/>
    <mergeCell ref="I143:J143"/>
    <mergeCell ref="I144:J144"/>
    <mergeCell ref="I145:J145"/>
    <mergeCell ref="D151:H151"/>
    <mergeCell ref="I152:J152"/>
    <mergeCell ref="I153:J153"/>
    <mergeCell ref="I154:J154"/>
    <mergeCell ref="I147:J147"/>
    <mergeCell ref="I148:J148"/>
    <mergeCell ref="D158:H158"/>
    <mergeCell ref="I158:J158"/>
    <mergeCell ref="E41:G41"/>
    <mergeCell ref="E42:G42"/>
    <mergeCell ref="E43:G43"/>
    <mergeCell ref="D146:H146"/>
    <mergeCell ref="D147:H147"/>
    <mergeCell ref="D148:H148"/>
    <mergeCell ref="D149:H149"/>
    <mergeCell ref="D150:H150"/>
    <mergeCell ref="D132:H132"/>
    <mergeCell ref="C163:I168"/>
    <mergeCell ref="D141:H141"/>
    <mergeCell ref="D142:H142"/>
    <mergeCell ref="D143:H143"/>
    <mergeCell ref="D144:H144"/>
    <mergeCell ref="D145:H145"/>
    <mergeCell ref="D155:H155"/>
    <mergeCell ref="D156:H156"/>
    <mergeCell ref="D157:H157"/>
    <mergeCell ref="L63:M63"/>
    <mergeCell ref="L64:M64"/>
    <mergeCell ref="D152:H152"/>
    <mergeCell ref="D153:H153"/>
    <mergeCell ref="D154:H154"/>
    <mergeCell ref="E79:F79"/>
    <mergeCell ref="J136:N136"/>
    <mergeCell ref="N82:O82"/>
    <mergeCell ref="D140:H140"/>
    <mergeCell ref="E94:F94"/>
    <mergeCell ref="E78:F78"/>
    <mergeCell ref="Q136:T136"/>
    <mergeCell ref="N72:O72"/>
    <mergeCell ref="N71:O71"/>
    <mergeCell ref="N66:O66"/>
    <mergeCell ref="N81:O81"/>
    <mergeCell ref="N79:O79"/>
    <mergeCell ref="N77:O77"/>
    <mergeCell ref="N76:O76"/>
    <mergeCell ref="N80:O80"/>
    <mergeCell ref="C47:I51"/>
    <mergeCell ref="E77:F77"/>
    <mergeCell ref="L76:M76"/>
    <mergeCell ref="N78:O78"/>
    <mergeCell ref="N59:O59"/>
    <mergeCell ref="N60:O60"/>
    <mergeCell ref="L59:M59"/>
    <mergeCell ref="L60:M60"/>
    <mergeCell ref="L61:M61"/>
    <mergeCell ref="L62:M62"/>
    <mergeCell ref="E81:F81"/>
    <mergeCell ref="E82:F82"/>
    <mergeCell ref="E83:F83"/>
    <mergeCell ref="E95:F95"/>
    <mergeCell ref="E93:F93"/>
    <mergeCell ref="E86:F86"/>
    <mergeCell ref="E87:F87"/>
    <mergeCell ref="D130:H130"/>
    <mergeCell ref="C136:G136"/>
    <mergeCell ref="C17:C21"/>
    <mergeCell ref="C22:C24"/>
    <mergeCell ref="E34:G34"/>
    <mergeCell ref="E40:G40"/>
    <mergeCell ref="E37:G37"/>
    <mergeCell ref="E31:G31"/>
    <mergeCell ref="E32:G32"/>
    <mergeCell ref="E33:G33"/>
    <mergeCell ref="D126:H126"/>
    <mergeCell ref="D127:H127"/>
    <mergeCell ref="E85:F85"/>
    <mergeCell ref="D128:H128"/>
    <mergeCell ref="E89:F89"/>
    <mergeCell ref="E91:F91"/>
    <mergeCell ref="E92:F92"/>
    <mergeCell ref="D117:H117"/>
    <mergeCell ref="D123:H123"/>
    <mergeCell ref="D122:H122"/>
    <mergeCell ref="E39:G39"/>
    <mergeCell ref="O42:P42"/>
    <mergeCell ref="O29:P29"/>
    <mergeCell ref="O30:P30"/>
    <mergeCell ref="O31:P31"/>
    <mergeCell ref="O32:P32"/>
    <mergeCell ref="E30:G30"/>
    <mergeCell ref="E29:G29"/>
    <mergeCell ref="O37:P37"/>
    <mergeCell ref="O38:P38"/>
    <mergeCell ref="O39:P39"/>
    <mergeCell ref="O40:P40"/>
    <mergeCell ref="O41:P41"/>
    <mergeCell ref="O33:P33"/>
    <mergeCell ref="O35:P35"/>
    <mergeCell ref="O36:P36"/>
    <mergeCell ref="E35:G35"/>
    <mergeCell ref="E36:G36"/>
    <mergeCell ref="E38:G38"/>
    <mergeCell ref="E67:F67"/>
    <mergeCell ref="N61:O61"/>
    <mergeCell ref="N62:O62"/>
    <mergeCell ref="N63:O63"/>
    <mergeCell ref="O43:P43"/>
    <mergeCell ref="L56:M56"/>
    <mergeCell ref="N56:O56"/>
    <mergeCell ref="L65:M65"/>
    <mergeCell ref="N73:O73"/>
    <mergeCell ref="N57:O57"/>
    <mergeCell ref="E59:F59"/>
    <mergeCell ref="E60:F60"/>
    <mergeCell ref="E61:F61"/>
    <mergeCell ref="E62:F62"/>
    <mergeCell ref="L57:M57"/>
    <mergeCell ref="L58:M58"/>
    <mergeCell ref="N58:O58"/>
    <mergeCell ref="N64:O64"/>
    <mergeCell ref="N65:O65"/>
    <mergeCell ref="N74:O74"/>
    <mergeCell ref="N75:O75"/>
    <mergeCell ref="N67:O67"/>
    <mergeCell ref="N68:O68"/>
    <mergeCell ref="N69:O69"/>
    <mergeCell ref="L80:M80"/>
    <mergeCell ref="L81:M81"/>
    <mergeCell ref="L82:M82"/>
    <mergeCell ref="L77:M77"/>
    <mergeCell ref="L78:M78"/>
    <mergeCell ref="L79:M79"/>
    <mergeCell ref="E73:F73"/>
    <mergeCell ref="E74:F74"/>
    <mergeCell ref="E69:F69"/>
    <mergeCell ref="E75:F75"/>
    <mergeCell ref="L75:M75"/>
    <mergeCell ref="E68:F68"/>
    <mergeCell ref="E72:F72"/>
    <mergeCell ref="L71:M71"/>
    <mergeCell ref="E70:F70"/>
    <mergeCell ref="L66:M66"/>
    <mergeCell ref="L67:M67"/>
    <mergeCell ref="E71:F71"/>
    <mergeCell ref="D116:H116"/>
    <mergeCell ref="D110:H110"/>
    <mergeCell ref="D111:H111"/>
    <mergeCell ref="D112:H112"/>
    <mergeCell ref="E97:F97"/>
    <mergeCell ref="D114:H114"/>
    <mergeCell ref="E88:F88"/>
    <mergeCell ref="E76:F76"/>
    <mergeCell ref="E63:F63"/>
    <mergeCell ref="L85:M85"/>
    <mergeCell ref="E84:F84"/>
    <mergeCell ref="E64:F64"/>
    <mergeCell ref="E65:F65"/>
    <mergeCell ref="E66:F66"/>
    <mergeCell ref="L72:M72"/>
    <mergeCell ref="L73:M73"/>
    <mergeCell ref="L74:M74"/>
    <mergeCell ref="E80:F80"/>
    <mergeCell ref="D124:H124"/>
    <mergeCell ref="L92:M92"/>
    <mergeCell ref="L93:M93"/>
    <mergeCell ref="L97:M97"/>
    <mergeCell ref="E56:F56"/>
    <mergeCell ref="E57:F57"/>
    <mergeCell ref="E58:F58"/>
    <mergeCell ref="L68:M68"/>
    <mergeCell ref="L69:M69"/>
    <mergeCell ref="D131:H131"/>
    <mergeCell ref="L88:M88"/>
    <mergeCell ref="L89:M89"/>
    <mergeCell ref="C101:I105"/>
    <mergeCell ref="D113:H113"/>
    <mergeCell ref="L95:M95"/>
    <mergeCell ref="L96:M96"/>
    <mergeCell ref="D129:H129"/>
    <mergeCell ref="D120:H120"/>
    <mergeCell ref="D125:H125"/>
    <mergeCell ref="L87:M87"/>
    <mergeCell ref="N88:O88"/>
    <mergeCell ref="N89:O89"/>
    <mergeCell ref="N83:O83"/>
    <mergeCell ref="N84:O84"/>
    <mergeCell ref="N85:O85"/>
    <mergeCell ref="L86:M86"/>
    <mergeCell ref="L83:M83"/>
    <mergeCell ref="L84:M84"/>
    <mergeCell ref="D121:H121"/>
    <mergeCell ref="N90:O90"/>
    <mergeCell ref="N91:O91"/>
    <mergeCell ref="L91:M91"/>
    <mergeCell ref="E90:F90"/>
    <mergeCell ref="D119:H119"/>
    <mergeCell ref="N94:O94"/>
    <mergeCell ref="N95:O95"/>
    <mergeCell ref="D118:H118"/>
    <mergeCell ref="N97:O97"/>
    <mergeCell ref="D115:H115"/>
    <mergeCell ref="E96:F96"/>
    <mergeCell ref="O34:P34"/>
    <mergeCell ref="N86:O86"/>
    <mergeCell ref="N87:O87"/>
    <mergeCell ref="N96:O96"/>
    <mergeCell ref="L94:M94"/>
    <mergeCell ref="L90:M90"/>
    <mergeCell ref="N92:O92"/>
    <mergeCell ref="N93:O9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R56:R97 Q56 O110:Q132"/>
    <dataValidation sqref="V56:V97 U56 M110:N132"/>
    <dataValidation type="list" allowBlank="1" showInputMessage="1" showErrorMessage="1" sqref="P57:P97">
      <formula1>actiontype</formula1>
    </dataValidation>
    <dataValidation type="list" allowBlank="1" showInputMessage="1" sqref="I111:I116 I141:I158">
      <formula1>PartnershipRole</formula1>
    </dataValidation>
    <dataValidation type="list" allowBlank="1" sqref="N25:O28 N47:O55 Q57:Q97 N1:O2 N14:O15 N6:O7 O133:O65536 N133:N139 N159:N65536">
      <formula1>Behaviour</formula1>
    </dataValidation>
    <dataValidation type="list" sqref="L57:L97 M14:M15 M25:M28 M47:M55 M6:M7 M1:M2 M133:M139 M159:M65536">
      <formula1>ProjectStatus</formula1>
    </dataValidation>
    <dataValidation type="list" sqref="R6:U7 R1:U2 R134:U135 R186:U65536 R136:T185">
      <formula1>"FundingStatus"</formula1>
    </dataValidation>
    <dataValidation type="list" sqref="Q6:Q7 Q1:Q2 Q134:Q65536">
      <formula1>FundingSource</formula1>
    </dataValidation>
    <dataValidation type="decimal" operator="greaterThan" allowBlank="1" showInputMessage="1" showErrorMessage="1" sqref="I57:I97 K30:K43 I30:I43">
      <formula1>0</formula1>
    </dataValidation>
    <dataValidation type="decimal" operator="greaterThanOrEqual" allowBlank="1" showInputMessage="1" showErrorMessage="1" sqref="K57:K97 S57:T97 M30:M43">
      <formula1>0</formula1>
    </dataValidation>
    <dataValidation type="list" allowBlank="1" showInputMessage="1" showErrorMessage="1" sqref="D57:D97 D30:D43">
      <formula1>INDIRECT(C30)</formula1>
    </dataValidation>
    <dataValidation type="list" allowBlank="1" showInputMessage="1" showErrorMessage="1" sqref="C57:C97 C30:C43">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D111:H132">
      <formula1>ActionTypePartnership</formula1>
    </dataValidation>
    <dataValidation type="list" allowBlank="1" sqref="I117:I132">
      <formula1>PartnershipRole</formula1>
    </dataValidation>
  </dataValidations>
  <hyperlinks>
    <hyperlink ref="Q112" r:id="rId2"/>
    <hyperlink ref="Q113" r:id="rId3"/>
    <hyperlink ref="Q114" r:id="rId4"/>
    <hyperlink ref="Q115" r:id="rId5"/>
    <hyperlink ref="Q126" r:id="rId6"/>
    <hyperlink ref="Q116" r:id="rId7"/>
    <hyperlink ref="Q124" r:id="rId8"/>
  </hyperlinks>
  <pageMargins left="0.25" right="0.25" top="0.75" bottom="0.75" header="0.3" footer="0.3"/>
  <pageSetup paperSize="8" scale="39" fitToHeight="0" orientation="landscape" r:id="rId9"/>
  <rowBreaks count="2" manualBreakCount="2">
    <brk id="52" max="16383" man="1"/>
    <brk id="106" max="16383" man="1"/>
  </rowBreaks>
  <ignoredErrors>
    <ignoredError sqref="E18:M22 E24:M24 E23:M23 F17:M17" unlockedFormula="1"/>
  </ignoredErrors>
  <legacy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27</vt:i4>
      </vt:variant>
    </vt:vector>
  </HeadingPairs>
  <TitlesOfParts>
    <vt:vector size="32" baseType="lpstr">
      <vt:lpstr>Required section</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Energy</vt:lpstr>
      <vt:lpstr>Full_dataset</vt:lpstr>
      <vt:lpstr>FundingSource</vt:lpstr>
      <vt:lpstr>FundingStatus</vt:lpstr>
      <vt:lpstr>Homes_and_Communities</vt:lpstr>
      <vt:lpstr>LACO2datasets</vt:lpstr>
      <vt:lpstr>LAs</vt:lpstr>
      <vt:lpstr>PartnershipRole</vt:lpstr>
      <vt:lpstr>'Recommended - Wider Influence'!Print_Area</vt:lpstr>
      <vt:lpstr>'Required section'!Print_Area</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Subset_dataset</vt:lpstr>
      <vt:lpstr>Transport</vt:lpstr>
      <vt:lpstr>Waste_and_Resource_Efficiency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MCMILLAN Maggie</cp:lastModifiedBy>
  <cp:lastPrinted>2015-10-29T17:41:41Z</cp:lastPrinted>
  <dcterms:created xsi:type="dcterms:W3CDTF">2014-10-29T16:20:01Z</dcterms:created>
  <dcterms:modified xsi:type="dcterms:W3CDTF">2018-08-14T11:25:25Z</dcterms:modified>
</cp:coreProperties>
</file>