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Local Authorities\"/>
    </mc:Choice>
  </mc:AlternateContent>
  <bookViews>
    <workbookView xWindow="0" yWindow="0" windowWidth="19320" windowHeight="11820"/>
  </bookViews>
  <sheets>
    <sheet name="Required section" sheetId="7" r:id="rId1"/>
    <sheet name="ListsReq" sheetId="8" state="hidden" r:id="rId2"/>
    <sheet name="ListsRec" sheetId="2" state="hidden" r:id="rId3"/>
    <sheet name="Recommended - Wider Influence" sheetId="3" r:id="rId4"/>
    <sheet name="LACO2 data" sheetId="6" state="hidden" r:id="rId5"/>
    <sheet name="Sheet2" sheetId="5" state="hidden" r:id="rId6"/>
  </sheets>
  <externalReferences>
    <externalReference r:id="rId7"/>
    <externalReference r:id="rId8"/>
    <externalReference r:id="rId9"/>
  </externalReferences>
  <definedNames>
    <definedName name="_xlnm._FilterDatabase" localSheetId="4" hidden="1">'LACO2 data'!$A$1:$AB$577</definedName>
    <definedName name="_xlnm._FilterDatabase" localSheetId="0" hidden="1">'Required section'!$A$318:$G$381</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section'!$A$1:$M$432</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7" i="7" l="1"/>
  <c r="G207" i="7"/>
  <c r="H206" i="7"/>
  <c r="G206" i="7"/>
  <c r="H205" i="7"/>
  <c r="G205" i="7"/>
  <c r="H204" i="7"/>
  <c r="G204" i="7"/>
  <c r="H203" i="7"/>
  <c r="G203" i="7"/>
  <c r="G138" i="7"/>
  <c r="F138" i="7"/>
  <c r="H138" i="7" s="1"/>
  <c r="E138" i="7"/>
  <c r="H136" i="7"/>
  <c r="G136" i="7"/>
  <c r="H135" i="7"/>
  <c r="G135" i="7"/>
  <c r="H134" i="7"/>
  <c r="G134" i="7"/>
  <c r="H133" i="7"/>
  <c r="G133" i="7"/>
  <c r="H132" i="7"/>
  <c r="G132" i="7"/>
  <c r="H131" i="7"/>
  <c r="G131" i="7"/>
  <c r="G130" i="7"/>
  <c r="F130" i="7"/>
  <c r="H130" i="7" s="1"/>
  <c r="E130" i="7"/>
  <c r="G129" i="7"/>
  <c r="F129" i="7"/>
  <c r="H129" i="7" s="1"/>
  <c r="E129" i="7"/>
  <c r="G128" i="7"/>
  <c r="F128" i="7"/>
  <c r="H128" i="7" s="1"/>
  <c r="E128" i="7"/>
  <c r="G127" i="7"/>
  <c r="F127" i="7"/>
  <c r="H127" i="7" s="1"/>
  <c r="E127" i="7"/>
  <c r="H126" i="7"/>
  <c r="H125" i="7"/>
  <c r="G124" i="7"/>
  <c r="F124" i="7"/>
  <c r="H124" i="7" s="1"/>
  <c r="E124" i="7"/>
  <c r="G123" i="7"/>
  <c r="F123" i="7"/>
  <c r="H123" i="7" s="1"/>
  <c r="E123" i="7"/>
  <c r="G122" i="7"/>
  <c r="F122" i="7"/>
  <c r="H122" i="7" s="1"/>
  <c r="E122" i="7"/>
  <c r="G121" i="7"/>
  <c r="F121" i="7"/>
  <c r="H121" i="7" s="1"/>
  <c r="E121" i="7"/>
  <c r="G120" i="7"/>
  <c r="F120" i="7"/>
  <c r="H120" i="7" s="1"/>
  <c r="E120" i="7"/>
  <c r="G119" i="7"/>
  <c r="F119" i="7"/>
  <c r="H119" i="7" s="1"/>
  <c r="E119" i="7"/>
  <c r="G118" i="7"/>
  <c r="F118" i="7"/>
  <c r="H118" i="7" s="1"/>
  <c r="E118" i="7"/>
  <c r="G117" i="7"/>
  <c r="F117" i="7"/>
  <c r="H117" i="7" s="1"/>
  <c r="E117" i="7"/>
  <c r="G116" i="7"/>
  <c r="F116" i="7"/>
  <c r="H116" i="7" s="1"/>
  <c r="E116" i="7"/>
  <c r="G115" i="7"/>
  <c r="F115" i="7"/>
  <c r="H115" i="7" s="1"/>
  <c r="E115" i="7"/>
  <c r="D297" i="7" l="1"/>
  <c r="C286" i="7"/>
  <c r="D271" i="7"/>
  <c r="C246" i="7"/>
  <c r="G202" i="7"/>
  <c r="F202" i="7"/>
  <c r="H202" i="7" s="1"/>
  <c r="E202" i="7"/>
  <c r="G201" i="7"/>
  <c r="F201" i="7"/>
  <c r="H201" i="7" s="1"/>
  <c r="E201" i="7"/>
  <c r="G200" i="7"/>
  <c r="F200" i="7"/>
  <c r="H200" i="7" s="1"/>
  <c r="E200" i="7"/>
  <c r="G199" i="7"/>
  <c r="F199" i="7"/>
  <c r="H199" i="7" s="1"/>
  <c r="E199" i="7"/>
  <c r="G198" i="7"/>
  <c r="F198" i="7"/>
  <c r="H198" i="7" s="1"/>
  <c r="E198" i="7"/>
  <c r="G197" i="7"/>
  <c r="F197" i="7"/>
  <c r="H197" i="7" s="1"/>
  <c r="E197" i="7"/>
  <c r="G196" i="7"/>
  <c r="F196" i="7"/>
  <c r="H196" i="7" s="1"/>
  <c r="E196" i="7"/>
  <c r="G195" i="7"/>
  <c r="F195" i="7"/>
  <c r="H195" i="7" s="1"/>
  <c r="E195" i="7"/>
  <c r="G194" i="7"/>
  <c r="F194" i="7"/>
  <c r="H194" i="7" s="1"/>
  <c r="E194" i="7"/>
  <c r="G193" i="7"/>
  <c r="F193" i="7"/>
  <c r="H193" i="7" s="1"/>
  <c r="E193" i="7"/>
  <c r="G192" i="7"/>
  <c r="F192" i="7"/>
  <c r="H192" i="7" s="1"/>
  <c r="E192" i="7"/>
  <c r="G191" i="7"/>
  <c r="F191" i="7"/>
  <c r="H191" i="7" s="1"/>
  <c r="E191" i="7"/>
  <c r="G190" i="7"/>
  <c r="F190" i="7"/>
  <c r="H190" i="7" s="1"/>
  <c r="E190" i="7"/>
  <c r="G189" i="7"/>
  <c r="F189" i="7"/>
  <c r="H189" i="7" s="1"/>
  <c r="E189" i="7"/>
  <c r="G188" i="7"/>
  <c r="F188" i="7"/>
  <c r="H188" i="7" s="1"/>
  <c r="E188" i="7"/>
  <c r="G187" i="7"/>
  <c r="F187" i="7"/>
  <c r="H187" i="7" s="1"/>
  <c r="E187" i="7"/>
  <c r="G186" i="7"/>
  <c r="F186" i="7"/>
  <c r="H186" i="7" s="1"/>
  <c r="E186" i="7"/>
  <c r="G185" i="7"/>
  <c r="F185" i="7"/>
  <c r="H185" i="7" s="1"/>
  <c r="E185" i="7"/>
  <c r="G184" i="7"/>
  <c r="F184" i="7"/>
  <c r="H184" i="7" s="1"/>
  <c r="E184" i="7"/>
  <c r="G183" i="7"/>
  <c r="F183" i="7"/>
  <c r="H183" i="7" s="1"/>
  <c r="E183" i="7"/>
  <c r="G182" i="7"/>
  <c r="F182" i="7"/>
  <c r="H182" i="7" s="1"/>
  <c r="E182" i="7"/>
  <c r="G181" i="7"/>
  <c r="F181" i="7"/>
  <c r="H181" i="7" s="1"/>
  <c r="E181" i="7"/>
  <c r="G180" i="7"/>
  <c r="F180" i="7"/>
  <c r="H180" i="7" s="1"/>
  <c r="E180" i="7"/>
  <c r="G179" i="7"/>
  <c r="F179" i="7"/>
  <c r="H179" i="7" s="1"/>
  <c r="E179" i="7"/>
  <c r="G178" i="7"/>
  <c r="F178" i="7"/>
  <c r="H178" i="7" s="1"/>
  <c r="E178" i="7"/>
  <c r="G177" i="7"/>
  <c r="F177" i="7"/>
  <c r="H177" i="7" s="1"/>
  <c r="E177" i="7"/>
  <c r="G176" i="7"/>
  <c r="F176" i="7"/>
  <c r="H176" i="7" s="1"/>
  <c r="E176" i="7"/>
  <c r="G175" i="7"/>
  <c r="F175" i="7"/>
  <c r="H175" i="7" s="1"/>
  <c r="E175" i="7"/>
  <c r="G174" i="7"/>
  <c r="F174" i="7"/>
  <c r="H174" i="7" s="1"/>
  <c r="E174" i="7"/>
  <c r="G173" i="7"/>
  <c r="F173" i="7"/>
  <c r="H173" i="7" s="1"/>
  <c r="E173" i="7"/>
  <c r="G172" i="7"/>
  <c r="F172" i="7"/>
  <c r="H172" i="7" s="1"/>
  <c r="E172" i="7"/>
  <c r="G171" i="7"/>
  <c r="F171" i="7"/>
  <c r="H171" i="7" s="1"/>
  <c r="E171" i="7"/>
  <c r="G170" i="7"/>
  <c r="F170" i="7"/>
  <c r="H170" i="7" s="1"/>
  <c r="E170" i="7"/>
  <c r="G169" i="7"/>
  <c r="F169" i="7"/>
  <c r="H169" i="7" s="1"/>
  <c r="E169" i="7"/>
  <c r="G168" i="7"/>
  <c r="F168" i="7"/>
  <c r="H168" i="7" s="1"/>
  <c r="E168" i="7"/>
  <c r="G167" i="7"/>
  <c r="F167" i="7"/>
  <c r="H167" i="7" s="1"/>
  <c r="E167" i="7"/>
  <c r="G166" i="7"/>
  <c r="F166" i="7"/>
  <c r="H166" i="7" s="1"/>
  <c r="E166" i="7"/>
  <c r="G165" i="7"/>
  <c r="F165" i="7"/>
  <c r="H165" i="7" s="1"/>
  <c r="E165" i="7"/>
  <c r="G164" i="7"/>
  <c r="F164" i="7"/>
  <c r="H164" i="7" s="1"/>
  <c r="E164" i="7"/>
  <c r="G163" i="7"/>
  <c r="F163" i="7"/>
  <c r="H163" i="7" s="1"/>
  <c r="E163" i="7"/>
  <c r="G162" i="7"/>
  <c r="F162" i="7"/>
  <c r="H162" i="7" s="1"/>
  <c r="E162" i="7"/>
  <c r="G161" i="7"/>
  <c r="F161" i="7"/>
  <c r="H161" i="7" s="1"/>
  <c r="E161" i="7"/>
  <c r="G160" i="7"/>
  <c r="F160" i="7"/>
  <c r="H160" i="7" s="1"/>
  <c r="E160" i="7"/>
  <c r="G159" i="7"/>
  <c r="F159" i="7"/>
  <c r="H159" i="7" s="1"/>
  <c r="E159" i="7"/>
  <c r="G158" i="7"/>
  <c r="F158" i="7"/>
  <c r="H158" i="7" s="1"/>
  <c r="E158" i="7"/>
  <c r="G157" i="7"/>
  <c r="F157" i="7"/>
  <c r="H157" i="7" s="1"/>
  <c r="E157" i="7"/>
  <c r="G156" i="7"/>
  <c r="F156" i="7"/>
  <c r="H156" i="7" s="1"/>
  <c r="E156" i="7"/>
  <c r="G155" i="7"/>
  <c r="F155" i="7"/>
  <c r="H155" i="7" s="1"/>
  <c r="E155" i="7"/>
  <c r="G154" i="7"/>
  <c r="F154" i="7"/>
  <c r="H154" i="7" s="1"/>
  <c r="E154" i="7"/>
  <c r="G153" i="7"/>
  <c r="F153" i="7"/>
  <c r="H153" i="7" s="1"/>
  <c r="E153" i="7"/>
  <c r="G152" i="7"/>
  <c r="F152" i="7"/>
  <c r="H152" i="7" s="1"/>
  <c r="E152" i="7"/>
  <c r="G151" i="7"/>
  <c r="F151" i="7"/>
  <c r="H151" i="7" s="1"/>
  <c r="E151" i="7"/>
  <c r="G150" i="7"/>
  <c r="F150" i="7"/>
  <c r="H150" i="7" s="1"/>
  <c r="E150" i="7"/>
  <c r="G149" i="7"/>
  <c r="F149" i="7"/>
  <c r="H149" i="7" s="1"/>
  <c r="E149" i="7"/>
  <c r="G148" i="7"/>
  <c r="F148" i="7"/>
  <c r="H148" i="7" s="1"/>
  <c r="E148" i="7"/>
  <c r="G147" i="7"/>
  <c r="F147" i="7"/>
  <c r="H147" i="7" s="1"/>
  <c r="E147" i="7"/>
  <c r="G146" i="7"/>
  <c r="F146" i="7"/>
  <c r="H146" i="7" s="1"/>
  <c r="E146" i="7"/>
  <c r="G145" i="7"/>
  <c r="F145" i="7"/>
  <c r="H145" i="7" s="1"/>
  <c r="E145" i="7"/>
  <c r="G144" i="7"/>
  <c r="F144" i="7"/>
  <c r="H144" i="7" s="1"/>
  <c r="E144" i="7"/>
  <c r="G143" i="7"/>
  <c r="F143" i="7"/>
  <c r="H143" i="7" s="1"/>
  <c r="E143" i="7"/>
  <c r="G142" i="7"/>
  <c r="F142" i="7"/>
  <c r="H142" i="7" s="1"/>
  <c r="E142" i="7"/>
  <c r="G141" i="7"/>
  <c r="F141" i="7"/>
  <c r="H141" i="7" s="1"/>
  <c r="E141" i="7"/>
  <c r="G140" i="7"/>
  <c r="F140" i="7"/>
  <c r="H140" i="7" s="1"/>
  <c r="E140" i="7"/>
  <c r="G139" i="7"/>
  <c r="F139" i="7"/>
  <c r="H139" i="7" s="1"/>
  <c r="E139" i="7"/>
  <c r="H109" i="7"/>
  <c r="C109" i="7"/>
  <c r="H108" i="7"/>
  <c r="C108" i="7"/>
  <c r="H107" i="7"/>
  <c r="C107" i="7"/>
  <c r="H106" i="7"/>
  <c r="C106" i="7"/>
  <c r="H105" i="7"/>
  <c r="C105" i="7"/>
  <c r="H104" i="7"/>
  <c r="C104" i="7"/>
  <c r="H103" i="7"/>
  <c r="C103" i="7"/>
  <c r="H102" i="7"/>
  <c r="C102" i="7"/>
  <c r="H101" i="7"/>
  <c r="C101" i="7"/>
  <c r="H100" i="7"/>
  <c r="C100" i="7"/>
  <c r="H99" i="7"/>
  <c r="C99" i="7"/>
  <c r="H98" i="7"/>
  <c r="C98" i="7"/>
  <c r="H97" i="7"/>
  <c r="C97" i="7"/>
  <c r="H96" i="7"/>
  <c r="H95" i="7"/>
  <c r="D95" i="7"/>
  <c r="D96" i="7" s="1"/>
  <c r="D97" i="7" s="1"/>
  <c r="D98" i="7" s="1"/>
  <c r="D99" i="7" s="1"/>
  <c r="D100" i="7" s="1"/>
  <c r="D101" i="7" s="1"/>
  <c r="D102" i="7" s="1"/>
  <c r="D103" i="7" s="1"/>
  <c r="D104" i="7" s="1"/>
  <c r="D105" i="7" s="1"/>
  <c r="D106" i="7" s="1"/>
  <c r="D107" i="7" s="1"/>
  <c r="D108" i="7" s="1"/>
  <c r="D109" i="7" s="1"/>
  <c r="C95" i="7"/>
  <c r="H94" i="7"/>
  <c r="D3" i="8"/>
  <c r="E3" i="8"/>
  <c r="D4" i="8" s="1"/>
  <c r="F3" i="8"/>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L4" i="8" s="1"/>
  <c r="K5" i="8" s="1"/>
  <c r="J6" i="8" s="1"/>
  <c r="I7" i="8" s="1"/>
  <c r="H8" i="8" s="1"/>
  <c r="G9" i="8" s="1"/>
  <c r="F10" i="8" s="1"/>
  <c r="E11" i="8" s="1"/>
  <c r="D12" i="8" s="1"/>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E4" i="8"/>
  <c r="D5" i="8" s="1"/>
  <c r="H4" i="8"/>
  <c r="G5" i="8" s="1"/>
  <c r="F6" i="8" s="1"/>
  <c r="E7" i="8" s="1"/>
  <c r="D8" i="8" s="1"/>
  <c r="I4" i="8"/>
  <c r="H5" i="8" s="1"/>
  <c r="G6" i="8" s="1"/>
  <c r="F7" i="8" s="1"/>
  <c r="E8" i="8" s="1"/>
  <c r="D9" i="8" s="1"/>
  <c r="M4" i="8"/>
  <c r="L5" i="8" s="1"/>
  <c r="K6" i="8" s="1"/>
  <c r="J7" i="8" s="1"/>
  <c r="I8" i="8" s="1"/>
  <c r="H9" i="8" s="1"/>
  <c r="G10" i="8" s="1"/>
  <c r="F11" i="8" s="1"/>
  <c r="E12" i="8" s="1"/>
  <c r="D13" i="8" s="1"/>
  <c r="P4" i="8"/>
  <c r="O5" i="8" s="1"/>
  <c r="N6" i="8" s="1"/>
  <c r="M7" i="8" s="1"/>
  <c r="L8" i="8" s="1"/>
  <c r="K9" i="8" s="1"/>
  <c r="J10" i="8" s="1"/>
  <c r="I11" i="8" s="1"/>
  <c r="H12" i="8" s="1"/>
  <c r="G13" i="8" s="1"/>
  <c r="F14" i="8" s="1"/>
  <c r="E15" i="8" s="1"/>
  <c r="D16" i="8" s="1"/>
  <c r="Q4" i="8"/>
  <c r="P5" i="8" s="1"/>
  <c r="O6" i="8" s="1"/>
  <c r="N7" i="8" s="1"/>
  <c r="M8" i="8" s="1"/>
  <c r="L9" i="8" s="1"/>
  <c r="K10" i="8" s="1"/>
  <c r="J11" i="8" s="1"/>
  <c r="I12" i="8" s="1"/>
  <c r="H13" i="8" s="1"/>
  <c r="G14" i="8" s="1"/>
  <c r="F15" i="8" s="1"/>
  <c r="E16" i="8" s="1"/>
  <c r="D17" i="8" s="1"/>
  <c r="D19" i="8"/>
  <c r="E19" i="8"/>
  <c r="F19" i="8"/>
  <c r="G19" i="8"/>
  <c r="F20" i="8" s="1"/>
  <c r="E21" i="8" s="1"/>
  <c r="D22" i="8" s="1"/>
  <c r="H19" i="8"/>
  <c r="G20" i="8" s="1"/>
  <c r="F21" i="8" s="1"/>
  <c r="E22" i="8" s="1"/>
  <c r="D23" i="8" s="1"/>
  <c r="I19" i="8"/>
  <c r="H20" i="8" s="1"/>
  <c r="G21" i="8" s="1"/>
  <c r="F22" i="8" s="1"/>
  <c r="E23" i="8" s="1"/>
  <c r="D24" i="8" s="1"/>
  <c r="J19" i="8"/>
  <c r="I20" i="8" s="1"/>
  <c r="H21" i="8" s="1"/>
  <c r="G22" i="8" s="1"/>
  <c r="F23" i="8" s="1"/>
  <c r="E24" i="8" s="1"/>
  <c r="D25" i="8" s="1"/>
  <c r="K19" i="8"/>
  <c r="L19" i="8"/>
  <c r="K20" i="8" s="1"/>
  <c r="J21" i="8" s="1"/>
  <c r="I22" i="8" s="1"/>
  <c r="H23" i="8" s="1"/>
  <c r="G24" i="8" s="1"/>
  <c r="F25" i="8" s="1"/>
  <c r="E26" i="8" s="1"/>
  <c r="D27" i="8" s="1"/>
  <c r="M19" i="8"/>
  <c r="L20" i="8" s="1"/>
  <c r="K21" i="8" s="1"/>
  <c r="J22" i="8" s="1"/>
  <c r="I23" i="8" s="1"/>
  <c r="H24" i="8" s="1"/>
  <c r="G25" i="8" s="1"/>
  <c r="F26" i="8" s="1"/>
  <c r="E27" i="8" s="1"/>
  <c r="D28" i="8" s="1"/>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P20" i="8" s="1"/>
  <c r="O21" i="8" s="1"/>
  <c r="N22" i="8" s="1"/>
  <c r="M23" i="8" s="1"/>
  <c r="L24" i="8" s="1"/>
  <c r="K25" i="8" s="1"/>
  <c r="J26" i="8" s="1"/>
  <c r="I27" i="8" s="1"/>
  <c r="H28" i="8" s="1"/>
  <c r="G29" i="8" s="1"/>
  <c r="F30" i="8" s="1"/>
  <c r="E31" i="8" s="1"/>
  <c r="D32" i="8" s="1"/>
  <c r="D20" i="8"/>
  <c r="E20" i="8"/>
  <c r="D21" i="8" s="1"/>
  <c r="J20" i="8"/>
  <c r="I21" i="8" s="1"/>
  <c r="H22" i="8" s="1"/>
  <c r="G23" i="8" s="1"/>
  <c r="F24" i="8" s="1"/>
  <c r="E25" i="8" s="1"/>
  <c r="D26" i="8" s="1"/>
  <c r="C14" i="7"/>
  <c r="C15" i="7"/>
  <c r="C16" i="7"/>
  <c r="C17" i="7"/>
  <c r="C18" i="7"/>
  <c r="C19" i="7"/>
  <c r="C20" i="7"/>
  <c r="C21" i="7"/>
  <c r="C22" i="7"/>
  <c r="AB3" i="6" l="1"/>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I19" i="3"/>
  <c r="E20" i="3"/>
  <c r="I21" i="3"/>
  <c r="G17" i="3"/>
  <c r="E23" i="3"/>
  <c r="M22" i="3"/>
  <c r="K20" i="3"/>
  <c r="I18" i="3"/>
  <c r="F18" i="3"/>
  <c r="L22" i="3"/>
  <c r="M21" i="3"/>
  <c r="F19" i="3"/>
  <c r="F22" i="3"/>
  <c r="E19" i="3"/>
  <c r="M20" i="3"/>
  <c r="L23" i="3"/>
  <c r="H19" i="3"/>
  <c r="K21" i="3"/>
  <c r="M18" i="3"/>
  <c r="G23" i="3"/>
  <c r="K22" i="3"/>
  <c r="I22" i="3"/>
  <c r="J23" i="3"/>
  <c r="F20" i="3"/>
  <c r="J17" i="3"/>
  <c r="I17" i="3"/>
  <c r="H21" i="3"/>
  <c r="I20" i="3"/>
  <c r="L18" i="3"/>
  <c r="J22" i="3"/>
  <c r="F17" i="3"/>
  <c r="I23" i="3"/>
  <c r="H17" i="3"/>
  <c r="K18" i="3"/>
  <c r="E21" i="3"/>
  <c r="E17" i="3"/>
  <c r="K17" i="3"/>
  <c r="M23" i="3"/>
  <c r="J18" i="3"/>
  <c r="F21" i="3"/>
  <c r="K19" i="3"/>
  <c r="H20" i="3"/>
  <c r="M17" i="3"/>
  <c r="G22" i="3"/>
  <c r="E18" i="3"/>
  <c r="F23" i="3"/>
  <c r="G18" i="3"/>
  <c r="K23" i="3"/>
  <c r="L19" i="3"/>
  <c r="M19" i="3"/>
  <c r="H18" i="3"/>
  <c r="L17" i="3"/>
  <c r="G21" i="3"/>
  <c r="H22" i="3"/>
  <c r="L20" i="3"/>
  <c r="E22" i="3"/>
  <c r="J21" i="3"/>
  <c r="H23" i="3"/>
  <c r="G19" i="3"/>
  <c r="J19" i="3"/>
  <c r="L21" i="3"/>
  <c r="G20" i="3"/>
  <c r="J20" i="3"/>
</calcChain>
</file>

<file path=xl/sharedStrings.xml><?xml version="1.0" encoding="utf-8"?>
<sst xmlns="http://schemas.openxmlformats.org/spreadsheetml/2006/main" count="4535" uniqueCount="1094">
  <si>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</si>
  <si>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</si>
  <si>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</si>
  <si>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</si>
  <si>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</si>
  <si>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</si>
  <si>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</si>
  <si>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</si>
  <si>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</si>
  <si>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</si>
  <si>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</si>
  <si>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</si>
  <si>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</si>
  <si>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</si>
  <si>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</si>
  <si>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</si>
  <si>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</si>
  <si>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</si>
  <si>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</si>
  <si>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</si>
  <si>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</si>
  <si>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</si>
  <si>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</si>
  <si>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</si>
  <si>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</si>
  <si>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</si>
  <si>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</si>
  <si>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</si>
  <si>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</si>
  <si>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</si>
  <si>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</si>
  <si>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</si>
  <si>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</si>
  <si>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</si>
  <si>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</si>
  <si>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</si>
  <si>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</si>
  <si>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</si>
  <si>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</si>
  <si>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</si>
  <si>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</si>
  <si>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</si>
  <si>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</si>
  <si>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</si>
  <si>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</si>
  <si>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</si>
  <si>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</si>
  <si>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</si>
  <si>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</si>
  <si>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</si>
  <si>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</si>
  <si>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</si>
  <si>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</si>
  <si>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</si>
  <si>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</si>
  <si>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</si>
  <si>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</si>
  <si>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</si>
  <si>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</si>
  <si>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</si>
  <si>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</si>
  <si>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</si>
  <si>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</si>
  <si>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</si>
  <si>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</si>
  <si>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</si>
  <si>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</si>
  <si>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</si>
  <si>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</si>
  <si>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</si>
  <si>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</si>
  <si>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</si>
  <si>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</si>
  <si>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</si>
  <si>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</si>
  <si>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</si>
  <si>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</si>
  <si>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</si>
  <si>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</si>
  <si>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</si>
  <si>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</si>
  <si>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</si>
  <si>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</si>
  <si>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</si>
  <si>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</si>
  <si>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</si>
  <si>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</si>
  <si>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</si>
  <si>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</si>
  <si>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</si>
  <si>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</si>
  <si>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</si>
  <si>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</si>
  <si>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</si>
  <si>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</si>
  <si>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</si>
  <si>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</si>
  <si>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</si>
  <si>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</si>
  <si>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</si>
  <si>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</si>
  <si>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</si>
  <si>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</si>
  <si>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</si>
  <si>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</si>
  <si>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</si>
  <si>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</si>
  <si>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</si>
  <si>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</si>
  <si>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</si>
  <si>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</si>
  <si>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</si>
  <si>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</si>
  <si>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</si>
  <si>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</si>
  <si>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</si>
  <si>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</si>
  <si>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</si>
  <si>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</si>
  <si>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</si>
  <si>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</si>
  <si>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</si>
  <si>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</si>
  <si>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</si>
  <si>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</si>
  <si>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</si>
  <si>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</si>
  <si>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</si>
  <si>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</si>
  <si>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</si>
  <si>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</si>
  <si>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</si>
  <si>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</si>
  <si>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</si>
  <si>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</si>
  <si>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</si>
  <si>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</si>
  <si>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</si>
  <si>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</si>
  <si>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</si>
  <si>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</si>
  <si>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</si>
  <si>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</si>
  <si>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</si>
  <si>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</si>
  <si>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</si>
  <si>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</si>
  <si>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</si>
  <si>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</si>
  <si>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</si>
  <si>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</si>
  <si>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</si>
  <si>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</si>
  <si>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</si>
  <si>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</si>
  <si>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</si>
  <si>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</si>
  <si>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</si>
  <si>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</si>
  <si>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</si>
  <si>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</si>
  <si>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</si>
  <si>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</si>
  <si>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</si>
  <si>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</si>
  <si>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</si>
  <si>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</si>
  <si>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</si>
  <si>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</si>
  <si>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</si>
  <si>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</si>
  <si>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</si>
  <si>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</si>
  <si>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</si>
  <si>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</si>
  <si>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</si>
  <si>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</si>
  <si>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</si>
  <si>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</si>
  <si>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</si>
  <si>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</si>
  <si>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</si>
  <si>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</si>
  <si>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</si>
  <si>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</si>
  <si>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</si>
  <si>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</si>
  <si>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</si>
  <si>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</si>
  <si>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</si>
  <si>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</si>
  <si>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</si>
  <si>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</si>
  <si>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</si>
  <si>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</si>
  <si>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</si>
  <si>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</si>
  <si>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</si>
  <si>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</si>
  <si>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</si>
  <si>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</si>
  <si>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</si>
  <si>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</si>
  <si>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</si>
  <si>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</si>
  <si>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</si>
  <si>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</si>
  <si>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</si>
  <si>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</si>
  <si>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</si>
  <si>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</si>
  <si>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</si>
  <si>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</si>
  <si>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</si>
  <si>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</si>
  <si>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</si>
  <si>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</si>
  <si>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</si>
  <si>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</si>
  <si>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</si>
  <si>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</si>
  <si>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</si>
  <si>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</si>
  <si>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</si>
  <si>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</si>
  <si>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</si>
  <si>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</si>
  <si>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</si>
  <si>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</si>
  <si>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</si>
  <si>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</si>
  <si>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</si>
  <si>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</si>
  <si>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</si>
  <si>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</si>
  <si>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</si>
  <si>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</si>
  <si>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</si>
  <si>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</si>
  <si>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</si>
  <si>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</si>
  <si>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</si>
  <si>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</si>
  <si>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</si>
  <si>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</si>
  <si>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</si>
  <si>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</si>
  <si>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</si>
  <si>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</si>
  <si>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</si>
  <si>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</si>
  <si>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</si>
  <si>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</si>
  <si>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</si>
  <si>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</si>
  <si>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</si>
  <si>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</si>
  <si>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</si>
  <si>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</si>
  <si>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</si>
  <si>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</si>
  <si>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</si>
  <si>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</si>
  <si>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</si>
  <si>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</si>
  <si>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</si>
  <si>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</si>
  <si>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</si>
  <si>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</si>
  <si>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</si>
  <si>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</si>
  <si>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</si>
  <si>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</si>
  <si>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</si>
  <si>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</si>
  <si>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</si>
  <si>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</si>
  <si>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</si>
  <si>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</si>
  <si>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</si>
  <si>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</si>
  <si>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</si>
  <si>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</si>
  <si>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</si>
  <si>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</si>
  <si>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</si>
  <si>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</si>
  <si>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</si>
  <si>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</si>
  <si>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</si>
  <si>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</si>
  <si>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</si>
  <si>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</si>
  <si>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</si>
  <si>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</si>
  <si>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</si>
  <si>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</si>
  <si>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</si>
  <si>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</si>
  <si>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</si>
  <si>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</si>
  <si>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</si>
  <si>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</si>
  <si>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</si>
  <si>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</si>
  <si>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</si>
  <si>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</si>
  <si>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</si>
  <si>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</si>
  <si>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</si>
  <si>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</si>
  <si>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</si>
  <si>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</si>
  <si>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</si>
  <si>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</si>
  <si>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</si>
  <si>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</si>
  <si>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</si>
  <si>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</si>
  <si>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</si>
  <si>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</si>
  <si>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</si>
  <si>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</si>
  <si>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</si>
  <si>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</si>
  <si>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</si>
  <si>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</si>
  <si>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</si>
  <si>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</si>
  <si>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</si>
  <si>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</si>
  <si>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</si>
  <si>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</si>
  <si>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</si>
  <si>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</si>
  <si>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</si>
  <si>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</si>
  <si>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</si>
  <si>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</si>
  <si>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</si>
  <si>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</si>
  <si>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</si>
  <si>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</si>
  <si>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</si>
  <si>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</si>
  <si>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</si>
  <si>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</si>
  <si>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</si>
  <si>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</si>
  <si>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</si>
  <si>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</si>
  <si>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</si>
  <si>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</si>
  <si>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</si>
  <si>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</si>
  <si>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</si>
  <si>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</si>
  <si>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</si>
  <si>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</si>
  <si>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</si>
  <si>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</si>
  <si>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</si>
  <si>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</si>
  <si>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</si>
  <si>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</si>
  <si>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</si>
  <si>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</si>
  <si>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</si>
  <si>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</si>
  <si>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</si>
  <si>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</si>
  <si>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</si>
  <si>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</si>
  <si>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</si>
  <si>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</si>
  <si>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</si>
  <si>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</si>
  <si>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</si>
  <si>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</si>
  <si>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</si>
  <si>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</si>
  <si>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</si>
  <si>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</si>
  <si>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</si>
  <si>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</si>
  <si>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</si>
  <si>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</si>
  <si>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</si>
  <si>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</si>
  <si>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</si>
  <si>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</si>
  <si>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</si>
  <si>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</si>
  <si>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</si>
  <si>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</si>
  <si>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</si>
  <si>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</si>
  <si>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</si>
  <si>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</si>
  <si>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</si>
  <si>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</si>
  <si>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</si>
  <si>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</si>
  <si>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</si>
  <si>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</si>
  <si>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</si>
  <si>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</si>
  <si>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</si>
  <si>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</si>
  <si>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</si>
  <si>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</si>
  <si>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</si>
  <si>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</si>
  <si>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</si>
  <si>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</si>
  <si>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</si>
  <si>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</si>
  <si>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</si>
  <si>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</si>
  <si>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</si>
  <si>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</si>
  <si>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</si>
  <si>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</si>
  <si>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</si>
  <si>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</si>
  <si>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</si>
  <si>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</si>
  <si>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</si>
  <si>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</si>
  <si>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</si>
  <si>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</si>
  <si>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</si>
  <si>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</si>
  <si>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</si>
  <si>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</si>
  <si>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</si>
  <si>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</si>
  <si>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</si>
  <si>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</si>
  <si>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</si>
  <si>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</si>
  <si>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</si>
  <si>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</si>
  <si>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</si>
  <si>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</si>
  <si>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</si>
  <si>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</si>
  <si>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</si>
  <si>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</si>
  <si>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</si>
  <si>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</si>
  <si>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</si>
  <si>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</si>
  <si>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</si>
  <si>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</si>
  <si>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</si>
  <si>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</si>
  <si>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</si>
  <si>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</si>
  <si>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</si>
  <si>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</si>
  <si>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</si>
  <si>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</si>
  <si>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</si>
  <si>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</si>
  <si>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</si>
  <si>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</si>
  <si>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</si>
  <si>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</si>
  <si>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</si>
  <si>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</si>
  <si>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</si>
  <si>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</si>
  <si>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</si>
  <si>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</si>
  <si>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</si>
  <si>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</si>
  <si>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</si>
  <si>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</si>
  <si>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</si>
  <si>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</si>
  <si>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</si>
  <si>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</si>
  <si>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</si>
  <si>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</si>
  <si>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</si>
  <si>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</si>
  <si>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</si>
  <si>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</si>
  <si>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</si>
  <si>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</si>
  <si>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</si>
  <si>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</si>
  <si>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</si>
  <si>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</si>
  <si>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</si>
  <si>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</si>
  <si>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</si>
  <si>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</si>
  <si>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</si>
  <si>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</si>
  <si>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</si>
  <si>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</si>
  <si>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</si>
  <si>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</si>
  <si>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</si>
  <si>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</si>
  <si>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</si>
  <si>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</si>
  <si>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</si>
  <si>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</si>
  <si>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</si>
  <si>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</si>
  <si>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</si>
  <si>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</si>
  <si>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</si>
  <si>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</si>
  <si>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</si>
  <si>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</si>
  <si>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</si>
  <si>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</si>
  <si>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</si>
  <si>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</si>
  <si>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</si>
  <si>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</si>
  <si>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</si>
  <si>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</si>
  <si>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</si>
  <si>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</si>
  <si>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</si>
  <si>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</si>
  <si>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</si>
  <si>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</si>
  <si>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</si>
  <si>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</si>
  <si>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</si>
  <si>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</si>
  <si>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</si>
  <si>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</si>
  <si>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</si>
  <si>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</si>
  <si>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</si>
  <si>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</si>
  <si>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</si>
  <si>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</si>
  <si>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</si>
  <si>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</si>
  <si>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</si>
  <si>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</si>
  <si>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</si>
  <si>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</si>
  <si>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</si>
  <si>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</si>
  <si>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</si>
  <si>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</si>
  <si>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</si>
  <si>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</si>
  <si>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</si>
  <si>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</si>
  <si>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</si>
  <si>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</si>
  <si>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</si>
  <si>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</si>
  <si>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</si>
  <si>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</si>
  <si>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</si>
  <si>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</si>
  <si>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</si>
  <si>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</si>
  <si>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</si>
  <si>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</si>
  <si>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</si>
  <si>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</si>
  <si>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</si>
  <si>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</si>
  <si>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</si>
  <si>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</si>
  <si>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</si>
  <si>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</si>
  <si>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</si>
  <si>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</si>
  <si>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</si>
  <si>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</si>
  <si>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</si>
  <si>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</si>
  <si>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</si>
  <si>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</si>
  <si>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</si>
  <si>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</si>
  <si>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</si>
  <si>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</si>
  <si>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</si>
  <si>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</si>
  <si>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</si>
  <si>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</si>
  <si>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</si>
  <si>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</si>
  <si>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</si>
  <si>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</si>
  <si>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</si>
  <si>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</si>
  <si>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</si>
  <si>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</si>
  <si>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</si>
  <si>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</si>
  <si>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</si>
  <si>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</si>
  <si>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</si>
  <si>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</si>
  <si>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</si>
  <si>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</si>
  <si>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</si>
  <si>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</si>
  <si>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</si>
  <si>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</si>
  <si>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</si>
  <si>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</si>
  <si>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</si>
  <si>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</si>
  <si>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</si>
  <si>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</si>
  <si>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</si>
  <si>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</si>
  <si>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</si>
  <si>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</si>
  <si>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</si>
  <si>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</si>
  <si>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</si>
  <si>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</si>
  <si>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</si>
  <si>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</si>
  <si>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</si>
  <si>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</si>
  <si>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</si>
  <si>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</si>
  <si>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</si>
  <si>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</si>
  <si>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</si>
  <si>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</si>
  <si>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</si>
  <si>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</si>
  <si>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</si>
  <si>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</si>
  <si>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</si>
  <si>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</si>
  <si>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</si>
  <si>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</si>
  <si>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</si>
  <si>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</si>
  <si>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</si>
  <si>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</si>
  <si>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</si>
  <si>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</si>
  <si>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</si>
  <si>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</si>
  <si>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</si>
  <si>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</si>
  <si>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</si>
  <si>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</si>
  <si>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</si>
  <si>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</si>
  <si>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</si>
  <si>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</si>
  <si>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</si>
  <si>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</si>
  <si>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</si>
  <si>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</si>
  <si>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</si>
  <si>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</si>
  <si>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</si>
  <si>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</si>
  <si>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</si>
  <si>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</si>
  <si>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</si>
  <si>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</si>
  <si>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</si>
  <si>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</si>
  <si>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</si>
  <si>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</si>
  <si>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</si>
  <si>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</si>
  <si>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</si>
  <si>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</si>
  <si>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</si>
  <si>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</si>
  <si>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</si>
  <si>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</si>
  <si>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</si>
  <si>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</si>
  <si>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</si>
  <si>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</si>
  <si>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</si>
  <si>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</si>
  <si>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</si>
  <si>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</si>
  <si>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</si>
  <si>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</si>
  <si>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</si>
  <si>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</si>
  <si>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</si>
  <si>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</si>
  <si>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</si>
  <si>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</si>
  <si>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</si>
  <si>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</si>
  <si>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</si>
  <si>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</si>
  <si>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</si>
  <si>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</si>
  <si>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</si>
  <si>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</si>
  <si>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</si>
  <si>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</si>
  <si>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</si>
  <si>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</si>
  <si>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</si>
  <si>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</si>
  <si>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</si>
  <si>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</si>
  <si>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</si>
  <si>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</si>
  <si>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</si>
  <si>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</si>
  <si>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</si>
  <si>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</si>
  <si>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</si>
  <si>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</si>
  <si>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</si>
  <si>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</si>
  <si>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</si>
  <si>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</si>
  <si>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</si>
  <si>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</si>
  <si>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</si>
  <si>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</si>
  <si>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</si>
  <si>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</si>
  <si>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</si>
  <si>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</si>
  <si>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</si>
  <si>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</si>
  <si>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</si>
  <si>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</si>
  <si>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</si>
  <si>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</si>
  <si>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</si>
  <si>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</si>
  <si>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</si>
  <si>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</si>
  <si>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</si>
  <si>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</si>
  <si>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</si>
  <si>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</si>
  <si>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</si>
  <si>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</si>
  <si>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</si>
  <si>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</si>
  <si>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</si>
  <si>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</si>
  <si>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</si>
  <si>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</si>
  <si>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</si>
  <si>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</si>
  <si>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</si>
  <si>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</si>
  <si>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</si>
  <si>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</si>
  <si>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</si>
  <si>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</si>
  <si>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</si>
  <si>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</si>
  <si>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</si>
  <si>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</si>
  <si>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</si>
  <si>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</si>
  <si>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</si>
  <si>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</si>
  <si>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</si>
  <si>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</si>
  <si>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</si>
  <si>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</si>
  <si>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</si>
  <si>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</si>
  <si>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</si>
  <si>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</si>
  <si>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</si>
  <si>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</si>
  <si>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</si>
  <si>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</si>
  <si>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</si>
  <si>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</si>
  <si>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</si>
  <si>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</si>
  <si>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</si>
  <si>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</si>
  <si>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</si>
  <si>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</si>
  <si>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</si>
  <si>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</si>
  <si>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</si>
  <si>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</si>
  <si>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</si>
  <si>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</si>
  <si>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</si>
  <si>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</si>
  <si>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</si>
  <si>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</si>
  <si>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</si>
  <si>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</si>
  <si>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</si>
  <si>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</si>
  <si>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</si>
  <si>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</si>
  <si>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</si>
  <si>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</si>
  <si>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</si>
  <si>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</si>
  <si>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</si>
  <si>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</si>
  <si>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</si>
  <si>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</si>
  <si>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</si>
  <si>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</si>
  <si>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</si>
  <si>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</si>
  <si>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</si>
  <si>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</si>
  <si>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</si>
  <si>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</si>
  <si>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</si>
  <si>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</si>
  <si>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</si>
  <si>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</si>
  <si>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</si>
  <si>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</si>
  <si>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</si>
  <si>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</si>
  <si>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</si>
  <si>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</si>
  <si>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</si>
  <si>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</si>
  <si>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</si>
  <si>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</si>
  <si>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</si>
  <si>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</si>
  <si>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</si>
  <si>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</si>
  <si>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</si>
  <si>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</si>
  <si>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</si>
  <si>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</si>
  <si>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</si>
  <si>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</si>
  <si>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</si>
  <si>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</si>
  <si>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</si>
  <si>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</si>
  <si>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</si>
  <si>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</si>
  <si>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</si>
  <si>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</si>
  <si>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</si>
  <si>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</si>
  <si>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</si>
  <si>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</si>
  <si>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</si>
  <si>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</si>
  <si>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</si>
  <si>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</si>
  <si>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</si>
  <si>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</si>
  <si>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</si>
  <si>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</si>
  <si>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</si>
  <si>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</si>
  <si>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</si>
  <si>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</si>
  <si>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</si>
  <si>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</si>
  <si>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</si>
  <si>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</si>
  <si>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</si>
  <si>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</si>
  <si>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</si>
  <si>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</si>
  <si>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</si>
  <si>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</si>
  <si>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</si>
  <si>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</si>
  <si>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</si>
  <si>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</si>
  <si>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</si>
  <si>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</si>
  <si>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</si>
  <si>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</si>
  <si>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</si>
  <si>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</si>
  <si>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</si>
  <si>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</si>
  <si>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</si>
  <si>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</si>
  <si>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</si>
  <si>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</si>
  <si>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</si>
  <si>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</si>
  <si>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</si>
  <si>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</si>
  <si>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</si>
  <si>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</si>
  <si>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</si>
  <si>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</si>
  <si>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</si>
  <si>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</si>
  <si>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</si>
  <si>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</si>
  <si>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</si>
  <si>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</si>
  <si>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</si>
  <si>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</si>
  <si>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</si>
  <si>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</si>
  <si>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</si>
  <si>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</si>
  <si>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</si>
  <si>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</si>
  <si>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</si>
  <si>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</si>
  <si>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</si>
  <si>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</si>
  <si>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</si>
  <si>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</si>
  <si>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</si>
  <si>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</si>
  <si>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</si>
  <si>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</si>
  <si>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</si>
  <si>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</si>
  <si>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</si>
  <si>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</si>
  <si>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</si>
  <si>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</si>
  <si>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</si>
  <si>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</si>
  <si>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</si>
  <si>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</si>
  <si>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</si>
  <si>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</si>
  <si>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</si>
  <si>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</si>
  <si>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</si>
  <si>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</si>
  <si>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</si>
  <si>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</si>
  <si>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</si>
  <si>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</si>
  <si>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</si>
  <si>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</si>
  <si>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</si>
  <si>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</si>
  <si>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</si>
  <si>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</si>
  <si>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</si>
  <si>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</si>
  <si>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Renfrewshire Council</t>
  </si>
  <si>
    <t>Sustainable Food Strategy</t>
  </si>
  <si>
    <t>Sustainable Food Strategy – The Council's Community Resources has led on the development of a Sustainable Food Strategy for Renfrewshire in partnership with Engage Renfrewshire and the local Community Health Partnership. The aim of the strategy is to tackle food poverty and improve access to healthy food; boost the local food sector and create employment opportunities and promote food growing and community enterprise models around food. The strategy will be implemented further during 2015 and integrated within the Community Planning Partnership.</t>
  </si>
  <si>
    <t xml:space="preserve">The Council is currently making preparations for the expansion of the food waste collection service to commercial premises which produce less than 50kg of food waste per week. The service will be implemented early in 2016. </t>
  </si>
  <si>
    <r>
      <t xml:space="preserve">The Council’s Corporate Management Team (CMT) is comprised of senior staff from all services and meets on a regular basis. Although matters relating to climate change adaptation and mitigation are not the sole remit of this group, issues such as perfomance in relation to the Community Plan and Single outcome Agreement and Sustainable Procurement are considered by the CMT. 
Specific officer groups whose remit includes Climate Change adaptation and mitigation are outlined below.
</t>
    </r>
    <r>
      <rPr>
        <b/>
        <sz val="11"/>
        <color theme="1"/>
        <rFont val="Calibri"/>
        <family val="2"/>
        <scheme val="minor"/>
      </rPr>
      <t>1. Strategic Asset Management Group</t>
    </r>
    <r>
      <rPr>
        <sz val="11"/>
        <color theme="1"/>
        <rFont val="Calibri"/>
        <family val="2"/>
        <scheme val="minor"/>
      </rPr>
      <t xml:space="preserve">:  High level group that meets to discuss and progress corporate asset performance, including energy management. Other projects are discussed including the Carbon Management Plan as well as Capital expenditure projects. 
</t>
    </r>
    <r>
      <rPr>
        <b/>
        <sz val="11"/>
        <color theme="1"/>
        <rFont val="Calibri"/>
        <family val="2"/>
        <scheme val="minor"/>
      </rPr>
      <t>2. Carbon Management Plan Working Group</t>
    </r>
    <r>
      <rPr>
        <sz val="11"/>
        <color theme="1"/>
        <rFont val="Calibri"/>
        <family val="2"/>
        <scheme val="minor"/>
      </rPr>
      <t xml:space="preserve">: A group that meets quarterly to monitor the consumption of energy, water, street lighting, waste and transport fleet for the Council’s estate and to implement reduction targets. Twice a year the focus of the group is the Carbon Management Plan and where the Group Monitors progress towards the target of a 36% reduction in CO2 emissions by 2019/20 based on 2012/13 baseline.  Updates from this group are reported to the Property Services Senior Management Team convened by the Director of Development and Housing.     
</t>
    </r>
    <r>
      <rPr>
        <b/>
        <sz val="11"/>
        <color theme="1"/>
        <rFont val="Calibri"/>
        <family val="2"/>
        <scheme val="minor"/>
      </rPr>
      <t>3. Fuel Poverty Steering Group</t>
    </r>
    <r>
      <rPr>
        <sz val="11"/>
        <color theme="1"/>
        <rFont val="Calibri"/>
        <family val="2"/>
        <scheme val="minor"/>
      </rPr>
      <t xml:space="preserve">: A group that meets regularly to discuss ways in which fuel poverty can be reduced. Membership is cross service and includes representatives from other agencies such as the Citizens’ Advice Bureau and the Home Energy Scotland (HES). 
Climate Change considerations are embedded throughout the Council through the following:
• The Council has used the CCAT (Climate Change Assessment Tool) which will help to foster cross-organisational engagement and assessment (see Section 2g).
•  The Carbon Management Plan contains specific objectives to reduce emissions that are included in the Council's other corporate and strategic documents, including the Council's Plan - 'A Better Council, A Better Future 2014 -2017'. 
• Through the Council’s procurement service, sustainability and community benefits are considered in the development of all contract strategies. The Sustainability Test has been designed to identify and prioritise the impacts of your procurement across the 3 strands of Sustainable Procurement – Social, Economic &amp; Environmental which climate change considerations.
• The Council’s Energy Management Team organise a range of events and awareness raising activities for staff relating to emissions reduction and energy saving throughout the year and across Council services. 
• The Council continues to participate in Earth Hour annually which helps to raise awareness to staff of the need to reduce emissions and increase sustainability.
</t>
    </r>
  </si>
  <si>
    <t>Renfrewshire Council's Energy Management Unit helped with the development of the CCAT tool for use by other LA's. As such, our inititial scores are as follows and were achieved using the CCAT prototype in December 2014. Governance = 50%, Mitigation = 95%, Adaptation = 17% and Behavior Change = 46%</t>
  </si>
  <si>
    <t>Renfrewshire Council Carbon Management Plan 2014/15-2019/20. Section 2, page 19, http://www.renfrewshire.gov.uk/webcontent/home/services/housing/energy_advice/ce-carbonmgmtplan</t>
  </si>
  <si>
    <r>
      <t xml:space="preserve">Renfrewshire Council has set a target to reduce its total annual carbon footprint by </t>
    </r>
    <r>
      <rPr>
        <sz val="11"/>
        <color rgb="FF0D0D0D"/>
        <rFont val="Calibri"/>
        <family val="2"/>
        <scheme val="minor"/>
      </rPr>
      <t xml:space="preserve">19,389 </t>
    </r>
    <r>
      <rPr>
        <sz val="11"/>
        <color rgb="FF000000"/>
        <rFont val="Calibri"/>
        <family val="2"/>
        <scheme val="minor"/>
      </rPr>
      <t>tCO2e by the end of financial year 2019/20, this equates to a reduction of 36%.</t>
    </r>
    <r>
      <rPr>
        <sz val="11"/>
        <color theme="1"/>
        <rFont val="Calibri"/>
        <family val="2"/>
        <scheme val="minor"/>
      </rPr>
      <t xml:space="preserve">    </t>
    </r>
  </si>
  <si>
    <t>By 2021 no waste generated within Renfrewshire will be sent directly to landfill without prior treatment and less than 5% of all waste collected will be landfilled. By 2020 60% of waste collected will be recycled and this shall increase to 70% by 2025.</t>
  </si>
  <si>
    <t>Renfrewshire Council, Community Resources Service Improvement Plan 2014 – 2017, Community,  Resources Action Plan 2014/15 – 2016/17, Page 23, http://www.renfrewshire.gov.uk/webcontent/home/services/council+and+government/council+information%2C+performance+and+statistics/council+policies+and+plans</t>
  </si>
  <si>
    <t>25% reduction in households experiencing fuel poverty.</t>
  </si>
  <si>
    <t>Renfrewshire Single Outcome Agreement, A Greener Renfrewshire, Page 40,  http://www.gov.scot/Resource/0043/00435444.pdf</t>
  </si>
  <si>
    <t>Carbon Management Plan</t>
  </si>
  <si>
    <t>2014/15 - 2019/20</t>
  </si>
  <si>
    <t xml:space="preserve">Renfrewshire Community Plan 2013-2023 </t>
  </si>
  <si>
    <t>2013-2023</t>
  </si>
  <si>
    <t xml:space="preserve">Development and Housing Services Service Improvement Plan  </t>
  </si>
  <si>
    <t>2014/15 – 2016/17</t>
  </si>
  <si>
    <t xml:space="preserve">The plan outlines what the Development and Housing service intends to achieve over the next three years based employee resources likely to be available. It supports the delivery of a new Carbon Management Plan and the actions contained within it to reduce the Council’s Carbon Emissions. 
http://www.renfrewshire.gov.uk/wps/wcm/connect/acd4eb18-ac54-444d-b6d2-5668cb2e6a92/HP-ServiceImprovementPlan20142017.pdf?MOD=AJPERES 
</t>
  </si>
  <si>
    <t>2014 - 2017</t>
  </si>
  <si>
    <t xml:space="preserve">The plan outlines what the service intends to achieve over the next three years based on the financial and employee resources likely to be available. The Service includes waste management, environmental strategy, vehicle maintenance and fleet management, flood prevention, road maintenance and street lighting. 
The Service continues to work with Transport Scotland and Energy Savings Trust to identify fuel reduction strategies and opportunities for funding for alternative vehicle technology.  
Deliver the annual vehicle replacement programme and improve the quality of our vehicle fleet to reduce fuel use and emissions and introduce alternative fuel vehicles where this is the best economic and environmental option, thereby, providing a more efficient council vehicle fleet with reduced fuel use and emissions. The Carbon Management Plan aims to reduce emissions associated with fleet by 20% by 2019/20 and 5% of vehicle fleet will utilise alternative fuel such as electricity
http://www.renfrewshire.gov.uk/wps/wcm/connect/9c91306b-f621-456a-b491-d5e4a15722a9/cr-SIP2014-2017.pdf?MOD=AJPERES
</t>
  </si>
  <si>
    <t>2014 - 2019</t>
  </si>
  <si>
    <t xml:space="preserve">The Renfrewshire Local Development Plan sets out the spatial strategy that facilitates investment and guides the future use of land in Renfrewshire. Its policy statements provide a framework for decision making to ensure that development and changes in land use are appropriate. With a focus on supporting sustainable economic growth, the Local Development Plan identifies opportunities for change, regeneration and enhancement, directing developments to locations that are economically, socially and environmentally sustainable. In doing so, this strategy supports measures for the reduction, mitigation and adaption to climate change along with the promotion of a low carbon economy.
http://www.renfrewshire.gov.uk/wps/wcm/connect/e9fdf04c-9b46-44da-afb0-c9aa55575bfc/RenfrewshireLocalDevelopmentPlan2014_14%28forweb%29+141021.pdf?MOD=AJPERES
The LDP sets out the strategy, priorities and principles for development in Renfrewshire and the detailed development criteria for the assessment of proposals is contained within the New Development Supplementary Guidance. Both documents outline what developers need to do in designing, delivering and implementing development, with an emphasis on sustainable development and place making. 
http://www.renfrewshire.gov.uk/wps/wcm/connect/c6513527-ef91-4205-869b-06f49502749c/LDP_SupplementaryGuidance2014_13.pdf?MOD=AJPERES
</t>
  </si>
  <si>
    <t xml:space="preserve">Renfrewshire Community Plan 2013 – 2023 sets the vision of communities, public services and business organisations make Renfrewshire a fairer, more inclusive place where the communities, people and businesses thrive. The community Partnership recognise the importance of climate change and have agreed to work together to reduce carbon emissions.
http://www.renfrewshire2023.com/community-planning/
</t>
  </si>
  <si>
    <t xml:space="preserve">Community Resources Service Improvement plan </t>
  </si>
  <si>
    <t xml:space="preserve">Renfrewshire Local Housing Strategy </t>
  </si>
  <si>
    <t>2011-2016</t>
  </si>
  <si>
    <t xml:space="preserve">The Local Housing Strategy sets out how the Council and partners intend to jointly meet housing need and demand across all housing tenures in Renfrewshire.  The strategy sets out the strategic vision for the future of housing across all tenures, taking account of national priorities, sets out how the standard of housing will be improved, and provides clear strategic direction for housing investment over the next five years. Section 6.3 of the LHS considers Climate Change and Carbon Emissions.  It recognises that housing is a key contributor to CO2 emissions and action to reduce carbon emissions from housing will therefore be essential if we are to meet national and local targets.
http://www.renfrewshire.gov.uk/webcontent/home/services/council+and+government/council+information,+performance+and+statistics/council+policies+and+plans/hp-mc-localhousingstrategy
</t>
  </si>
  <si>
    <t xml:space="preserve">The Council closely monitors Air Quality within Renfrewshire to ensure that it is meeting the requirement of Government legislation and the aim of providing a clean, safe environment where everyone has air that is fit to breathe. An Air Quality Management Area (AQMA) has been identified in the centre of Paisley. Annual progress reports are completed to allow regular assessments of air quality and review of the AQMA.
http://www.renfrewshire.gov.uk/webcontent/home/services/environment/pollution/es-airquality
</t>
  </si>
  <si>
    <t>Air Quality</t>
  </si>
  <si>
    <t>Housing</t>
  </si>
  <si>
    <t>2008 - 2014</t>
  </si>
  <si>
    <t>Renfrewshire Air Quality Plan</t>
  </si>
  <si>
    <r>
      <t xml:space="preserve">Renfrewshire Council has a proactive approach to managing current and future risks associated with climate change. 
</t>
    </r>
    <r>
      <rPr>
        <b/>
        <sz val="11"/>
        <color theme="1"/>
        <rFont val="Calibri"/>
        <family val="2"/>
        <scheme val="minor"/>
      </rPr>
      <t>Strategic Planning</t>
    </r>
    <r>
      <rPr>
        <sz val="11"/>
        <color theme="1"/>
        <rFont val="Calibri"/>
        <family val="2"/>
        <scheme val="minor"/>
      </rPr>
      <t xml:space="preserve">
The Council contributes to the development of Clydeplan - the Strategic Development Plan (SDP) for the eight authorities within the Glasgow and Clyde Valley area. The approved SDP (2012) sets out a development strategy over the next 20 years of where new development should be located and a policy framework to help deliver sustainable economic growth, shape good quality places and enhance the quality of life in the Glasgow and the Clyde Valley city region. Adaptation Scotland, the eight constituent authorities and Clydeplan staff have work closely to ensure that full consideration has been given to climate change adaptation and mitigation throughout the development the emerging SDP2. 
</t>
    </r>
    <r>
      <rPr>
        <b/>
        <sz val="11"/>
        <color theme="1"/>
        <rFont val="Calibri"/>
        <family val="2"/>
        <scheme val="minor"/>
      </rPr>
      <t>Metropolitan Glasgow Strategic Drainage Plan</t>
    </r>
    <r>
      <rPr>
        <sz val="11"/>
        <color theme="1"/>
        <rFont val="Calibri"/>
        <family val="2"/>
        <scheme val="minor"/>
      </rPr>
      <t xml:space="preserve">
The Metropolitan Glasgow Strategic Drainage Partnership (MGSDP) is a collaborative venture between Glasgow City Council, the Scottish Environment Protection Agency (SEPA), Scottish Water, Scottish Enterprise, Clyde Gateway, Clydeplan, South Lanarkshire Council, Scottish Canals, Renfrewshire Council, East Dunbartonshire Council, North Lanarkshire Council and Network Rail. Renfrewshire Council and many of the MGSDP partners are responsible authorities as designated in the Flood Risk Management (Scotland) Act 2009. It is recognised as one of 14 national developments in National Planning Framework 3 which sets out the Government’s strategic development priorities over the next 20-30 years. The MGSDP Vision is to transform how the city region plans for, and manages rainfall to end uncontrolled flooding and improve water quality. 
The MGSDP area is part of the Clyde and Loch Lomond (CaLL) Local Plan District for tackling flood risk. From December 2014 to June 2015 a joint consultation between SEPA and local authorities took place to gain views on the proposed plans for how Scotland will tackle flood risk, and inform the development of Scotland’s first Flood Risk Management Strategies and Local Flood Risk Management Plans. Renfrewshire Council has worked closely with SEPA on the development of the Flood Risk Management Strategies which will be issued in December 2015 in order to outline the most sustainable combination of actions to address flooding in areas at greatest risk and identify where the benefits of intervention can have the greatest impact.  The Council also will be required to produce a Local Flood Risk Management Plan in June 2016 which will provide the delivery mechanism for the Renfrewshire strategy. 
</t>
    </r>
    <r>
      <rPr>
        <b/>
        <sz val="11"/>
        <color theme="1"/>
        <rFont val="Calibri"/>
        <family val="2"/>
        <scheme val="minor"/>
      </rPr>
      <t>Flood Risk Assessment and Resilience</t>
    </r>
    <r>
      <rPr>
        <sz val="11"/>
        <color theme="1"/>
        <rFont val="Calibri"/>
        <family val="2"/>
        <scheme val="minor"/>
      </rPr>
      <t xml:space="preserve">
The Council has a corporate approach to assessing the effects of climate change and planning for adaptation. In partnership between Councils services and outside agencies such as SEPA and Scottish Water, officers within Community Resources and Planning services have developed specialist skills with regard to adaptation and promoting resilience. Information regarding potential flood risk and modelling of risks associated with climate change has been included in strategic documents that inform the Council’s decision making and was incorporated into the baseline data for corporate documents such as the Local Development Plan and the Local Housing Strategy. The Council’s resilience to Climate Change has been increased as the climate change modelling and flood data that it holds facilitate better planning for weather related events. The data has also been used to allow a the Council’s funds to be invested in the most appropriate flood defence measures, thus providing the best protection for the most residents.    
A Sustainable Flood Risk Management Strategy evolved in Renfrewshire due to the need to effectively manage flood risk through planning policy, development and asset management and civil contingencies provision, without simply moving the risk elsewhere. A proactive and long term approach has been taken to reduce the adverse consequences of flooding on communities, environment and economic activity through the following measures:
• Improved flood risk mapping from all sources to inform a sustainable multi service approach to flood risk management;
• Internal presentations held to disseminate data and implications / opportunities for services; 
• Data uploaded to internal mapping service for use by all staff; including Web based information for public and maintenance regimes for drains and culverts;
• Data embedded in Planning Policy through the Local Plan Strategic Environmental Assessment, Strategic Flood Risk Assessment, Development and Asset Management Policy and flood prevention schemes; and
• Civil contingencies provision and flood response plan updated. 
A Corporate Flood Liaison Group was established to utilise data for improvement of all Council Services: Community Resilience and Schools Engagement, Corporate Flood Response Planning, Informing SEPA Flood Warning proposals, review of critical assets locations such as rest centres, emergency accommodation and operational assets needed for flood response.
The impact of Renfrewshire Council’s Sustainable Flood Risk Management Strategy has been:
• A significant reduction in the number of residential and commercial properties at risk of flooding;
• Better information about the areas in Renfrewshire most vulnerable to flooding - supporting the Local Development Plan and decision making for new planning applications for housing and infrastructure;
• Clear lines of responsibility for implementing actions to manage flood risk; and
• Renfrewshire Council, neighbouring local authorities, SEPA, and Scottish Water working more closely together to coordinate actions to manage flood risk.
Integration of the Council’s Flood Management Strategy with other Council Plans and Policies including estates management plans and housing plans all reflect the risk identified in the flood maps and integrate measures wherever possible to achieve integrated benefits. Examples of this are new School infrastructure plan and alignment with environmental watercourse improvement objectives through the River Basin Management Planning process.
</t>
    </r>
    <r>
      <rPr>
        <b/>
        <sz val="11"/>
        <color theme="1"/>
        <rFont val="Calibri"/>
        <family val="2"/>
        <scheme val="minor"/>
      </rPr>
      <t>Renfrewshire Local Development Plan</t>
    </r>
    <r>
      <rPr>
        <sz val="11"/>
        <color theme="1"/>
        <rFont val="Calibri"/>
        <family val="2"/>
        <scheme val="minor"/>
      </rPr>
      <t xml:space="preserve">
Renfrewshire’s Local Development Plan (LDP) was adopted in August 2014. It establishes a spatial development strategy for the next 5 -10 years that balances requirements for new development and investment whilst protecting and enhancing the environment and it takes full account of adaptation through its policy framework. Provision has been made for promotion of the low carbon economy and mitigation and adaptation through sustainable urban drainage and flooding measures and improvements to the water environment. Planning policy has been informed by the Council’s detailed flood mapping and its Flood Management Strategy. The LDP policies and all proposed development sites were the subject of a Strategic Environmental Assessment (SEA) and a Strategic Flood Risk Assessment was completed. 
</t>
    </r>
    <r>
      <rPr>
        <b/>
        <sz val="11"/>
        <color theme="1"/>
        <rFont val="Calibri"/>
        <family val="2"/>
        <scheme val="minor"/>
      </rPr>
      <t>Regeneration</t>
    </r>
    <r>
      <rPr>
        <sz val="11"/>
        <color theme="1"/>
        <rFont val="Calibri"/>
        <family val="2"/>
        <scheme val="minor"/>
      </rPr>
      <t xml:space="preserve">
Regeneration is a central focus for the Council. A wide range of projects have been undertaken in order to improve Renfrewshire’s economy and quality of life for its residents.  The Council has recognised the need to take account of climate related risks to secure a sustainable approach to regeneration within Renfrewshire in order to protect its communities now and in the future. There are many examples, including, the implementation of a Surface Water Drainage Strategy at the former Royal Ordnance Factory at Bishopton and largest, and final phase of the North Renfrew Flood Prevention Scheme.
Renfrewshire is one of eight councils signed up to the £1.13bn Glasgow and Clyde Valley City Deal. Three City Deal projects, with a combined spend of £274m, will take place in Renfrewshire—including an airport access project connecting the airport with Glasgow Central and Paisley Gilmour Street stations and a new bridge over the River Clyde from Renfrew to Yoker. Both projects will enhance the sustainability of Renfrewshire’s transport network and the new bridge seeks to secure the ongoing regeneration of Renfrewshire’s waterfront.
</t>
    </r>
    <r>
      <rPr>
        <b/>
        <sz val="11"/>
        <color theme="1"/>
        <rFont val="Calibri"/>
        <family val="2"/>
        <scheme val="minor"/>
      </rPr>
      <t>Biodiversity</t>
    </r>
    <r>
      <rPr>
        <sz val="11"/>
        <color theme="1"/>
        <rFont val="Calibri"/>
        <family val="2"/>
        <scheme val="minor"/>
      </rPr>
      <t xml:space="preserve">
The Nature Conservation (Scotland) Act 2004 created a duty on public bodies to further the conservation of biodiversity. In addition, the Wildlife and Natural Environment (Scotland) Act 2011 requires public bodies to publish a report every three years on the actions taken to meet biodiversity duty. The Renfrewshire Biodiversity Duty Report 2014 incorporates a policy statement, progress report for the period 2011-2014 and the Biodiversity Delivery Action Plan 2014-2017. The Council has made good progress in delivering improvements to biodiversity, particularly through the Local Green Network programme and in embedding biodiversity considerations in the Adopted Renfrewshire Local Development Plan’s use of the Green Network as a key component of its spatial strategy.
</t>
    </r>
    <r>
      <rPr>
        <b/>
        <sz val="11"/>
        <color theme="1"/>
        <rFont val="Calibri"/>
        <family val="2"/>
        <scheme val="minor"/>
      </rPr>
      <t>Forestry</t>
    </r>
    <r>
      <rPr>
        <sz val="11"/>
        <color theme="1"/>
        <rFont val="Calibri"/>
        <family val="2"/>
        <scheme val="minor"/>
      </rPr>
      <t xml:space="preserve">
The Council has been actively involved in the development of the Forest and Woodland Strategy (FWS) for the Clydeplan area as part of the development of SDP2. The aim of The Strategy is to guide woodland expansion and management of woodlands in the Clydeplan area, providing a policy and spatial framework to optimise the benefits for the local economy, communities and the environment. The FWS identify priority locations for woodland management and expansion in the Clydeplan area which will inform the Spatial Development Strategy of SDP2, thus setting the context for forest management and expansion at the local authority level. Renfrewshire Council’s woodland and forestry resource has been considered through the development of the Biomass Renfrewshire Feasibility Study and the South West Johnstone Integrated Green Infrastructure Project, both of which have the potential to contribute to climate change mitigation and adaptation.
</t>
    </r>
    <r>
      <rPr>
        <b/>
        <sz val="11"/>
        <color theme="1"/>
        <rFont val="Calibri"/>
        <family val="2"/>
        <scheme val="minor"/>
      </rPr>
      <t>Air Quality</t>
    </r>
    <r>
      <rPr>
        <sz val="11"/>
        <color theme="1"/>
        <rFont val="Calibri"/>
        <family val="2"/>
        <scheme val="minor"/>
      </rPr>
      <t xml:space="preserve">
In recognition of the links between air quality and climate change, the Council has been actively involved in a number of initiatives to improve air quality and reduce emissions within Renfrewshire, and Paisley town centre in particular. Air quality is addressed corporately through the Renfrewshire Air Quality Plan and an Air Quality Action Plan has also been completed for the Paisley town centre Air Quality Management Area. A Biomass Strategy is being prepared to address the increasing uptake of biomass as a source of energy for space heating, both domestically and commercially but to ensure that the benefits in terms of reducing CO2 emissions were not to the detriment of local air quality through increased emissions of PM10.
</t>
    </r>
    <r>
      <rPr>
        <b/>
        <sz val="11"/>
        <color theme="1"/>
        <rFont val="Calibri"/>
        <family val="2"/>
        <scheme val="minor"/>
      </rPr>
      <t/>
    </r>
  </si>
  <si>
    <r>
      <t xml:space="preserve">Current Risks
</t>
    </r>
    <r>
      <rPr>
        <sz val="11"/>
        <color theme="1"/>
        <rFont val="Calibri"/>
        <family val="2"/>
        <scheme val="minor"/>
      </rPr>
      <t xml:space="preserve">
‘Risk Matters’ is the Council’s combined risk management policy strategy and strategy. Each of the Council services keeps a Risk Register where relevant Risks have been identified and the significance of each has been assessed in terms of their current nature.  The risks and their relevance are reviewed and refreshed on an annual basis.  The Risk Management Annual Report is provided to the Audit, Scrutiny and Petitions Board each. The Report describes the corporate-led risk management activity that has taken place during 2014/15 in relation to the council’s risk management arrangements and strategic risk management objectives. Climate related risks and vulnerabilities are considered in some detail, although the Council has not completed Adaptation Scotland’s ‘Five Steps to Managing Your Climate Risks’.
http://renfrewshire.cmis.uk.com/renfrewshire/Document.ashx?czJKcaeAi5tUFL1DTL2UE4zNRBcoShgo=HnH2UMccVC9w%2bKVk6SCxaNRB25jEcIge699sDejj81ivOxe%2ffIiUug%3d%3d&amp;rUzwRPf%2bZ3zd4E7Ikn8Lyw%3d%3d=pwRE6AGJFLDNlh225F5QMaQWCtPHwdhUfCZ%2fLUQzgA2uL5jNRG4jdQ%3d%3d&amp;mCTIbCubSFfXsDGW9IXnlg%3d%3d=hFflUdN3100%3d&amp;kCx1AnS9%2fpWZQ40DXFvdEw%3d%3d=hFflUdN3100%3d&amp;uJovDxwdjMPoYv%2bAJvYtyA%3d%3d=ctNJFf55vVA%3d&amp;FgPlIEJYlotS%2bYGoBi5olA%3d%3d=NHdURQburHA%3d&amp;d9Qjj0ag1Pd993jsyOJqFvmyB7X0CSQK=ctNJFf55vVA%3d&amp;WGewmoAfeNR9xqBux0r1Q8Za60lavYmz=ctNJFf55vVA%3d&amp;WGewmoAfeNQ16B2MHuCpMRKZMwaG1PaO=ctNJFf55vVA%3d
The Development and Housing Services Risk Register considers risks associated with the following areas: 
Energy and Carbon Management,
Incident and response management,
Property and Infrastructure Management, and;
Planning and Development Activity.
http://web.renfrewshire.gov.uk/webreplicas/agendar.nsf/dd972e64c4d0feec802570d70059f348/8CBB5813CB35F0CC80257CD0004B1731/$file/8_DaHS%20Risk%20Register.pdf
The Community Resources Annual Risk Management Plan considers risks associated with:
Waste Management,
Planning for Adverse Weather,
Flood Risk,
Roads, Lighting and Structures Maintenance, and
Cycling and Road Safety.
http://web.renfrewshire.gov.uk/webreplicas/agendar.nsf/dd972e64c4d0feec802570d70059f348/0C27D0CDB58075C180257D88003A0404/$file/8.%20Risk%20Management%20Plan%202014-15%20Mid%20Year%20Report.pdf</t>
    </r>
    <r>
      <rPr>
        <b/>
        <sz val="11"/>
        <color theme="1"/>
        <rFont val="Calibri"/>
        <family val="2"/>
        <scheme val="minor"/>
      </rPr>
      <t xml:space="preserve">
Future Risks
</t>
    </r>
    <r>
      <rPr>
        <sz val="11"/>
        <color theme="1"/>
        <rFont val="Calibri"/>
        <family val="2"/>
        <scheme val="minor"/>
      </rPr>
      <t>The Corporate Risk Management Group meets quarterly in order to review the Council’ Risk Register and monitor progress being made with regard to the identified risks in the Strategic Risk Management Development Plan. The plan runs in two-yearly cycles, in this instance from April 2014 to March to 2016. In addition, meetings are convened twice a year to consider any potential future risks which would include those relating to weather, climate, flood risk management, business continuity and civil contingencies. A mechanism is in place, therefore, for full consideration corporately of current risks and the identification and inclusion of future risk.</t>
    </r>
    <r>
      <rPr>
        <b/>
        <sz val="11"/>
        <color theme="1"/>
        <rFont val="Calibri"/>
        <family val="2"/>
        <scheme val="minor"/>
      </rPr>
      <t xml:space="preserve">
</t>
    </r>
  </si>
  <si>
    <r>
      <t xml:space="preserve">Building Adaptive Capacity
</t>
    </r>
    <r>
      <rPr>
        <u/>
        <sz val="11"/>
        <color theme="1"/>
        <rFont val="Calibri"/>
        <family val="2"/>
        <scheme val="minor"/>
      </rPr>
      <t>Energy Champions</t>
    </r>
    <r>
      <rPr>
        <sz val="11"/>
        <color theme="1"/>
        <rFont val="Calibri"/>
        <family val="2"/>
        <scheme val="minor"/>
      </rPr>
      <t xml:space="preserve">
Over 30 staff have been trained in promoting energy efficiency measures. The Energy Champions will have a central role in awareness raising about emissions reductions measures throughout the Council and they will assist in achieving the targets set in the CMP. Energy and Carbon awareness campaigns are regular features, information on the Council’s intranet regarding energy and carbon saving actions, staff induction training and the introduction of a suggestions scheme are some of the mechanisms being used to support the cultural change required to build adaptive capacity within Renfrewshire Council. This activity is monitored and progress is reported to the Climate Change working Group reviewed on a regular basis. </t>
    </r>
    <r>
      <rPr>
        <b/>
        <sz val="11"/>
        <color theme="1"/>
        <rFont val="Calibri"/>
        <family val="2"/>
        <scheme val="minor"/>
      </rPr>
      <t xml:space="preserve">
</t>
    </r>
    <r>
      <rPr>
        <u/>
        <sz val="11"/>
        <color theme="1"/>
        <rFont val="Calibri"/>
        <family val="2"/>
        <scheme val="minor"/>
      </rPr>
      <t>Training</t>
    </r>
    <r>
      <rPr>
        <sz val="11"/>
        <color theme="1"/>
        <rFont val="Calibri"/>
        <family val="2"/>
        <scheme val="minor"/>
      </rPr>
      <t xml:space="preserve">
The Council is an active member of the SSN and officers from relevant services have attended adaptation focussed events. Officers have worked closely with Adaptation Scotland and Clydeplan in order to ensure that climate change resilience is at the core of the development of SDP2 and the Renfrewshire LDP. 
</t>
    </r>
    <r>
      <rPr>
        <u/>
        <sz val="11"/>
        <color theme="1"/>
        <rFont val="Calibri"/>
        <family val="2"/>
        <scheme val="minor"/>
      </rPr>
      <t>Climate Related Risk Assessment</t>
    </r>
    <r>
      <rPr>
        <sz val="11"/>
        <color theme="1"/>
        <rFont val="Calibri"/>
        <family val="2"/>
        <scheme val="minor"/>
      </rPr>
      <t xml:space="preserve">
Climate related risks and vulnerabilities are considered in some detail through the Council’s Risk Management Strategy and the Risk Register. In particular, the risks associated with planning for adverse weather, flood risk, Energy and Carbon Management, incident and response management, and Roads, Lighting and Structures Maintenance are considered in some detail along with the appropriate response to address the risk. When required, specialist research may be commissioned to inform the Council’s response to risks, such as flooding and the work carried out for the Council in relation to air reviewing and assessing air quality and the development of and air quality action plan for Paisley. 
</t>
    </r>
    <r>
      <rPr>
        <u/>
        <sz val="11"/>
        <color theme="1"/>
        <rFont val="Calibri"/>
        <family val="2"/>
        <scheme val="minor"/>
      </rPr>
      <t xml:space="preserve">Policies and Plans </t>
    </r>
    <r>
      <rPr>
        <sz val="11"/>
        <color theme="1"/>
        <rFont val="Calibri"/>
        <family val="2"/>
        <scheme val="minor"/>
      </rPr>
      <t xml:space="preserve">
The Climate risks are addressed through the Renfrewshire LDP, the adopted SDP and emerging SDP2. The Strategic Flood Risk Assessment of the LDP is an important element of the climate risk assessment for land use within Renfrewshire. The ongoing work between the Council and SEPA relating to flooding and the development of the Flood Risk Management Strategy will set a framework for action for the Council to address flooding in areas at most risk.  A Sustainable Food Strategy is being to tackle food poverty, promote healthy eating and expand the local food sector. It is structured around around 5 key themes – Health &amp; Wellbeing, Food Growing Schemes, Community Food, Education &amp; Training, and Economic and Sustainability. The Council has developed a Cycling Strategy which will provide a holistic approach to developing and promoting active travel wayfinding signage delivery through a combination of on-the-ground signage, mapping and branding - all supported by an advertising campaign. Other initiatives include - adult cycle training; workplace bike loan; promotion packs for groups/clubs. Car users will be targeted to encourage modal shift to active &amp; sustainable travel. </t>
    </r>
    <r>
      <rPr>
        <b/>
        <sz val="11"/>
        <color theme="1"/>
        <rFont val="Calibri"/>
        <family val="2"/>
        <scheme val="minor"/>
      </rPr>
      <t xml:space="preserve">
</t>
    </r>
    <r>
      <rPr>
        <u/>
        <sz val="11"/>
        <color theme="1"/>
        <rFont val="Calibri"/>
        <family val="2"/>
        <scheme val="minor"/>
      </rPr>
      <t xml:space="preserve">Partnership working
</t>
    </r>
    <r>
      <rPr>
        <sz val="11"/>
        <color theme="1"/>
        <rFont val="Calibri"/>
        <family val="2"/>
        <scheme val="minor"/>
      </rPr>
      <t xml:space="preserve">
The Renfrewshire Community Planning Partnership fosters a close working relationship amongst a range of stakeholders to consider a broad remit of climate related matters through the Greener Thematic Board. The Council also works in partnership with organisations and individuals on discrete projects, for example; 
• The Council has an energy advocacy service to give independent and expert advice on a wide range of energy issues to local people. In partnership with Linstone Housing Association, it offers a dedicated advocate for housing association tenants. Additional advocates also support council tenants, private renters and home owners. 
• The Renfrewshire Growing Grounds Forum has a broad membership that includes Council officers, BTCV, Allotment Associations, Local Housing Associations, and other community and capacity building organisations. Quarterly meetings take place and facilitate the Council’s support of the Urban Growing Movement. Temporary allotments have been set up on a gap site in Sutherland Street, Paisley. The allotments were built as part of an initiative to cater for the increasing demand for growing spaces within Renfrewshire. Funding was provided by Renfrewshire Council and the Scottish Government Climate Challenge Fund. The Council</t>
    </r>
    <r>
      <rPr>
        <b/>
        <sz val="11"/>
        <color theme="1"/>
        <rFont val="Calibri"/>
        <family val="2"/>
        <scheme val="minor"/>
      </rPr>
      <t xml:space="preserve"> is</t>
    </r>
    <r>
      <rPr>
        <sz val="11"/>
        <color theme="1"/>
        <rFont val="Calibri"/>
        <family val="2"/>
        <scheme val="minor"/>
      </rPr>
      <t xml:space="preserve"> seeking to support more extensive community participation in ownership of underused parkland and other open spaces that can be used for growing. 
• The Council continues to support the Local Outdoor Access Forum which meets regularly to discuss access related matters and ways of improving public access. It is comprised of users (such as cyclists, walkers, horse riders, canoeists and disability users), land owners and managers, community groups and local or national organisations.  
Communication
Two training seminars were organised to inform Council staff and provide an understanding of general air quality issues in Renfrewshire and the potential impact from development and planning. A second event provided detailed information on biomass and air quality.
The Council has participated in Earth Hour for several years and will continue to do so. Earth Hour is one of several energy saving initiatives that is communicated to staff through the Council’s intranet service. 
</t>
    </r>
    <r>
      <rPr>
        <u/>
        <sz val="11"/>
        <color theme="1"/>
        <rFont val="Calibri"/>
        <family val="2"/>
        <scheme val="minor"/>
      </rPr>
      <t>Education</t>
    </r>
    <r>
      <rPr>
        <sz val="11"/>
        <color theme="1"/>
        <rFont val="Calibri"/>
        <family val="2"/>
        <scheme val="minor"/>
      </rPr>
      <t xml:space="preserve">
The Council continues to support participation in the Eco-schools Programme. The Council will also continue to support initiatives such as ‘Walk to School Week’, and ‘Bikeability’ and will work in partnership with parents to ensure that children participate in these events to ‘Deliver the Safer Routes to Schools’ programme.  </t>
    </r>
    <r>
      <rPr>
        <b/>
        <sz val="11"/>
        <color theme="1"/>
        <rFont val="Calibri"/>
        <family val="2"/>
        <scheme val="minor"/>
      </rPr>
      <t xml:space="preserve">
Deliver Adaptation Action</t>
    </r>
    <r>
      <rPr>
        <b/>
        <u/>
        <sz val="11"/>
        <color theme="1"/>
        <rFont val="Calibri"/>
        <family val="2"/>
        <scheme val="minor"/>
      </rPr>
      <t xml:space="preserve">
</t>
    </r>
    <r>
      <rPr>
        <b/>
        <sz val="11"/>
        <color theme="1"/>
        <rFont val="Calibri"/>
        <family val="2"/>
        <scheme val="minor"/>
      </rPr>
      <t xml:space="preserve">
</t>
    </r>
    <r>
      <rPr>
        <u/>
        <sz val="11"/>
        <color theme="1"/>
        <rFont val="Calibri"/>
        <family val="2"/>
        <scheme val="minor"/>
      </rPr>
      <t>Green Infrastructure - Local Green Network Projects</t>
    </r>
    <r>
      <rPr>
        <sz val="11"/>
        <color theme="1"/>
        <rFont val="Calibri"/>
        <family val="2"/>
        <scheme val="minor"/>
      </rPr>
      <t xml:space="preserve">
Local Green Network projects have the potential to improve the quality of the local environment by enhancing open space, accessibility, natural features and biodiversity. The delivery of the Renfrewshire Local Green Network programme has been a great success and has secured significant levels of external funding. Path improvements at Linwood On-X sports centre and community woodland have increased access opportunities for all. Improvements to the Renfrew Riverside footpath have completed the design phase their implementation next year, will improve opportunities for access, active travel and links to the City Deal project linking Clyde Waterfront and Renfrew Riverside by a new bridge.
</t>
    </r>
    <r>
      <rPr>
        <b/>
        <sz val="11"/>
        <color theme="1"/>
        <rFont val="Calibri"/>
        <family val="2"/>
        <scheme val="minor"/>
      </rPr>
      <t xml:space="preserve">
</t>
    </r>
    <r>
      <rPr>
        <u/>
        <sz val="11"/>
        <color theme="1"/>
        <rFont val="Calibri"/>
        <family val="2"/>
        <scheme val="minor"/>
      </rPr>
      <t xml:space="preserve">Fair Trade
</t>
    </r>
    <r>
      <rPr>
        <b/>
        <sz val="11"/>
        <color theme="1"/>
        <rFont val="Calibri"/>
        <family val="2"/>
        <scheme val="minor"/>
      </rPr>
      <t xml:space="preserve">
</t>
    </r>
    <r>
      <rPr>
        <sz val="11"/>
        <color theme="1"/>
        <rFont val="Calibri"/>
        <family val="2"/>
        <scheme val="minor"/>
      </rPr>
      <t>During the period 2014-15 the Council has continued its involvement and engagement with schools by including invitations for them to take part in Steering Group meetings and, by developing a Fairtrade newsletter. Trophies were awarded to Gryffe High School and Bridge of Weir Primary School recognising the pupils’ outstanding contribution to the Fairtrade movement. Other communities have made significant contributions to the movement and several Fairtrade producers have been welcomed by the Council to support community groups and their activities.</t>
    </r>
    <r>
      <rPr>
        <b/>
        <sz val="11"/>
        <color theme="1"/>
        <rFont val="Calibri"/>
        <family val="2"/>
        <scheme val="minor"/>
      </rPr>
      <t xml:space="preserve">
</t>
    </r>
    <r>
      <rPr>
        <u/>
        <sz val="11"/>
        <color theme="1"/>
        <rFont val="Calibri"/>
        <family val="2"/>
        <scheme val="minor"/>
      </rPr>
      <t>Renfrewshire Growing Grounds Forum</t>
    </r>
    <r>
      <rPr>
        <b/>
        <sz val="11"/>
        <color theme="1"/>
        <rFont val="Calibri"/>
        <family val="2"/>
        <scheme val="minor"/>
      </rPr>
      <t xml:space="preserve">
</t>
    </r>
    <r>
      <rPr>
        <sz val="11"/>
        <color theme="1"/>
        <rFont val="Calibri"/>
        <family val="2"/>
        <scheme val="minor"/>
      </rPr>
      <t xml:space="preserve">The Forum has a broad membership that includes Council officers, BTCV, Allotment Associations, Local Housing Associations, and other community and capacity building organisations. Quarterly meetings take place and facilitate the Council’s support of the Urban Growing Movement. Temporary allotments have been set up on a gap site in Sutherland Street, Paisley. Funding was provided by Renfrewshire Council and the Scottish Government Climate Challenge Fund. The Council is seeking to support more extensive community participation in ownership of underused parkland and other open spaces and the emerging Sustainable Food Strategy. </t>
    </r>
    <r>
      <rPr>
        <b/>
        <sz val="11"/>
        <color theme="1"/>
        <rFont val="Calibri"/>
        <family val="2"/>
        <scheme val="minor"/>
      </rPr>
      <t xml:space="preserve">
</t>
    </r>
    <r>
      <rPr>
        <u/>
        <sz val="11"/>
        <color theme="1"/>
        <rFont val="Calibri"/>
        <family val="2"/>
        <scheme val="minor"/>
      </rPr>
      <t>Integrated Green Infrastructure - Johnstone South West Phase 1</t>
    </r>
    <r>
      <rPr>
        <sz val="11"/>
        <color theme="1"/>
        <rFont val="Calibri"/>
        <family val="2"/>
        <scheme val="minor"/>
      </rPr>
      <t xml:space="preserve">
Renfrewshire Council have developed proposals for the first phase of flood attenuation and landscape improvements within Johnstone South West, a residential neighbourhood which lies a short distance south of Johnstone town centre.   The improvements form a key element of a wider regeneration strategy for the area approved by the Council and support the development of the area as a Community Growth Area as identified through the SDP. The project is part of a long term surface water management strategy to be located within Council owned amenity space and is comprised of the restoration of a culverted section of the Floors Burn and the creation of new woodland areas and storage ponds, with associated landscaping and public access.  </t>
    </r>
    <r>
      <rPr>
        <b/>
        <sz val="11"/>
        <color theme="1"/>
        <rFont val="Calibri"/>
        <family val="2"/>
        <scheme val="minor"/>
      </rPr>
      <t xml:space="preserve">
</t>
    </r>
    <r>
      <rPr>
        <u/>
        <sz val="11"/>
        <color theme="1"/>
        <rFont val="Calibri"/>
        <family val="2"/>
        <scheme val="minor"/>
      </rPr>
      <t>Home Energy Efficiency Programme for Scotland</t>
    </r>
    <r>
      <rPr>
        <sz val="11"/>
        <color theme="1"/>
        <rFont val="Calibri"/>
        <family val="2"/>
        <scheme val="minor"/>
      </rPr>
      <t xml:space="preserve">
In order to address the issue of fuel poverty Renfrewshire Council has been successful in securing funding to improve the energy efficiency of social housing stock. Over £2m was awarded in 2014/15 of which Renfrewshire Council invested over £400,000 for external wall insulation as part of an on-going programme of improvements. A further £3m has been secured for 2015/16 through this initiative. It continues to work with housing associations and other landlords in the social rented housing sector to reduce fuel poverty through a range of retrofit programmes. 
</t>
    </r>
    <r>
      <rPr>
        <u/>
        <sz val="11"/>
        <color theme="1"/>
        <rFont val="Calibri"/>
        <family val="2"/>
        <scheme val="minor"/>
      </rPr>
      <t xml:space="preserve">Renfrew North Flood Prevention Scheme 
</t>
    </r>
    <r>
      <rPr>
        <sz val="11"/>
        <color theme="1"/>
        <rFont val="Calibri"/>
        <family val="2"/>
        <scheme val="minor"/>
      </rPr>
      <t xml:space="preserve">
The final, and largest, phase of the North Renfrew Flood Prevention Scheme costing £3.4m is progressing. The project will protect local communities, and is part of an integrated approach to making sure Renfrewshire is properly prepared to cope with the challenges of current extreme weather and future climate change. Through a combination of land raising, construction of a pumping station and divertion of a watercourse an additional 350 properties will be protected from coastal flooding. The total cost of the scheme was £9.6m.</t>
    </r>
    <r>
      <rPr>
        <b/>
        <sz val="11"/>
        <color theme="1"/>
        <rFont val="Calibri"/>
        <family val="2"/>
        <scheme val="minor"/>
      </rPr>
      <t xml:space="preserve">
</t>
    </r>
  </si>
  <si>
    <t xml:space="preserve">2014 saw joint consultation between SEPA and local authorities to inform the development of Scotland’s first Flood Risk Management Strategies. </t>
  </si>
  <si>
    <t>Flood Risk Management Strategy for Renfrewshire should be available late 2015. Renfrewshire Council will develop its Local Flood Risk Management Plan by June 2016 which will provide the delivery mechanism for the strategy.</t>
  </si>
  <si>
    <t>The data is used to assess flood risk for individual projects and proposed development and will inform the development of the Local Flood Risk Management Plan for Renfrewshire.</t>
  </si>
  <si>
    <t xml:space="preserve">Green network opportunities mapping was completed for the Adopted LDP. Recent collaboration with the GCVGNP as part of the background work for SDP2 will identify Strategic Delivery Areas. </t>
  </si>
  <si>
    <r>
      <t xml:space="preserve">The LDP seeks to protect and enhance the green network.
http://www.renfrewshire.gov.uk/webcontent/home/services/planning+and+building+standards/development+planning/dh-renfrewshirelocaldevelopmentplan
A programme of Local Green network projects have been delivered by the Council in partnership with </t>
    </r>
    <r>
      <rPr>
        <sz val="11"/>
        <color rgb="FF1F1F1F"/>
        <rFont val="Calibri"/>
        <family val="2"/>
        <scheme val="minor"/>
      </rPr>
      <t xml:space="preserve">Glasgow and Clyde Valley Green Network Partnership. </t>
    </r>
  </si>
  <si>
    <t>Feedback from consultation has been assessed and will help to shape final Renfrewshire Flood Risk Management Strategy.</t>
  </si>
  <si>
    <t xml:space="preserve">December 2014 a joint consultation between SEPA and local authorities took place to gain views on the proposed plans for how Scotland will tackle flood risk, and inform the development of Scotland’s first Flood Risk Management Strategies and Local Flood Risk Management Plans. Council also working closely with SEPA in the review of River Basin Management Plans. </t>
  </si>
  <si>
    <t xml:space="preserve">Council also working closely with SEPA in the review of River Basin Management Plans. </t>
  </si>
  <si>
    <t>Response made to consultation on second River Basin Management Plan. Officers also attend the Clyde Area Advisory Group and have worked with SEPA officers to identify potential projects for Water Environment Fund inclusion and the Council’s responsibilities under the Water Environment Act.</t>
  </si>
  <si>
    <t>The Council will be guided by the revised Planning Advice Note on Flooding, Water and Drainage when it is made available for the development of the emerging LDP2 and any associated Supplementary Guidance.</t>
  </si>
  <si>
    <t xml:space="preserve">The Renfrewshire Local Development Plan was adopted in August 2014. It complies with the requirements of SPP and the approved SDP by addressing climate change mitigation and adaptation through the choice of sustainable sites that will support economic growth and make provision for the Low Carbon Economy. Flood risk has been fully considered in all aspects of the development of the LDP and a policy frame work established that will create sustainable places for the future.  </t>
  </si>
  <si>
    <t>The Council has been fully involved in the development of SDP2, in particular the impact climate change adaptation and mitigation. SDP2 will set the policy background for the next LDP.</t>
  </si>
  <si>
    <t xml:space="preserve">The Council recognises its responsibility to meet the requirement of the Energy Efficiency Standard for Social Housing. The Renfrewshire Fuel Poverty Strategy was approved in 2014 and it contains a range of measures to assist in meeting the milestones set through the Standard. </t>
  </si>
  <si>
    <t>The Renfrewshire Fuel Poverty Strategy was approved in May 2014. The document reflects the commitment of Renfrewshire Council and its community planning partners to reaching the Scottish Government’s target to eradicate fuel poverty, so far as reasonably practicable, by the end of 2016. http://renfo.renfrewshire.gov.uk/wps/wcm/connect/?MOD=PDMProxy&amp;TYPE=personalization&amp;ID=NONE&amp;KEY=NONE&amp;LIBRARY=%2FcontentRoot%2Ficm%3Alibraries&amp;FOLDER=%2F&amp;DOC_NAME=%2FcontentRoot%2Ficm%3Alibraries%2FFuel+Poverty+Strategy+2014.pdf&amp;VERSION_NAME=NONE&amp;VERSION_DATE=NONE&amp;IGNORE_CACHE=false&amp;CONVERT=NONE&amp;MUST_CONVERT=true</t>
  </si>
  <si>
    <t xml:space="preserve">The Council and partner Local Housing Associations have been successful in securing funding through HEEPS for a range of projects for 2014/15. The link below provides information about how the Council intends to deliver the EESSH and the funding allocated through Home Energy Efficiency Programme for Scotland (HEEPS):
http://web.renfrewshire.gov.uk/webreplicas/agendar.nsf/dd972e64c4d0feec802570d70059f348/9A42E9B9BE01396C80257CD0004B1DB7/$file/9_EESSH%20and%20HEEPS%20ABS.pdf
</t>
  </si>
  <si>
    <t xml:space="preserve">In addition to the physical works associated with Renfrew North Flood Prevention Scheme, local communities have benefited from a range of awareness raising and capacity building initiatives intended to build resilience in areas affected by flooding. Leaflet campaigns and public events have been held and information is available through the Council’s website;
http://www.renfrewshire.gov.uk/webcontent/home/Services/Environment/Flooding/
</t>
  </si>
  <si>
    <t>http://www.eastrenfrewshire.gov.uk/article/4626/Emergencies</t>
  </si>
  <si>
    <t xml:space="preserve">Risks associated with flooding, infrastructure and other incidents are monitored and regularly reviewed by the Council and its Risk Management Partners. </t>
  </si>
  <si>
    <t xml:space="preserve">The Council works in partnership with Inverclyde and East Renfrewshire to provide its Civil Contingency Service. 
http://www.eastrenfrewshire.gov.uk/article/4626/Emergencies
Risks associated with flooding, infrastructure and other incidents are monitored and regularly reviewed by the Council and its Risk Management Partners. 
</t>
  </si>
  <si>
    <t>Scope 2 emissions include electricity for buildings and streetlighting</t>
  </si>
  <si>
    <t>This is the first year of the CMP, using 2012/13 as the baseline year</t>
  </si>
  <si>
    <t>PV</t>
  </si>
  <si>
    <t>Biomass Boiler RHI</t>
  </si>
  <si>
    <t>http://www.renfrewshire.gov.uk/wps/wcm/connect/dd94b7bc-1f72-47ed-9725-4f97af9542cd/fcs-CarbonMgmtPlan2014-2020.pdf?MOD=AJPERES</t>
  </si>
  <si>
    <t>Streetlighting</t>
  </si>
  <si>
    <t>Waste Segregation and Energy from Waste</t>
  </si>
  <si>
    <t>Landfill Waste</t>
  </si>
  <si>
    <t>Divert 100% of waste to landfill by 2019/20</t>
  </si>
  <si>
    <t>PV Installations</t>
  </si>
  <si>
    <t>Capital</t>
  </si>
  <si>
    <t>electricity</t>
  </si>
  <si>
    <t>No changes</t>
  </si>
  <si>
    <t>Demolition of Floorsburn House and transfter of Cultural Trust Properties to Renfrewshire Leisure (for remaining 9 months of financial year)</t>
  </si>
  <si>
    <t>The Councils Carbon Management Plan is avilable at: http://www.renfrewshire.gov.uk/wps/wcm/connect/dd94b7bc-1f72-47ed-9725-4f97af9542cd/fcs-CarbonMgmtPlan2014-2020.pdf?MOD=AJPERES</t>
  </si>
  <si>
    <r>
      <rPr>
        <b/>
        <sz val="11"/>
        <color theme="1"/>
        <rFont val="Calibri"/>
        <family val="2"/>
        <scheme val="minor"/>
      </rPr>
      <t>Strategic Development Plan</t>
    </r>
    <r>
      <rPr>
        <sz val="11"/>
        <color theme="1"/>
        <rFont val="Calibri"/>
        <family val="2"/>
        <scheme val="minor"/>
      </rPr>
      <t xml:space="preserve">
Land use and development to support sustainable economic growth and the low carbon economy. Flood risk mitigation and adaptation. Environmental improvement. Integration of green and blue network. The plan period is 10-20 years and it is reviewed every 5 years
</t>
    </r>
    <r>
      <rPr>
        <b/>
        <sz val="11"/>
        <color theme="1"/>
        <rFont val="Calibri"/>
        <family val="2"/>
        <scheme val="minor"/>
      </rPr>
      <t>Renfrewshire Local Development Plan</t>
    </r>
    <r>
      <rPr>
        <sz val="11"/>
        <color theme="1"/>
        <rFont val="Calibri"/>
        <family val="2"/>
        <scheme val="minor"/>
      </rPr>
      <t xml:space="preserve">
Land use and development to support sustainable economic growth and the low carbon economy for Renfrewshire. The plan period is  5-10 years and it is reviewed every 5 years (following on from framework set by SDP)
Renfrewshire Air Quality Plan
Air quality is considered and locations where there are excedances are identified. The Plan is reviewed every 10 years and an annual progress report produced. http://www.renfrewshire.gov.uk/wps/wcm/connect/bf025318-20f8-4144-888b-f552912ce87a/cr-AirQualityProgressReport2014.pdf?MOD=AJPERES
</t>
    </r>
    <r>
      <rPr>
        <b/>
        <sz val="11"/>
        <color theme="1"/>
        <rFont val="Calibri"/>
        <family val="2"/>
        <scheme val="minor"/>
      </rPr>
      <t>Carbon Management Plan</t>
    </r>
    <r>
      <rPr>
        <sz val="11"/>
        <color theme="1"/>
        <rFont val="Calibri"/>
        <family val="2"/>
        <scheme val="minor"/>
      </rPr>
      <t xml:space="preserve">
In partnership with Resource Efficient Scotland, the Council developed the Carbon Management Plan, to guide emissions reductions from building use (electricity, gas, oil &amp; water), waste management, fleet transport and street lighting. The plan puts in place a governance system and projects that makes the Council more aware of the consequences of decisions and allows the Council to significantly reduce its impact on the environment. The plan period is 5 years and reviewed annually. 
</t>
    </r>
    <r>
      <rPr>
        <b/>
        <sz val="11"/>
        <color theme="1"/>
        <rFont val="Calibri"/>
        <family val="2"/>
        <scheme val="minor"/>
      </rPr>
      <t>Fuel Poverty Strategy</t>
    </r>
    <r>
      <rPr>
        <sz val="11"/>
        <color theme="1"/>
        <rFont val="Calibri"/>
        <family val="2"/>
        <scheme val="minor"/>
      </rPr>
      <t xml:space="preserve">
The Fuel Poverty Strategy is a corporate and partnership document that seeks to tackle the factors that put householders at risk of fuel poverty that the Council and partners can influence. It seeks to build on existing partnerships and procedures to refocus our approach to tackling fuel poverty in Renfrewshire. The current Strategy updates the 2010 strategy and was prepared in 2014 to reflect new legislation and mechanisms to address the issue.
</t>
    </r>
    <r>
      <rPr>
        <b/>
        <sz val="11"/>
        <color theme="1"/>
        <rFont val="Calibri"/>
        <family val="2"/>
        <scheme val="minor"/>
      </rPr>
      <t>Risk Matters</t>
    </r>
    <r>
      <rPr>
        <sz val="11"/>
        <color theme="1"/>
        <rFont val="Calibri"/>
        <family val="2"/>
        <scheme val="minor"/>
      </rPr>
      <t xml:space="preserve">
‘Risk Matters’ is the combined risk management policy and strategy including consideration of:
Energy and Carbon Management,
Incident and response management,
Property and Infrastructure Management, 
Planning and Development Activity, Waste Management,
Planning for Adverse Weather,
Flood Risk,
Roads, Lighting and Structures Maintenance, and
Cycling and Road Safety.
Each Service updates the corporate risk register on a quarterly basis and the Strategic Risk Management Development Plan is reviewed every 2 years.
</t>
    </r>
  </si>
  <si>
    <r>
      <rPr>
        <b/>
        <u/>
        <sz val="11"/>
        <color theme="1"/>
        <rFont val="Calibri"/>
        <family val="2"/>
        <scheme val="minor"/>
      </rPr>
      <t>Monitoring and Evaluation of Climate Change Adaptation Action within Renfrewshire</t>
    </r>
    <r>
      <rPr>
        <sz val="11"/>
        <color theme="1"/>
        <rFont val="Calibri"/>
        <family val="2"/>
        <scheme val="minor"/>
      </rPr>
      <t xml:space="preserve">
</t>
    </r>
    <r>
      <rPr>
        <b/>
        <sz val="11"/>
        <color theme="1"/>
        <rFont val="Calibri"/>
        <family val="2"/>
        <scheme val="minor"/>
      </rPr>
      <t>Carbon Management Plan</t>
    </r>
    <r>
      <rPr>
        <sz val="11"/>
        <color theme="1"/>
        <rFont val="Calibri"/>
        <family val="2"/>
        <scheme val="minor"/>
      </rPr>
      <t xml:space="preserve">
 The CMP is viewed as a ‘live’ document and is reviewed on an annual basis, thus ensuring that it remains ‘fit for purpose’ and deliver carbon based savings. A report is made annually to the Planning, Property and Policy Board which identifies:
1. Progress towards overall carbon reduction target
2. Progress with identified carbon reduction projects
3. An updated position regarding the Risk Register.
The CMP will be reviewed in its entirety after 5 years when a new carbon reduction target will be set based on progress achieved over the previous plan period.
</t>
    </r>
    <r>
      <rPr>
        <b/>
        <sz val="11"/>
        <color theme="1"/>
        <rFont val="Calibri"/>
        <family val="2"/>
        <scheme val="minor"/>
      </rPr>
      <t>Service Improvement Plans</t>
    </r>
    <r>
      <rPr>
        <sz val="11"/>
        <color theme="1"/>
        <rFont val="Calibri"/>
        <family val="2"/>
        <scheme val="minor"/>
      </rPr>
      <t xml:space="preserve">
Each Council service produces a Service Improvement Plan that details what that service is doing, how it is performing, the challenges faced and the priorities for the next three years. The plan outlines what the service intends to achieve over the next three years based on the financial and employee resources likely to be available. The plan identifies the principal factors that will influence service needs, their development and delivery. It sets out the main priorities to be pursued and outcomes to be achieved over the next three years. An action plan detailing the outcomes and key tasks to achieve them is also included.  Progress is monitored regularly by senior managers and councillors and will be made available to the public through the appropriate thematic board. 
</t>
    </r>
    <r>
      <rPr>
        <b/>
        <sz val="11"/>
        <color theme="1"/>
        <rFont val="Calibri"/>
        <family val="2"/>
        <scheme val="minor"/>
      </rPr>
      <t>Climate Related Risk Assessment</t>
    </r>
    <r>
      <rPr>
        <sz val="11"/>
        <color theme="1"/>
        <rFont val="Calibri"/>
        <family val="2"/>
        <scheme val="minor"/>
      </rPr>
      <t xml:space="preserve">
The Council’s Risk Register is reviewed every quarter and each service reports to the appropriate Board on an annual basis. Risks can be added or removed from the register as deemed necessary for a range of reasons including changes in legislation, the reform agenda etc. In 2014/15, the risk relating to the EESSH was added in recognition of the need to meet this challenge and reduce fuel poverty in line with national targets. Failure to control the risk associated with service delivery as a result of adverse weather is recognised as one of the top 5 risks for the Community Resources service.  The risk and progress made on the measures to address it are monitored and reviewed regularly. 
</t>
    </r>
    <r>
      <rPr>
        <b/>
        <sz val="11"/>
        <color theme="1"/>
        <rFont val="Calibri"/>
        <family val="2"/>
        <scheme val="minor"/>
      </rPr>
      <t>Policies and Plans</t>
    </r>
    <r>
      <rPr>
        <sz val="11"/>
        <color theme="1"/>
        <rFont val="Calibri"/>
        <family val="2"/>
        <scheme val="minor"/>
      </rPr>
      <t xml:space="preserve">
The policies within the LDP and SDP are monitored annually and both documents are the subject of a Strategic Environmental Assessment (SEA) which includes consideration of the effects of the policies on Climate Change mitigation and Adaptation.  A State of the Environment Report for Renfrewshire has also been produced. It is updated every 2 years and provides a robust information base for the SEA and consideration of emerging environmental issues for the LDP. Flooding data is regularly updated to reflect the addition of new information and improvements in climate modelling. The data is also used to inform other corporate strategies such as the Local Housing Strategy. 
</t>
    </r>
    <r>
      <rPr>
        <b/>
        <sz val="11"/>
        <color theme="1"/>
        <rFont val="Calibri"/>
        <family val="2"/>
        <scheme val="minor"/>
      </rPr>
      <t>Community Plan</t>
    </r>
    <r>
      <rPr>
        <sz val="11"/>
        <color theme="1"/>
        <rFont val="Calibri"/>
        <family val="2"/>
        <scheme val="minor"/>
      </rPr>
      <t xml:space="preserve">
The Community Planning Partnership Board meet quarterly. The Community Plan focuses on six themes; each of which has a detailed action plan and its own board made up of representatives from the Community Planning Partnership. The boards convene six to eight times per year to make decisions and monitor the progress of the community plan in terms of targets set and the projects associated with the Partnership. The Greener Renfrewshire group considers progress under the following headings communities, transport, housing and carbon management and waste reduction. 
</t>
    </r>
    <r>
      <rPr>
        <b/>
        <u/>
        <sz val="11"/>
        <color theme="1"/>
        <rFont val="Calibri"/>
        <family val="2"/>
        <scheme val="minor"/>
      </rPr>
      <t>Monitoring and Evaluation of Climate Change Adaptation Action to fulfil duties outlined in the Climate Change Adaptation Programme.</t>
    </r>
    <r>
      <rPr>
        <sz val="11"/>
        <color theme="1"/>
        <rFont val="Calibri"/>
        <family val="2"/>
        <scheme val="minor"/>
      </rPr>
      <t xml:space="preserve">
N1-8
The Council regularly updates its flooding data and is working closely with SEPA on the development of the emerging Flood Risk Management Strategy for Renfrewshire. Once the strategy and Local Flood Risk Management Plan are in place regular monitoring cycle will be required to inform future updates and maintain the relevance of the plans. 2014 saw joint consultation between SEPA and local authorities to inform the development of Scotland’s first Flood Risk Management Strategies. 
N1-10
The Council has acquired the acquired Light Detection and Ranging (LIDAR) topographic data which provides very accurate height data for the whole of Renfrewshire. The LIDAR data is used to model flood events more accurately and assisted in the development of a sustainable flood management approach. 
The data is used to assess flood risk for individual projects and proposed development and will inform the development of the Local Flood Risk Management Plan for Renfrewshire.
N2-2
The Council monitors the progress of its Green Network projects individually and through the LDP. The review of the Network in 2014/15 jointly with Glasgow and Clyde Valley Green Network Partnership included consideration of its resilience with regard to climate change which will contribute to further development of the network and the identification of Strategic Delivery Areas. 
N2-11
The Council has been closely involved in the recent review of the Forest and Woodland Strategy for Glasgow and the Clyde Valley that will inform SDP2 and LDP2. Climate change adaptation and the most recent iteration of the Integrated Habitat Network data have been central to the development of the FWS. 
B1 – 13 
December 2014 a joint consultation between SEPA and local authorities took place to gain views on the proposed plans for how Scotland will tackle flood risk, and inform the development of Scotland’s first Flood Risk Management Strategies and Local Flood Risk Management Plans. 
B1-14
Council is working closely with SEPA in the review of River Basin Management Plans. 
Response made to consultation on second River Basin Management Plan. Officers also attend the Clyde Area Advisory Group and have worked with SEPA officers to identify potential projects for Water Environment Fund inclusion and the Council’s responsibilities under the Water Environment Act.
B3-3
The policies within the Renfrewshire Local Development Plan are monitored on an annual basis. Flood risk and climate change resilience are included within the monitoring process. Planning applications stemming from the development plan are also monitored. 
B3-6 and B3-7
The Council monitors its progress on a range of initiatives that have been implemented in order to meet the targets set the Renfrewshire Fuel Poverty Strategy. 
S2-5
Risks associated with flooding, infrastructure and other incidents are monitored and regularly reviewed by the Council and its Risk Management Partners. 
</t>
    </r>
  </si>
  <si>
    <t>Not applicable</t>
  </si>
  <si>
    <t xml:space="preserve">For 2014/15 data compilation for the report was co-ordinated by the Council’s Development and Housing Service which has sustainability and the Carbon Management Plan as core responsibilities. The Lead Officer was required to coordinate the data compilation for the report through a series of meetings and focussed requests to the relevant officers across the Council’s services to ensure a sound basis for the corporate response. Information was provided by officers and from a range of documents and reports that already have approval at Board level, by full Council or the Community Planning Partnership. Policy documents such as the Risk Management Strategy, Renfrewshire Local Development Plan, the Fuel Poverty Strategy and the Carbon Management Plan will have been reported to the relevant Senior Management Team within the appropriate Council service, considered by the Corporate Management Team and have also benefit from approval by the Council. 
The Public Sector Climate Change Duties Report will be considered by the Planning, Policy and Property Board prior to its submission to SSN and the Scottish Government by the 30th of November deadline. 
</t>
  </si>
  <si>
    <r>
      <t xml:space="preserve">Top Five Priorities for Climate Change Governance, Management and Strategy for the year ahead.
Renfrewshire Council is committed to developing and refining its management response to climate change. Climate change management and governance are key objectives and priorities in the following documents: 
</t>
    </r>
    <r>
      <rPr>
        <b/>
        <sz val="11"/>
        <color theme="1"/>
        <rFont val="Calibri"/>
        <family val="2"/>
        <scheme val="minor"/>
      </rPr>
      <t>1. Renfrewshire’s Carbon Management Plan 2014/15 – 2019/20.</t>
    </r>
    <r>
      <rPr>
        <sz val="11"/>
        <color theme="1"/>
        <rFont val="Calibri"/>
        <family val="2"/>
        <scheme val="minor"/>
      </rPr>
      <t xml:space="preserve"> The Council has set a target to reduce its carbon footprint by 19,389 t CO2e (36%) by the end of the financial year 2019/20, building on the reduction of 28% that was achieved though the previous CMP. A range of projects have been identified to achieve this ambitious target focusing on: 
Upgrade to Efficiency – continuing to upgrade inefficient buildings and replace inefficient appliances.
Build Better – all new buildings to be sustainably designed and resource efficient through adherence to ‘Renfrewshire Councils Sustainable Building Design’ document.
Move to clean power – continue with the purchase or generation of electricity from renewable sources.
Fuel efficient transport – continued investment in cleaner vehicles.
Waste – increase recycling rates from domestic properties and reduce the quantity of waste being sent to landfill.
Street lighting – undertake a business case for the retro fit and column replacement of inefficient street lighting to LED equivalents.
Procurement – continue with, and expand the criteria for the procurement of products that use less energy, last longer and are good for the environment.
Awareness – create a culture of awareness across the organisation through all the areas covered under this Carbon Management Plan.
http://www.renfrewshire.gov.uk/wps/wcm/connect/dd94b7bc-1f72-47ed-9725-4f97af9542cd/fcs-CarbonMgmtPlan2014-2020.pdf?MOD=AJPERES
</t>
    </r>
    <r>
      <rPr>
        <b/>
        <sz val="11"/>
        <color theme="1"/>
        <rFont val="Calibri"/>
        <family val="2"/>
        <scheme val="minor"/>
      </rPr>
      <t>2. Completion of the Renfrew North Flood Prevention Scheme.</t>
    </r>
    <r>
      <rPr>
        <sz val="11"/>
        <color theme="1"/>
        <rFont val="Calibri"/>
        <family val="2"/>
        <scheme val="minor"/>
      </rPr>
      <t xml:space="preserve"> The 3rd and final phase of the Scheme will see the creation of a pumping station in the vicinity of Primrose Quay on the River Clyde in Renfrew. Once Phase 3 is complete the area will have a 1 in 200 year level of flood protection and protect over 300 properties from surge tides. Since 2009, the Council has invested almost £10 million in this project. 
http://www.clydewaterfront.com/projects/renfrew-riverside--scotstoun/infrastructure/north_renfrew_flood_prevention
</t>
    </r>
    <r>
      <rPr>
        <b/>
        <sz val="11"/>
        <color theme="1"/>
        <rFont val="Calibri"/>
        <family val="2"/>
        <scheme val="minor"/>
      </rPr>
      <t>3. Renfrewshire Community Plan 2013 – 2023:</t>
    </r>
    <r>
      <rPr>
        <sz val="11"/>
        <color theme="1"/>
        <rFont val="Calibri"/>
        <family val="2"/>
        <scheme val="minor"/>
      </rPr>
      <t xml:space="preserve">  The Council will continue to work with its Partners in order to achieve the outcomes identified in the Community Plan. The Greener Renfrewshire thematic group aims to create clean and attractive location, providing a healthy, inviting and pleasant environment in which to live, work and do business through the promotion of sustainable patterns of travel and development, the efficient management of energy and the treatment of waste as a valuable resource. 
 http://www.renfrewshire2023.com/wp-content/uploads/2013/11/CommunityPlan1.pdf
</t>
    </r>
    <r>
      <rPr>
        <b/>
        <sz val="11"/>
        <color theme="1"/>
        <rFont val="Calibri"/>
        <family val="2"/>
        <scheme val="minor"/>
      </rPr>
      <t>4. Renfrewshire Local Development Plan:</t>
    </r>
    <r>
      <rPr>
        <sz val="11"/>
        <color theme="1"/>
        <rFont val="Calibri"/>
        <family val="2"/>
        <scheme val="minor"/>
      </rPr>
      <t xml:space="preserve"> The Renfrewshire Local Development Plan sets out the spatial strategy that facilitates and guides the future use of land in Renfrewshire. It has a focus on supporting sustainable economic growth, and identifies opportunities for change, regeneration and enhancement, directing developments to locations that are economically, socially and environmentally sustainable. The strategy supports measures for the reduction, mitigation and adaption to climate change along with the promotion of a low carbon economy. 
http://www.renfrewshire.gov.uk/wps/wcm/connect/e9fdf04c-9b46-44da-afb0-c9aa55575bfc/RenfrewshireLocalDevelopmentPlan2014_14%28forweb%29+141021.pdf?MOD=AJPERES
</t>
    </r>
    <r>
      <rPr>
        <b/>
        <sz val="11"/>
        <color theme="1"/>
        <rFont val="Calibri"/>
        <family val="2"/>
        <scheme val="minor"/>
      </rPr>
      <t xml:space="preserve">5. Regeneration: </t>
    </r>
    <r>
      <rPr>
        <sz val="11"/>
        <color theme="1"/>
        <rFont val="Calibri"/>
        <family val="2"/>
        <scheme val="minor"/>
      </rPr>
      <t xml:space="preserve">The Council is seeking to promote sustainable regeneration of Renfrewshire through several significant projects. These will be a strategic focus for the Council and partner organisations for the forseeable future.
City Deal – Renfrewshire is one of eight councils signed up to the £1.13bn Glasgow and Clyde Valley City Deal. Three City Deal projects, with a combined spend of £274m, will take place in Renfrewshire—including an airport access project connecting the airport with Glasgow Central and Paisley Gilmour Street stations and a new bridge over the Clyde from Renfrew to Yoker. 
City of Culture: Paisley is bidding to be UK City of Culture in 2021. The next step is the formation of a cultural partnership featuring the council, local business and other key bodies from the community to deliver the bid together which is to be submitted in 2017. The benefits from the bid will be felt beyond Paisley. 
http://www.renfrewshire.gov.uk/webcontent/home/services/planning+and+building+standards/regeneration+projects/ce-paisleyregen-updates
</t>
    </r>
  </si>
  <si>
    <t xml:space="preserve">Renfrewshire Council’s top 5 climate change adaptation priorities for 2015/16 are:
1. Completion of the Renfrew North Flood Prevention Scheme and implementation of Renfrewshire’s Flood Risk Management Strategy
2. Community Plan – The Council will continue to work with its Community Planning Partners to achieve the Greener Renfrewshire thematic outcomes. 
3. Carbon Management Plan Implementation – to achieve a reduction in carbon emissions and embed carbon management and climate adaptation within the culture of Renfrewshire Council. This will be achieved through:
Energy and Water – reduction in energy use and reduction of water loss and increase in water conservation
Transport – Reduction in emissions through more efficient fleet and reduction in staff mileage
Waste – Continued reduction in the level of waste going to landfill in line with government targets and increase in recycling rates. 
Street lighting – Roll out of LED street lighting to reduce carbon emissions improve the Council lighting stock.
Procurement – Supply of electricity to Council buildings to be under a 100% green tariff from utility suppliers and new build and refurbishment to achieve a minimum EPC rating of B and C respectively.
Communication – continued awareness raising and ‘green champion’ initiatives to be promoted.  
4. Risk Management – Continual monitoring and evaluation of climate related risks as an integral part of the corporate Risk Management Strategy. 
5. Regeneration Agenda – The Council will seek to achieve the most sustainable outcomes for Renfrewshire through City Deal, the City of Culture 2021 bid and other regeneration projects. These and other projects such as the Townscape Heritage Initiative, Local Green Network Partnership, Renfrewshire Access Strategy and the Renfrewshire Cycling Strategy 2015 – 2025 provide investment opportunities in key infrastructure that will make provision for climate change adaptation and mitigation. 
</t>
  </si>
  <si>
    <t>Overall Emissions Reduction Target</t>
  </si>
  <si>
    <r>
      <rPr>
        <b/>
        <sz val="11"/>
        <color theme="1"/>
        <rFont val="Calibri"/>
        <family val="2"/>
        <scheme val="minor"/>
      </rPr>
      <t>Local Development Plan Examination</t>
    </r>
    <r>
      <rPr>
        <sz val="11"/>
        <color theme="1"/>
        <rFont val="Calibri"/>
        <family val="2"/>
        <scheme val="minor"/>
      </rPr>
      <t xml:space="preserve">: An examination was held so that any unresolved representations to the Proposed Plan could be independently reviewed by reporters from the Directorate for Planning and Environmental Appeals (DPEA). The DPEA concluded the examination of Renfrewshire's Proposed Local Development Plan in June 2014 and Renfrewshire Council were then able to submit a Proposal to adopt the Proposed Renfrewshire Local Development Plan. The Strategic Development Plan was also the subject of an examination and  SDP2 – Clydeplan – will also be the subject of an examination. 
</t>
    </r>
    <r>
      <rPr>
        <b/>
        <sz val="11"/>
        <color theme="1"/>
        <rFont val="Calibri"/>
        <family val="2"/>
        <scheme val="minor"/>
      </rPr>
      <t>Planning Performance Framework</t>
    </r>
    <r>
      <rPr>
        <sz val="11"/>
        <color theme="1"/>
        <rFont val="Calibri"/>
        <family val="2"/>
        <scheme val="minor"/>
      </rPr>
      <t xml:space="preserve">: An efficient and well-functioning planning service is recognised as facilitating sustainable economic growth and delivering high quality development in the right places. In order to monitor service performance and the commitment to improve planning services all planning authorities, strategic development plan authorities and seven key agencies prepare a Planning Performance Framework (PPF). The Framework captures key elements of a high-performing planning service, such as:
• speed of decision-making
• certainty of timescales, process and advice
• delivery of good quality development
• project management
• clear communications and open engagement
The framework gives a measure of the quality of the planning service and is used to identify and encourage ongoing improvements.
The PPF is completed on an annual basis and feedback is received from the Scottish Government. PPF reports contain both qualitative and quantitative elements of performance and set out proposals for service improvement. 
</t>
    </r>
    <r>
      <rPr>
        <b/>
        <sz val="11"/>
        <color theme="1"/>
        <rFont val="Calibri"/>
        <family val="2"/>
        <scheme val="minor"/>
      </rPr>
      <t>Strategic Environmental Appraisal:</t>
    </r>
    <r>
      <rPr>
        <sz val="11"/>
        <color theme="1"/>
        <rFont val="Calibri"/>
        <family val="2"/>
        <scheme val="minor"/>
      </rPr>
      <t xml:space="preserve"> The Council is required to assess, consult and monitor the likely impacts of its plans, programmes and strategies on the environment. Strategic Environmental Assessment (SEA) is a key component of sustainable development, establishing important methods for protecting the environment and extending opportunities for public participation in decision making. SEA achieves this by systematically assessing and monitoring the significant environmental effects of public sector strategies, plans and programmes ensuring that expertise and views are sought at various points in the process from SNH, SEPA, Historic Scotland and the public. The Local Development Plan and other plans that have evolved from the LDP were the subject of SEA, where climate change and associated factors such as flooding were specific considerations of the assessment. 
</t>
    </r>
    <r>
      <rPr>
        <b/>
        <sz val="11"/>
        <color theme="1"/>
        <rFont val="Calibri"/>
        <family val="2"/>
        <scheme val="minor"/>
      </rPr>
      <t xml:space="preserve">Procurement: </t>
    </r>
    <r>
      <rPr>
        <sz val="11"/>
        <color theme="1"/>
        <rFont val="Calibri"/>
        <family val="2"/>
        <scheme val="minor"/>
      </rPr>
      <t xml:space="preserve">The processes and practice of procurement are subject to Procurement &amp; Commercial Improvement Programme (PCIP) assessment; this replaces the previous Procurement Capability Assessment (PCA). The new PCIP assessment will focus on the policies and procedures driving procurement performance and results delivered. The PCIP has a new methodology for assessing, different questions and new scoring. The evidence to support the achievement is subject to external scrutiny/validation by Scotland Excel.  This is currently at an early stage and first ‘mock’ assessment will be undertaken during November 2015 with the formal assessment being completed during March 2016.  A key element to be assessed and validated with evidence is the delivery and progress across the three factors of Sustainability namely Environmental, Economic, and Social.  
Furthermore, Renfrewshire Council’s Internal Audit also carries out a review of specific procurement processes and activities on an annual basis. Any improvement actions identified are monitored to ensure progress and completion of actions within the specified period. 
For the purposes of coordinating the data compilation and creation of the Procurement report a central point of contact (Senior Policy Officer) was appointed. The information was gathered from various officers and verified by Category Managers and contacts in Procurement Scotland.  The Procurement section will be reviewed and approved by the Corporate Procurement and Commercial Manager. The final validation and approval will be undertaken by the Council’s relevant Policy Board as part of the full submission.  The full document will be controlled by the nominated Service Lead Officer this being Development and Housing Services 
</t>
    </r>
    <r>
      <rPr>
        <b/>
        <sz val="11"/>
        <color theme="1"/>
        <rFont val="Calibri"/>
        <family val="2"/>
        <scheme val="minor"/>
      </rPr>
      <t>Carbon Reduction Commitment:</t>
    </r>
    <r>
      <rPr>
        <sz val="11"/>
        <color theme="1"/>
        <rFont val="Calibri"/>
        <family val="2"/>
        <scheme val="minor"/>
      </rPr>
      <t xml:space="preserve"> Renfrewshire Council’s Carbon Reduction Commitment (CRC) has previously benefited from external validation. 
</t>
    </r>
  </si>
  <si>
    <t xml:space="preserve">Clyde Valley Shared Service Residual Waste Project – Community Resources will work with its partners in East Dunbartonshire, East Renfrewshire, North Ayrshire and North Lanarkshire Councils to deliver the shared service residual waste project to ensure compliance with the landfill ban to be introduced in January 2021 and to contribute to the National Zero Waste targets. </t>
  </si>
  <si>
    <t xml:space="preserve">Reduction of CO2e associated with fleet vehicle </t>
  </si>
  <si>
    <t>To reduce carbon emissions by 42% by 2020.  This will be through a combination of measures including Energy, Transport, Waste and Rural Land Use</t>
  </si>
  <si>
    <t>75% recycling rate from all waste arisings by 2025</t>
  </si>
  <si>
    <t>The year 2013/14 was the final year of our old CMP. Therefore, no data included</t>
  </si>
  <si>
    <t xml:space="preserve">The Council has acquired the Light Detection and Ranging (LIDAR) topographic data which provides very accurate height data for the whole of Renfrewshire. The LIDAR data is used to model flood events more accurately and assisted in the development of a sustainable flood management approach. </t>
  </si>
  <si>
    <t xml:space="preserve">The key policies that outline the commitment and key actions contributing to climate change duties include Corporate Procurement Strategy, Sustainable Procurement and Corporate Social Responsibility Policy. The approaches adopted to develop policies is also shaped and informed by the Scottish Government’s Procurement Action Plan for Scotland and the Public Procurement Reform Act to meet the requirement of the Climate Change (Scotland) Act 2009 supporting the achievement of high standards of sustainable procurement. 
As part of Contract Strategy Development stage consideration is given to five environmental aspects these include;
1. Reduction in emissions to air, water, impact on climate change and the impact on population’s health 
2. Waste reduction in solid wastes, liquids, hazardous packaging and landfill 
3. Reduction in energy use and business travel 
4. Habitat in loss of biodiversity and impact on habitat 
5. Promotion of energy efficient products, renewable energy and sustainable resources 
The environmental factors are considered across the different categories such as construction, vehicles replacement, street lighting, gardening products, and waste disposal. Where it is considered relevant and proportionate contractual obligations are specified in the Terms and Conditions for suppliers to ensure climate change adaptations. This requirement also specifies acting sustainably by taking account of environmental impact and specifying that goods and materials used can be re-used and recycled as well as using fair traded products; demonstrating compliance and sustainable practice in the delivery of the contract and within and across their supply chain activities.  
Furthermore, consideration is also given to Sustainability Test as part of the Contract Strategy development on the following Sustainability/Community Benefit elements ,  
1. Employment opportunities, 
2. Equality and Human Rights, 
3. ‘Social Inclusion’ and 
4. ‘Accessibility and Design for All. 
To ensure effective monitoring and coordination for the delivery and progress on sustainability/community benefits a Community Benefits Forum has been established Chaired by the Corporate Procurement and Commercial Unit Manager. Membership consists of officers from the Council’s Economic Development Team, Invest In Renfrewshire and Council’s Children Services.  The Forum is a platform to review current and future Contract Strategies and discuss progress on the delivery of Community Benefits offered by contractors.  Invest In Renfrewshire work with the contractor to progress Community Benefits offered.   Children Services report on the progress of suppliers regarding skills for learning, life and work including work placement opportunities.  Information is shared about various events such as ‘Meet the Buyer’ including development and mentoring workshops targeted at Social Enterprises and SMEs.
Corporate Procurement Unit actively collaborates and engages in partnership work at local and national level with a wide range of public, private and third sector organisations to identify and share best practice and knowledge of environmental and sustainable procurement factors.  Organisations include Local Authorities, Scottish Government, Scotland Excel and Third Sector intermediaries ‘Ready for Business, ‘Engage Renfrewshire and employability intermediary ‘Invest in Renfrewshire. 
Significant contribution to climate change mitigation includes the work undertaken for the Vehicle Replacement Programme to reduce fuel use and emissions, supporting to procure alternative fuel vehicles such as electricity. The procurement process included carrying out the environmental test taking account of the European emissions standards for exhaust emissions for new vehicles.  Ensuring the waste management processes and the environmental policy of all suppliers appointed to the relevant framework agreements had been evaluated and confirmed to be satisfactory by the framework owner at the time of establishing the framework agreement.  Suppliers are asked to ensure that as far as reasonably practical all materials supplied and used have been ethically and sustainably sourced. 
During 2014/15 another strategic target relevant to EPC rating has been successfully achieved this includes 2 new builds, St James’s Primary School achieved EPC rating of A+ and Johnston Town Hall has achieved a EPC rating of B.
</t>
  </si>
  <si>
    <t xml:space="preserve">The prudent use of natural resources is still a cornerstone of carbon management for Renfrewshire Council a key element includes ensuring that supply of electricity in Council building is supplied under the 100% green electricity tariff. This strategic target has been achieved as a result of completing a contract negotiated by Procurement Scotland for EDF as the supplier.  However, following the Chancellor’s announcement to cut the Climate Change Levy exemption for Green energy with effect from 1 August 2015 there is a question mark over current and future provision of Green Energy.  
Corporate Procurement Unit continues to access and utilise a wide range of contracts negotiated by Procurement Scotland and other external bodies such as Scotland Excel for a wide range of goods and services procured on a collaborative basis. All of these bodies have sustainability as a central focus of their procurement process, and increasingly environmental factors are featuring within the evaluation criteria applied in awarding contracts. 
Corporate Procurement Unit actively continues with “One off” purchases for equipment and tangible goods taking account of the whole Life cost of the goods to ensure a healthy evaluation weighting is given to long warranty and maintenance contracts, ongoing running costs and the use of consumables.
Sustainability and environmental factors are at the heart of procurement and feature across the wide range of procurement activities and processes to ensure compliance with EU and international trading rules, purchasing organic and fair trade food/drink where practicable.  Activities also include supporting and providing market intelligence to procure vehicles that have low emission of local air pollutants and climate change gases. As well as actively identify opportunities within procurement processes to minimise emissions and exposure to air pollution in purchasing goods and services, and examine the environmental management practices of current and potential suppliers where appropriate.  
</t>
  </si>
  <si>
    <t xml:space="preserve">Corporate Procurement Unit has gained national recognition across Scotland for achieving Superior Performance in the Procurement Capability Assessment (PCA). Additionally the Corporate Procurement and Commercial Unit has been highly commended over a number of years attaining ‘Excellence in Public Procurement’ for Leadership, Innovation, Sustainability/Corporate Social Responsibility and as the Procurement Team of the Year.  
Government Opportunities Awards - Scotland 2015/16
The approach adopted to consider Sustainability/Community Benefit in the procurement process received recognition by being listed as one of the finalists for the GO Sustainability/Corporate Social Responsibility Initiative of the Year Award. 
Furthermore, the Community Benefit Forum that Renfrewshire adopts is being used as an example of a collaborative approach and this is being used as a case study in the ‘Community Benefits Toolkit for Construction’ developed by Scottish Futures Trust.  The Toolkit will be rolled out across Scotland enabling other organisations to be able to respond to community benefit requirements as part of the procurement process. 
The measurable Sustainable/Community Benefits achieved include the following; 250 Community Benefits offered for delivery from 28 contracts during 2014/15, as a result of the 10% Community Benefits weighting on the procurement of Construction &amp; Infrastructure. Activities and processes have strengthened commercial relationships and strategic alliances with suppliers and community planning partners to achieve outcomes, examples include;  
• Reducing unemployment and increasing employment opportunities, for example 20 Modern Apprenticeship opportunities, 21 work experience slots for 14 to 16 years of age
• Creation of  sustainable physical environment, infrastructure investment encouraging business growth, regeneration of town centres and business spaces for example 8 Mentoring sessions for the Third sector organisations and 14 supply chain briefings for SMEs
Procurement is continuing to play an active and key role in the process of directly purchasing and identifying different technologies required for Road Lighting and examining whole life costs as part of the process for the installation of the LED technology. Procurement will ensure availability of sustainable resources to reduce energy and carbon consumption by 62%, and the flexibility to respond to market price variations and innovative approach to address the degeneration of LEDs at a large scale. The LED technology when fully implemented has the potential to deliver a significant revenue savings on an annual basis.  Procurement will develop and incorporate Contractual guarantee period following the installation to minimise the risk of failed units and increase product guarantees.  Following the award of the Contract, the role of the Procurement will be to work actively with supplier(s) to ensure that the current 28,000 lanterns and columns are disposed and collected by a recognised industry body accredited for disposal of discharge of lamps as per the Contract specification and to ensure delivery on the climate change aims.
</t>
  </si>
  <si>
    <r>
      <t xml:space="preserve"> A Better Future, A Better Council - Renfrewshire Council’s plan for action, 2014-17</t>
    </r>
    <r>
      <rPr>
        <sz val="11"/>
        <color theme="1"/>
        <rFont val="Calibri"/>
        <family val="2"/>
        <scheme val="minor"/>
      </rPr>
      <t xml:space="preserve">
http://www.renfrewshire.gov.uk/wps/wcm/connect/3cb3ae2c-6cc9-4b7e-a879-1828f6da2484/ce-RenCouncilPlan2014-2017.pdf?MOD=AJPERES
</t>
    </r>
    <r>
      <rPr>
        <b/>
        <sz val="11"/>
        <color theme="1"/>
        <rFont val="Calibri"/>
        <family val="2"/>
        <scheme val="minor"/>
      </rPr>
      <t>Glasgow and the Clyde Valley Strategic Development Plan</t>
    </r>
    <r>
      <rPr>
        <sz val="11"/>
        <color theme="1"/>
        <rFont val="Calibri"/>
        <family val="2"/>
        <scheme val="minor"/>
      </rPr>
      <t xml:space="preserve"> - http://www.clydeplan-sdpa.gov.uk/
</t>
    </r>
    <r>
      <rPr>
        <b/>
        <sz val="11"/>
        <color theme="1"/>
        <rFont val="Calibri"/>
        <family val="2"/>
        <scheme val="minor"/>
      </rPr>
      <t>Renfrewshire Local Development Pla</t>
    </r>
    <r>
      <rPr>
        <sz val="11"/>
        <color theme="1"/>
        <rFont val="Calibri"/>
        <family val="2"/>
        <scheme val="minor"/>
      </rPr>
      <t xml:space="preserve">n - http://www.renfrewshire.gov.uk/webcontent/home/services/planning+and+building+standards/development+planning/dh-renfrewshirelocaldevelopmentplan
</t>
    </r>
    <r>
      <rPr>
        <b/>
        <sz val="11"/>
        <color theme="1"/>
        <rFont val="Calibri"/>
        <family val="2"/>
        <scheme val="minor"/>
      </rPr>
      <t>Renfrewshire Local Transport Strategy (2007)</t>
    </r>
    <r>
      <rPr>
        <sz val="11"/>
        <color theme="1"/>
        <rFont val="Calibri"/>
        <family val="2"/>
        <scheme val="minor"/>
      </rPr>
      <t xml:space="preserve"> - http://www.renfrewshire.gov.uk/webcontent/home/services/transport+and+streets/transport+planning/navigation-pt-transportplanninghomepage
</t>
    </r>
    <r>
      <rPr>
        <b/>
        <sz val="11"/>
        <color theme="1"/>
        <rFont val="Calibri"/>
        <family val="2"/>
        <scheme val="minor"/>
      </rPr>
      <t>Renfrewshire 2023 – Community Plan</t>
    </r>
    <r>
      <rPr>
        <sz val="11"/>
        <color theme="1"/>
        <rFont val="Calibri"/>
        <family val="2"/>
        <scheme val="minor"/>
      </rPr>
      <t xml:space="preserve"> - http://www.renfrewshire2023.com/
</t>
    </r>
    <r>
      <rPr>
        <b/>
        <sz val="11"/>
        <color theme="1"/>
        <rFont val="Calibri"/>
        <family val="2"/>
        <scheme val="minor"/>
      </rPr>
      <t xml:space="preserve">Renfrewshire Air Quality Plan </t>
    </r>
    <r>
      <rPr>
        <sz val="11"/>
        <color theme="1"/>
        <rFont val="Calibri"/>
        <family val="2"/>
        <scheme val="minor"/>
      </rPr>
      <t xml:space="preserve">- http://www.renfrewshire.gov.uk/webcontent/home/services/environment/pollution/es-airquality
</t>
    </r>
    <r>
      <rPr>
        <b/>
        <sz val="11"/>
        <color theme="1"/>
        <rFont val="Calibri"/>
        <family val="2"/>
        <scheme val="minor"/>
      </rPr>
      <t>Local Biodiversity Action Plan</t>
    </r>
    <r>
      <rPr>
        <sz val="11"/>
        <color theme="1"/>
        <rFont val="Calibri"/>
        <family val="2"/>
        <scheme val="minor"/>
      </rPr>
      <t xml:space="preserve"> - http://www.spanglefish.com/biodiversity/
</t>
    </r>
    <r>
      <rPr>
        <b/>
        <sz val="11"/>
        <color theme="1"/>
        <rFont val="Calibri"/>
        <family val="2"/>
        <scheme val="minor"/>
      </rPr>
      <t>Forest and Woodland Strategy</t>
    </r>
    <r>
      <rPr>
        <sz val="11"/>
        <color theme="1"/>
        <rFont val="Calibri"/>
        <family val="2"/>
        <scheme val="minor"/>
      </rPr>
      <t xml:space="preserve"> - http://www.clydeplan-sdpa.gov.uk/sdp/clydeplan-forestry-and-woodland-strategy-consultation</t>
    </r>
    <r>
      <rPr>
        <b/>
        <sz val="11"/>
        <color theme="1"/>
        <rFont val="Calibri"/>
        <family val="2"/>
        <scheme val="minor"/>
      </rPr>
      <t xml:space="preserve">
</t>
    </r>
  </si>
  <si>
    <t>Volume of recyclates collected</t>
  </si>
  <si>
    <t>Publicity exercise to ensure public awareness of new waste collection proceedures, improvements to the service and new waste management facilities.</t>
  </si>
  <si>
    <t>Reporting Organisation</t>
  </si>
  <si>
    <t>Reporting Organisation and surrounding local authorities</t>
  </si>
  <si>
    <t>PV installation on public buildings - schools</t>
  </si>
  <si>
    <t xml:space="preserve">Retrofitting of external cladding and insulation </t>
  </si>
  <si>
    <t>No. of households benefiting from installation of insulation</t>
  </si>
  <si>
    <t>Mo</t>
  </si>
  <si>
    <t>Government Funding and funding levered from Energy Company Obligation</t>
  </si>
  <si>
    <t>Reporting Organisation and Local Housing Associations</t>
  </si>
  <si>
    <t>Home Energy Efficiency Programme fro Scotland: Area Based Scheme. Investment value is Renfrewshire Council's component of  £2,056,339.00 total for all RSLs in Renfrewshire.</t>
  </si>
  <si>
    <t>Installation of electric vehicle charging points</t>
  </si>
  <si>
    <t>No. of vehicle charging points installed, no. of electric vehicles in use, no. of residents registered with E-CAR card, no. of kWhrs consumed</t>
  </si>
  <si>
    <t>Additional information of Council website to promote use and awareness raising</t>
  </si>
  <si>
    <t>Third Party funding</t>
  </si>
  <si>
    <t>Development of Biomass Strategy</t>
  </si>
  <si>
    <t>Vehicle Idling Monitoring and Emission Testing</t>
  </si>
  <si>
    <r>
      <t>·</t>
    </r>
    <r>
      <rPr>
        <sz val="7"/>
        <color rgb="FF000000"/>
        <rFont val="Times New Roman"/>
        <family val="1"/>
      </rPr>
      <t xml:space="preserve">         </t>
    </r>
    <r>
      <rPr>
        <sz val="11"/>
        <color rgb="FF000000"/>
        <rFont val="Arial"/>
        <family val="2"/>
      </rPr>
      <t>Information letters and idling leaflets sent to all bus companies operating within the Renfrewshire area as well as taxi companies and large transport businesses; and wardens hand out leaflets</t>
    </r>
  </si>
  <si>
    <t>Annual vehicle emissions testing - Government grant secured</t>
  </si>
  <si>
    <t>No. of cars issued with fixed penalty notices, Air quality level</t>
  </si>
  <si>
    <t>Biomass strategy in early stages of deelopment</t>
  </si>
  <si>
    <t>LEAP</t>
  </si>
  <si>
    <t>Support provided to Local Energy Action Plan initiative to provide a car club through provision of parking spaces and charging points in public car parks.</t>
  </si>
  <si>
    <t>Staff time and parking spaces.</t>
  </si>
  <si>
    <t>Communication and partnership working</t>
  </si>
  <si>
    <t>Continued protection and enhancement of biodiversity through Local Green Network projects. Creation of wet woodland as part of green infrastructure and flood risk mitigation - West Johnstone.</t>
  </si>
  <si>
    <t xml:space="preserve">Improved public access and quality of greenspace. Habitat creation and improvement will also support a more sustainable form of urban drainage system once culvert is removed from waterway and woodland created. </t>
  </si>
  <si>
    <t>Funding dependent</t>
  </si>
  <si>
    <t xml:space="preserve">Provision of bespoke training course on composting and planning the growing calendar through the year </t>
  </si>
  <si>
    <t>Food Growing and Growing Grounds</t>
  </si>
  <si>
    <t>Creation of new allottments and urban growing opportunities for local communities.</t>
  </si>
  <si>
    <t xml:space="preserve">Renfrewshire Council is a Local Authority located in the west of Scotland which has a wide range of statutory functions and responsibilities. It is the 9th largest Council by area with a population of over 174,000, or 3% of the Scottish population. As well as its administrative role, the Council is responsible for a significant estate including a portfolio of over 260 buildings and an extensive area land within its ownership. It is one of the largest employers in Renfrewshire. The Council's contribution to emissions comes primarily from heating and lighting of its buildings, streetlighting, amenity services relating to waste management, staff mileage and the Council's own vehicle fleet.  </t>
  </si>
  <si>
    <t xml:space="preserve">Policy boards
The Council’s agreed framework for decision making and policy development is based on a series of policy boards. In addition to the Leadership Board, Audit, Scrutiny and Petitions Board and Regulatory Functions Board the Council also operates the following thematic policy boards that reflect policy priorities rather than Council service structures. The thematic boards are: 
• Social Work, Health and Well-being
• Education
• Housing and Community Safety
• Finance and Resources
• Planning and Property
• Sport, Leisure and Culture
• Environment 
• Economy and Jobs
Each of the thematic boards will have initiatives that contribute to the Council’s work on adaptation and reducing its carbon emissions. In particular activity relating to the Carbon Management Plan, biodiversity, development planning and sustainable development falls within the remit of the Planning and Property Board. Matters relating to waste management, transportation and flooding are reported to the Environment Board. Matters relating to sustainable procurement are reported to the Finance and Resources Board. 
Renfrewshire Council has five Local Area Committees (LACs) which act as a focus for community consultation and allocate a wide range of grants and funds. LACs are statutory committees of the Council that meet on a quarterly basis and are designed to let residents see and influence how services are operating in the community and have the power to take decisions on matters such as making grants. Local initiatives promoting sustainable development and activities such as Growing Grounds, or environmental improvements that will enhance sustainability often benefit from LAC grants.Renfrewshire Council has five Local Area Committees (LACs) which act as a focus for community consultation and allocate a wide range of grants and funds. 
The Council currently has several internal governance groups in place that work towards promoting emissions reductions. They report to appropriate boards on a range of matters relating to Climate Change Adaptation as and when required.  
</t>
  </si>
  <si>
    <t>Renfrewshire Local Development Plan</t>
  </si>
  <si>
    <t>Fraser Carlin</t>
  </si>
  <si>
    <t>Head of Planning and Housing Services</t>
  </si>
  <si>
    <t>Buildings</t>
  </si>
  <si>
    <t>own fleet</t>
  </si>
  <si>
    <t>street lighting</t>
  </si>
  <si>
    <t>Average car petrol factor applied</t>
  </si>
  <si>
    <t>kwh</t>
  </si>
  <si>
    <t>Info taken from table 3c</t>
  </si>
  <si>
    <t>2014-15</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</si>
</sst>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2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1"/>
      <color rgb="FF000000"/>
      <name val="Calibri"/>
      <family val="2"/>
      <scheme val="minor"/>
    </font>
    <font>
      <sz val="11"/>
      <color rgb="FF0D0D0D"/>
      <name val="Calibri"/>
      <family val="2"/>
      <scheme val="minor"/>
    </font>
    <font>
      <sz val="11"/>
      <color rgb="FF4B4C4E"/>
      <name val="Calibri"/>
      <family val="2"/>
      <scheme val="minor"/>
    </font>
    <font>
      <sz val="11"/>
      <color rgb="FF000000"/>
      <name val="Calibri"/>
      <family val="2"/>
    </font>
    <font>
      <u/>
      <sz val="11"/>
      <color theme="1"/>
      <name val="Calibri"/>
      <family val="2"/>
      <scheme val="minor"/>
    </font>
    <font>
      <sz val="11"/>
      <color rgb="FF1F1F1F"/>
      <name val="Calibri"/>
      <family val="2"/>
      <scheme val="minor"/>
    </font>
    <font>
      <sz val="10"/>
      <color rgb="FF000000"/>
      <name val="Calibri"/>
      <family val="2"/>
      <scheme val="minor"/>
    </font>
    <font>
      <sz val="11"/>
      <color rgb="FF000000"/>
      <name val="Symbol"/>
      <family val="1"/>
      <charset val="2"/>
    </font>
    <font>
      <sz val="7"/>
      <color rgb="FF000000"/>
      <name val="Times New Roman"/>
      <family val="1"/>
    </font>
    <font>
      <sz val="11"/>
      <color rgb="FF000000"/>
      <name val="Arial"/>
      <family val="2"/>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600">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55" xfId="0" applyBorder="1" applyAlignment="1" applyProtection="1">
      <alignment wrapText="1"/>
      <protection locked="0"/>
    </xf>
    <xf numFmtId="0" fontId="0" fillId="0" borderId="4" xfId="0" applyFill="1" applyBorder="1" applyAlignment="1">
      <alignment horizontal="center" vertical="center" wrapText="1"/>
    </xf>
    <xf numFmtId="3" fontId="0" fillId="2" borderId="99" xfId="0" applyNumberFormat="1" applyFill="1" applyBorder="1" applyAlignment="1">
      <alignment vertical="center"/>
    </xf>
    <xf numFmtId="0" fontId="0" fillId="0" borderId="7" xfId="0" applyBorder="1" applyAlignment="1" applyProtection="1">
      <alignment wrapText="1"/>
      <protection locked="0"/>
    </xf>
    <xf numFmtId="0" fontId="3" fillId="23" borderId="0" xfId="0" applyFont="1" applyFill="1" applyBorder="1" applyAlignment="1">
      <alignment horizontal="left" wrapText="1"/>
    </xf>
    <xf numFmtId="0" fontId="20" fillId="0" borderId="0" xfId="0" applyFont="1" applyAlignment="1">
      <alignment vertical="top"/>
    </xf>
    <xf numFmtId="0" fontId="20" fillId="0" borderId="0" xfId="0" applyFont="1" applyAlignment="1">
      <alignment vertical="top" wrapText="1"/>
    </xf>
    <xf numFmtId="0" fontId="0" fillId="2" borderId="7" xfId="0" applyFill="1" applyBorder="1" applyAlignment="1">
      <alignment horizontal="left" vertical="top"/>
    </xf>
    <xf numFmtId="0" fontId="3" fillId="23" borderId="44" xfId="0" applyFont="1" applyFill="1" applyBorder="1" applyAlignment="1">
      <alignment horizontal="left" wrapText="1"/>
    </xf>
    <xf numFmtId="0" fontId="3" fillId="23" borderId="45" xfId="0" applyFont="1" applyFill="1" applyBorder="1" applyAlignment="1">
      <alignment horizontal="left" wrapText="1"/>
    </xf>
    <xf numFmtId="0" fontId="0" fillId="0" borderId="2" xfId="0" applyBorder="1" applyAlignment="1">
      <alignment horizontal="left" wrapText="1"/>
    </xf>
    <xf numFmtId="0" fontId="0" fillId="0" borderId="1" xfId="0" applyBorder="1" applyAlignment="1">
      <alignment horizontal="left" wrapText="1"/>
    </xf>
    <xf numFmtId="0" fontId="21" fillId="0" borderId="0" xfId="0" applyFont="1"/>
    <xf numFmtId="0" fontId="18" fillId="0" borderId="0" xfId="0" applyFont="1"/>
    <xf numFmtId="0" fontId="0" fillId="15" borderId="21" xfId="0" applyFill="1" applyBorder="1" applyAlignment="1">
      <alignment wrapText="1"/>
    </xf>
    <xf numFmtId="0" fontId="0" fillId="2" borderId="3" xfId="0" applyFill="1" applyBorder="1" applyAlignment="1">
      <alignment horizontal="left" vertical="top" wrapText="1"/>
    </xf>
    <xf numFmtId="0" fontId="0" fillId="14" borderId="8" xfId="0" applyFill="1" applyBorder="1" applyAlignment="1">
      <alignment horizontal="left" vertical="top" wrapText="1"/>
    </xf>
    <xf numFmtId="0" fontId="1" fillId="4" borderId="0" xfId="0" applyFont="1" applyFill="1" applyBorder="1" applyAlignment="1">
      <alignment horizontal="left" vertical="top"/>
    </xf>
    <xf numFmtId="0" fontId="1" fillId="4" borderId="0" xfId="0" applyFont="1" applyFill="1" applyBorder="1" applyAlignment="1">
      <alignment horizontal="left"/>
    </xf>
    <xf numFmtId="0" fontId="0" fillId="0" borderId="0" xfId="0" applyAlignment="1">
      <alignment horizontal="left" vertical="top" wrapText="1"/>
    </xf>
    <xf numFmtId="0" fontId="23" fillId="0" borderId="0" xfId="0" applyFont="1" applyAlignment="1">
      <alignment horizontal="left" vertical="top" wrapText="1"/>
    </xf>
    <xf numFmtId="0" fontId="15" fillId="0" borderId="0" xfId="3" applyAlignment="1">
      <alignment horizontal="left" vertical="top" wrapText="1"/>
    </xf>
    <xf numFmtId="0" fontId="15" fillId="15" borderId="6" xfId="3" applyFill="1" applyBorder="1"/>
    <xf numFmtId="0" fontId="0" fillId="0" borderId="5" xfId="0" applyFont="1" applyBorder="1" applyAlignment="1">
      <alignment horizontal="center" vertical="center" wrapText="1"/>
    </xf>
    <xf numFmtId="0" fontId="0" fillId="0" borderId="60" xfId="0" applyFont="1" applyFill="1" applyBorder="1" applyAlignment="1">
      <alignment horizontal="center" vertical="center" wrapText="1"/>
    </xf>
    <xf numFmtId="170" fontId="0" fillId="2" borderId="3" xfId="1" applyNumberFormat="1" applyFont="1" applyFill="1" applyBorder="1" applyAlignment="1">
      <alignment horizontal="center" vertical="center"/>
    </xf>
    <xf numFmtId="3" fontId="24" fillId="0" borderId="0" xfId="0" applyNumberFormat="1" applyFont="1"/>
    <xf numFmtId="0" fontId="0" fillId="0" borderId="5" xfId="0" applyBorder="1" applyAlignment="1">
      <alignment horizontal="center" vertical="center" wrapText="1"/>
    </xf>
    <xf numFmtId="0" fontId="0" fillId="0" borderId="7" xfId="0" applyFill="1" applyBorder="1" applyAlignment="1">
      <alignment horizontal="center" vertical="center" wrapText="1"/>
    </xf>
    <xf numFmtId="0" fontId="25" fillId="0" borderId="0" xfId="0" applyFont="1" applyAlignment="1">
      <alignment horizontal="justify"/>
    </xf>
    <xf numFmtId="0" fontId="0" fillId="0" borderId="4" xfId="0" applyBorder="1" applyAlignment="1">
      <alignment horizontal="center" vertical="center" wrapText="1"/>
    </xf>
    <xf numFmtId="0" fontId="0" fillId="0" borderId="6" xfId="0" applyBorder="1" applyAlignment="1">
      <alignment horizontal="center" vertical="center" wrapText="1"/>
    </xf>
    <xf numFmtId="14" fontId="0" fillId="2" borderId="11" xfId="0" applyNumberFormat="1" applyFill="1" applyBorder="1"/>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2" borderId="3" xfId="0" applyFill="1" applyBorder="1" applyAlignment="1">
      <alignment horizontal="left"/>
    </xf>
    <xf numFmtId="0" fontId="0" fillId="2" borderId="8" xfId="0" applyFill="1" applyBorder="1" applyAlignment="1">
      <alignment horizontal="left"/>
    </xf>
    <xf numFmtId="0" fontId="0" fillId="2" borderId="18" xfId="0" applyFill="1" applyBorder="1" applyAlignment="1">
      <alignment horizontal="center" vertical="top"/>
    </xf>
    <xf numFmtId="0" fontId="0" fillId="2" borderId="28" xfId="0" applyFill="1" applyBorder="1" applyAlignment="1">
      <alignment horizontal="center" vertical="top"/>
    </xf>
    <xf numFmtId="0" fontId="0" fillId="2" borderId="10" xfId="0" applyFill="1" applyBorder="1" applyAlignment="1">
      <alignment horizontal="center"/>
    </xf>
    <xf numFmtId="0" fontId="0" fillId="2" borderId="11" xfId="0" applyFill="1" applyBorder="1" applyAlignment="1">
      <alignment horizontal="center"/>
    </xf>
    <xf numFmtId="0" fontId="0" fillId="4" borderId="0" xfId="0" applyFill="1" applyBorder="1" applyAlignment="1">
      <alignment horizontal="left" vertical="top" wrapText="1"/>
    </xf>
    <xf numFmtId="0" fontId="0" fillId="4" borderId="0" xfId="0" applyFont="1" applyFill="1" applyBorder="1" applyAlignment="1">
      <alignment horizontal="left" vertical="top" wrapText="1"/>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1" fillId="2" borderId="12" xfId="0" applyFont="1" applyFill="1" applyBorder="1" applyAlignment="1">
      <alignment horizontal="left" vertical="top" wrapText="1"/>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Border="1" applyAlignment="1">
      <alignment horizontal="center" vertical="center" wrapText="1"/>
    </xf>
    <xf numFmtId="0" fontId="0" fillId="0" borderId="5" xfId="0" applyFont="1" applyBorder="1" applyAlignment="1">
      <alignment horizontal="center" vertical="center" wrapText="1"/>
    </xf>
    <xf numFmtId="0" fontId="0" fillId="0" borderId="3" xfId="0" applyBorder="1" applyAlignment="1">
      <alignment horizontal="center" vertical="center" wrapText="1"/>
    </xf>
    <xf numFmtId="0" fontId="1" fillId="0" borderId="39" xfId="0" applyFont="1" applyFill="1" applyBorder="1" applyAlignment="1">
      <alignment horizontal="left" vertical="top" wrapText="1"/>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1" fillId="0" borderId="39" xfId="0" applyFont="1" applyFill="1" applyBorder="1" applyAlignment="1">
      <alignment horizontal="left" vertical="top"/>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 xfId="0" applyNumberForma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Border="1" applyAlignment="1">
      <alignment wrapText="1"/>
    </xf>
    <xf numFmtId="0" fontId="0" fillId="0" borderId="34" xfId="0" applyFont="1" applyBorder="1" applyAlignment="1">
      <alignment wrapText="1"/>
    </xf>
    <xf numFmtId="0" fontId="0" fillId="0" borderId="3" xfId="0" applyFont="1" applyBorder="1" applyAlignment="1">
      <alignment wrapText="1"/>
    </xf>
    <xf numFmtId="0" fontId="0" fillId="0" borderId="18" xfId="0" applyFont="1" applyBorder="1" applyAlignment="1">
      <alignment vertical="top" wrapText="1"/>
    </xf>
    <xf numFmtId="0" fontId="0" fillId="0" borderId="28" xfId="0" applyFont="1" applyBorder="1" applyAlignment="1">
      <alignment vertical="top" wrapText="1"/>
    </xf>
    <xf numFmtId="0" fontId="0" fillId="0" borderId="23" xfId="0" applyFont="1" applyBorder="1" applyAlignment="1">
      <alignment vertical="top"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xf numFmtId="0" fontId="0" fillId="0" borderId="18" xfId="0" applyFill="1" applyBorder="1" applyAlignment="1">
      <alignment vertical="top"/>
    </xf>
    <xf numFmtId="0" fontId="0" fillId="0" borderId="23" xfId="0" applyFill="1" applyBorder="1" applyAlignment="1">
      <alignment vertical="top"/>
    </xf>
    <xf numFmtId="0" fontId="0" fillId="0" borderId="10" xfId="0" applyFill="1" applyBorder="1" applyAlignment="1"/>
    <xf numFmtId="0" fontId="1" fillId="12" borderId="6" xfId="0" applyFont="1" applyFill="1" applyBorder="1" applyAlignment="1">
      <alignment horizontal="center" vertical="center" wrapText="1"/>
    </xf>
    <xf numFmtId="0" fontId="0" fillId="0" borderId="37" xfId="0" applyFill="1" applyBorder="1" applyAlignment="1"/>
    <xf numFmtId="0" fontId="0" fillId="0" borderId="104" xfId="0" applyFill="1" applyBorder="1" applyAlignment="1"/>
    <xf numFmtId="0" fontId="0" fillId="0" borderId="8" xfId="0" applyFill="1" applyBorder="1" applyAlignment="1"/>
    <xf numFmtId="0" fontId="0" fillId="0" borderId="11" xfId="0" applyFill="1" applyBorder="1" applyAlignment="1"/>
    <xf numFmtId="0" fontId="0" fillId="2" borderId="18" xfId="0" applyFill="1" applyBorder="1" applyAlignment="1">
      <alignment horizontal="left" vertical="top" wrapText="1"/>
    </xf>
    <xf numFmtId="0" fontId="0" fillId="2" borderId="28" xfId="0" applyFill="1" applyBorder="1" applyAlignment="1">
      <alignment horizontal="left" vertical="top" wrapText="1"/>
    </xf>
    <xf numFmtId="0" fontId="0" fillId="2" borderId="37" xfId="0" applyFill="1" applyBorder="1" applyAlignment="1">
      <alignment horizontal="center"/>
    </xf>
    <xf numFmtId="0" fontId="0" fillId="2" borderId="104" xfId="0" applyFill="1" applyBorder="1" applyAlignment="1">
      <alignment horizontal="center"/>
    </xf>
    <xf numFmtId="0" fontId="1" fillId="25" borderId="3" xfId="0" applyFont="1" applyFill="1" applyBorder="1" applyAlignment="1">
      <alignment vertical="center"/>
    </xf>
    <xf numFmtId="0" fontId="1" fillId="25" borderId="3" xfId="0" applyFont="1" applyFill="1" applyBorder="1" applyAlignment="1">
      <alignment horizontal="center" vertical="center"/>
    </xf>
    <xf numFmtId="0" fontId="18" fillId="0" borderId="26" xfId="0" applyFont="1" applyBorder="1" applyAlignment="1">
      <alignment vertical="top" wrapText="1"/>
    </xf>
    <xf numFmtId="0" fontId="0" fillId="2" borderId="23" xfId="0" applyFill="1" applyBorder="1" applyAlignment="1">
      <alignment horizontal="left" vertical="top" wrapText="1"/>
    </xf>
    <xf numFmtId="0" fontId="0" fillId="0" borderId="26" xfId="0" applyBorder="1" applyAlignment="1">
      <alignment vertical="top" wrapText="1"/>
    </xf>
    <xf numFmtId="0" fontId="4" fillId="0" borderId="30" xfId="0" applyFont="1" applyBorder="1" applyAlignment="1">
      <alignment horizontal="left" vertical="top" wrapText="1"/>
    </xf>
    <xf numFmtId="0" fontId="0" fillId="2" borderId="23" xfId="0" applyFill="1" applyBorder="1" applyAlignment="1">
      <alignment horizontal="center" vertical="top"/>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SN/Climate%20Change%20Reporting/2014-15%20Reports/Final%20Reports/SCCD%20-%20EMU%20d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SN/Climate%20Change%20Reporting/2014-15%20Reports/Final%20Reports/Interim%20JK/Renfrewshire%20Input%20J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Req"/>
      <sheetName val="ListsRec"/>
      <sheetName val="Recommended - Wider Influence"/>
      <sheetName val="LACO2 data"/>
      <sheetName val="Sheet2"/>
    </sheetNames>
    <sheetDataSet>
      <sheetData sheetId="0"/>
      <sheetData sheetId="1">
        <row r="3">
          <cell r="C3">
            <v>2005</v>
          </cell>
          <cell r="D3">
            <v>2006</v>
          </cell>
          <cell r="E3">
            <v>2007</v>
          </cell>
          <cell r="F3">
            <v>2008</v>
          </cell>
          <cell r="G3">
            <v>2009</v>
          </cell>
          <cell r="H3">
            <v>2010</v>
          </cell>
          <cell r="I3">
            <v>2011</v>
          </cell>
          <cell r="J3">
            <v>2012</v>
          </cell>
          <cell r="K3">
            <v>2013</v>
          </cell>
          <cell r="L3">
            <v>2014</v>
          </cell>
          <cell r="M3">
            <v>2015</v>
          </cell>
          <cell r="N3">
            <v>2016</v>
          </cell>
          <cell r="O3">
            <v>2017</v>
          </cell>
          <cell r="P3">
            <v>2018</v>
          </cell>
          <cell r="Q3">
            <v>2019</v>
          </cell>
          <cell r="R3">
            <v>2020</v>
          </cell>
          <cell r="AC3" t="str">
            <v>Grid Electricity (generation)</v>
          </cell>
          <cell r="AD3" t="str">
            <v>kWh</v>
          </cell>
          <cell r="AE3">
            <v>0.49425999999999998</v>
          </cell>
          <cell r="AF3" t="str">
            <v>kg CO2e/kWh</v>
          </cell>
        </row>
        <row r="4">
          <cell r="C4">
            <v>2006</v>
          </cell>
          <cell r="D4">
            <v>2007</v>
          </cell>
          <cell r="E4">
            <v>2008</v>
          </cell>
          <cell r="F4">
            <v>2009</v>
          </cell>
          <cell r="G4">
            <v>2010</v>
          </cell>
          <cell r="H4">
            <v>2011</v>
          </cell>
          <cell r="I4">
            <v>2012</v>
          </cell>
          <cell r="J4">
            <v>2013</v>
          </cell>
          <cell r="K4">
            <v>2014</v>
          </cell>
          <cell r="L4">
            <v>2015</v>
          </cell>
          <cell r="M4">
            <v>2016</v>
          </cell>
          <cell r="N4">
            <v>2017</v>
          </cell>
          <cell r="O4">
            <v>2018</v>
          </cell>
          <cell r="P4">
            <v>2019</v>
          </cell>
          <cell r="Q4">
            <v>2020</v>
          </cell>
          <cell r="AC4" t="str">
            <v>Grid Electricity (transmission &amp; distribution losses)</v>
          </cell>
          <cell r="AD4" t="str">
            <v>kWh</v>
          </cell>
          <cell r="AE4">
            <v>4.3220000000000001E-2</v>
          </cell>
          <cell r="AF4" t="str">
            <v>kg CO2e/kWh</v>
          </cell>
        </row>
        <row r="5">
          <cell r="C5">
            <v>2007</v>
          </cell>
          <cell r="D5">
            <v>2008</v>
          </cell>
          <cell r="E5">
            <v>2009</v>
          </cell>
          <cell r="F5">
            <v>2010</v>
          </cell>
          <cell r="G5">
            <v>2011</v>
          </cell>
          <cell r="H5">
            <v>2012</v>
          </cell>
          <cell r="I5">
            <v>2013</v>
          </cell>
          <cell r="J5">
            <v>2014</v>
          </cell>
          <cell r="K5">
            <v>2015</v>
          </cell>
          <cell r="L5">
            <v>2016</v>
          </cell>
          <cell r="M5">
            <v>2017</v>
          </cell>
          <cell r="N5">
            <v>2018</v>
          </cell>
          <cell r="O5">
            <v>2019</v>
          </cell>
          <cell r="P5">
            <v>2020</v>
          </cell>
          <cell r="AC5" t="str">
            <v>Natural Gas</v>
          </cell>
          <cell r="AD5" t="str">
            <v>kWh</v>
          </cell>
          <cell r="AE5">
            <v>0.18497</v>
          </cell>
          <cell r="AF5" t="str">
            <v>kg CO2e/kWh</v>
          </cell>
        </row>
        <row r="6">
          <cell r="C6">
            <v>2008</v>
          </cell>
          <cell r="D6">
            <v>2009</v>
          </cell>
          <cell r="E6">
            <v>2010</v>
          </cell>
          <cell r="F6">
            <v>2011</v>
          </cell>
          <cell r="G6">
            <v>2012</v>
          </cell>
          <cell r="H6">
            <v>2013</v>
          </cell>
          <cell r="I6">
            <v>2014</v>
          </cell>
          <cell r="J6">
            <v>2015</v>
          </cell>
          <cell r="K6">
            <v>2016</v>
          </cell>
          <cell r="L6">
            <v>2017</v>
          </cell>
          <cell r="M6">
            <v>2018</v>
          </cell>
          <cell r="N6">
            <v>2019</v>
          </cell>
          <cell r="O6">
            <v>2020</v>
          </cell>
          <cell r="AC6" t="str">
            <v>Gas oil</v>
          </cell>
          <cell r="AD6" t="str">
            <v>kWh</v>
          </cell>
          <cell r="AE6">
            <v>0.27211999999999997</v>
          </cell>
          <cell r="AF6" t="str">
            <v>kg CO2e/kWh</v>
          </cell>
        </row>
        <row r="7">
          <cell r="C7">
            <v>2009</v>
          </cell>
          <cell r="D7">
            <v>2010</v>
          </cell>
          <cell r="E7">
            <v>2011</v>
          </cell>
          <cell r="F7">
            <v>2012</v>
          </cell>
          <cell r="G7">
            <v>2013</v>
          </cell>
          <cell r="H7">
            <v>2014</v>
          </cell>
          <cell r="I7">
            <v>2015</v>
          </cell>
          <cell r="J7">
            <v>2016</v>
          </cell>
          <cell r="K7">
            <v>2017</v>
          </cell>
          <cell r="L7">
            <v>2018</v>
          </cell>
          <cell r="M7">
            <v>2019</v>
          </cell>
          <cell r="N7">
            <v>2020</v>
          </cell>
          <cell r="AC7" t="str">
            <v xml:space="preserve">Fuel Oil </v>
          </cell>
          <cell r="AD7" t="str">
            <v>kWh</v>
          </cell>
          <cell r="AE7">
            <v>0.26950000000000002</v>
          </cell>
          <cell r="AF7" t="str">
            <v>kg CO2e/kWh</v>
          </cell>
        </row>
        <row r="8">
          <cell r="C8">
            <v>2010</v>
          </cell>
          <cell r="D8">
            <v>2011</v>
          </cell>
          <cell r="E8">
            <v>2012</v>
          </cell>
          <cell r="F8">
            <v>2013</v>
          </cell>
          <cell r="G8">
            <v>2014</v>
          </cell>
          <cell r="H8">
            <v>2015</v>
          </cell>
          <cell r="I8">
            <v>2016</v>
          </cell>
          <cell r="J8">
            <v>2017</v>
          </cell>
          <cell r="K8">
            <v>2018</v>
          </cell>
          <cell r="L8">
            <v>2019</v>
          </cell>
          <cell r="M8">
            <v>2020</v>
          </cell>
          <cell r="AC8" t="str">
            <v>Burning Oil</v>
          </cell>
          <cell r="AD8" t="str">
            <v>litres</v>
          </cell>
          <cell r="AE8">
            <v>2.5379710000000002</v>
          </cell>
          <cell r="AF8" t="str">
            <v>kg CO2e/litre</v>
          </cell>
        </row>
        <row r="9">
          <cell r="C9">
            <v>2011</v>
          </cell>
          <cell r="D9">
            <v>2012</v>
          </cell>
          <cell r="E9">
            <v>2013</v>
          </cell>
          <cell r="F9">
            <v>2014</v>
          </cell>
          <cell r="G9">
            <v>2015</v>
          </cell>
          <cell r="H9">
            <v>2016</v>
          </cell>
          <cell r="I9">
            <v>2017</v>
          </cell>
          <cell r="J9">
            <v>2018</v>
          </cell>
          <cell r="K9">
            <v>2019</v>
          </cell>
          <cell r="L9">
            <v>2020</v>
          </cell>
          <cell r="AC9" t="str">
            <v xml:space="preserve">Kerosene - Burning Oil </v>
          </cell>
          <cell r="AD9" t="str">
            <v>kWh</v>
          </cell>
          <cell r="AE9">
            <v>0.24667</v>
          </cell>
          <cell r="AF9" t="str">
            <v>kg CO2e/kWh</v>
          </cell>
        </row>
        <row r="10">
          <cell r="C10">
            <v>2012</v>
          </cell>
          <cell r="D10">
            <v>2013</v>
          </cell>
          <cell r="E10">
            <v>2014</v>
          </cell>
          <cell r="F10">
            <v>2015</v>
          </cell>
          <cell r="G10">
            <v>2016</v>
          </cell>
          <cell r="H10">
            <v>2017</v>
          </cell>
          <cell r="I10">
            <v>2018</v>
          </cell>
          <cell r="J10">
            <v>2019</v>
          </cell>
          <cell r="K10">
            <v>2020</v>
          </cell>
          <cell r="AC10" t="str">
            <v>Coal (industrial)</v>
          </cell>
          <cell r="AD10" t="str">
            <v>kWh</v>
          </cell>
          <cell r="AE10">
            <v>0.315905361</v>
          </cell>
          <cell r="AF10" t="str">
            <v>kg CO2e/kWh</v>
          </cell>
        </row>
        <row r="11">
          <cell r="C11">
            <v>2013</v>
          </cell>
          <cell r="D11">
            <v>2014</v>
          </cell>
          <cell r="E11">
            <v>2015</v>
          </cell>
          <cell r="F11">
            <v>2016</v>
          </cell>
          <cell r="G11">
            <v>2017</v>
          </cell>
          <cell r="H11">
            <v>2018</v>
          </cell>
          <cell r="I11">
            <v>2019</v>
          </cell>
          <cell r="J11">
            <v>2020</v>
          </cell>
          <cell r="AC11" t="str">
            <v>Water - Supply</v>
          </cell>
          <cell r="AD11" t="str">
            <v>m3</v>
          </cell>
          <cell r="AE11">
            <v>0.34410000000000002</v>
          </cell>
          <cell r="AF11" t="str">
            <v>kg CO2e/m3</v>
          </cell>
        </row>
        <row r="12">
          <cell r="C12">
            <v>2014</v>
          </cell>
          <cell r="D12">
            <v>2015</v>
          </cell>
          <cell r="E12">
            <v>2016</v>
          </cell>
          <cell r="F12">
            <v>2017</v>
          </cell>
          <cell r="G12">
            <v>2018</v>
          </cell>
          <cell r="H12">
            <v>2019</v>
          </cell>
          <cell r="I12">
            <v>2020</v>
          </cell>
          <cell r="AC12" t="str">
            <v>Water - Treatment</v>
          </cell>
          <cell r="AD12" t="str">
            <v>m3</v>
          </cell>
          <cell r="AE12">
            <v>0.70850000000000002</v>
          </cell>
          <cell r="AF12" t="str">
            <v>kg CO2e/m3</v>
          </cell>
        </row>
        <row r="13">
          <cell r="C13">
            <v>2015</v>
          </cell>
          <cell r="D13">
            <v>2016</v>
          </cell>
          <cell r="E13">
            <v>2017</v>
          </cell>
          <cell r="F13">
            <v>2018</v>
          </cell>
          <cell r="G13">
            <v>2019</v>
          </cell>
          <cell r="H13">
            <v>2020</v>
          </cell>
          <cell r="AC13" t="str">
            <v>Diesel</v>
          </cell>
          <cell r="AD13" t="str">
            <v>litres</v>
          </cell>
          <cell r="AE13">
            <v>2.6023999999999998</v>
          </cell>
          <cell r="AF13" t="str">
            <v>kg CO2e/litre</v>
          </cell>
        </row>
        <row r="14">
          <cell r="C14">
            <v>2016</v>
          </cell>
          <cell r="D14">
            <v>2017</v>
          </cell>
          <cell r="E14">
            <v>2018</v>
          </cell>
          <cell r="F14">
            <v>2019</v>
          </cell>
          <cell r="G14">
            <v>2020</v>
          </cell>
          <cell r="AC14" t="str">
            <v>Petrol</v>
          </cell>
          <cell r="AD14" t="str">
            <v>litres</v>
          </cell>
          <cell r="AE14">
            <v>2.1913999999999998</v>
          </cell>
          <cell r="AF14" t="str">
            <v>kg CO2e/litre</v>
          </cell>
        </row>
        <row r="15">
          <cell r="C15">
            <v>2017</v>
          </cell>
          <cell r="D15">
            <v>2018</v>
          </cell>
          <cell r="E15">
            <v>2019</v>
          </cell>
          <cell r="F15">
            <v>2020</v>
          </cell>
          <cell r="AC15" t="str">
            <v>Biomass</v>
          </cell>
          <cell r="AD15" t="str">
            <v>kWh</v>
          </cell>
          <cell r="AE15">
            <v>1.1838E-2</v>
          </cell>
          <cell r="AF15" t="str">
            <v>kg CO2e/kWh</v>
          </cell>
        </row>
        <row r="16">
          <cell r="C16">
            <v>2018</v>
          </cell>
          <cell r="D16">
            <v>2019</v>
          </cell>
          <cell r="E16">
            <v>2020</v>
          </cell>
          <cell r="AC16" t="str">
            <v>Biogas</v>
          </cell>
          <cell r="AD16" t="str">
            <v>kWh</v>
          </cell>
          <cell r="AE16">
            <v>2.0799999999999999E-4</v>
          </cell>
          <cell r="AF16" t="str">
            <v>kg CO2e/kWh</v>
          </cell>
        </row>
        <row r="17">
          <cell r="C17">
            <v>2019</v>
          </cell>
          <cell r="D17">
            <v>2020</v>
          </cell>
          <cell r="AC17" t="str">
            <v>LPG (kWh)</v>
          </cell>
          <cell r="AD17" t="str">
            <v>kWh</v>
          </cell>
          <cell r="AE17">
            <v>0.214508</v>
          </cell>
          <cell r="AF17" t="str">
            <v>kg CO2e/kWh</v>
          </cell>
        </row>
        <row r="18">
          <cell r="C18">
            <v>2020</v>
          </cell>
          <cell r="AC18" t="str">
            <v>LPG (Litres)</v>
          </cell>
          <cell r="AD18" t="str">
            <v>litres</v>
          </cell>
          <cell r="AE18">
            <v>1.5022500000000001</v>
          </cell>
          <cell r="AF18" t="str">
            <v>kg CO2e/litre</v>
          </cell>
        </row>
        <row r="19">
          <cell r="C19" t="str">
            <v>2005/06</v>
          </cell>
          <cell r="D19" t="str">
            <v>2006/07</v>
          </cell>
          <cell r="E19" t="str">
            <v>2007/08</v>
          </cell>
          <cell r="F19" t="str">
            <v>2008/09</v>
          </cell>
          <cell r="G19" t="str">
            <v>2009/10</v>
          </cell>
          <cell r="H19" t="str">
            <v>2010/11</v>
          </cell>
          <cell r="I19" t="str">
            <v>2011/12</v>
          </cell>
          <cell r="J19" t="str">
            <v>2012/13</v>
          </cell>
          <cell r="K19" t="str">
            <v>2013/14</v>
          </cell>
          <cell r="L19" t="str">
            <v>2014/15</v>
          </cell>
          <cell r="M19" t="str">
            <v>2015/16</v>
          </cell>
          <cell r="N19" t="str">
            <v>2016/17</v>
          </cell>
          <cell r="O19" t="str">
            <v>2017/18</v>
          </cell>
          <cell r="P19" t="str">
            <v>2018/19</v>
          </cell>
          <cell r="Q19" t="str">
            <v>2019/20</v>
          </cell>
          <cell r="R19" t="str">
            <v>2020/21</v>
          </cell>
          <cell r="AC19" t="str">
            <v>Purchased Heat and Steam</v>
          </cell>
          <cell r="AD19" t="str">
            <v>kWh</v>
          </cell>
          <cell r="AE19">
            <v>0.21676999999999999</v>
          </cell>
          <cell r="AF19" t="str">
            <v>kg CO2e/kWh</v>
          </cell>
        </row>
        <row r="20">
          <cell r="C20" t="str">
            <v>2006/07</v>
          </cell>
          <cell r="D20" t="str">
            <v>2007/08</v>
          </cell>
          <cell r="E20" t="str">
            <v>2008/09</v>
          </cell>
          <cell r="F20" t="str">
            <v>2009/10</v>
          </cell>
          <cell r="G20" t="str">
            <v>2010/11</v>
          </cell>
          <cell r="H20" t="str">
            <v>2011/12</v>
          </cell>
          <cell r="I20" t="str">
            <v>2012/13</v>
          </cell>
          <cell r="J20" t="str">
            <v>2013/14</v>
          </cell>
          <cell r="K20" t="str">
            <v>2014/15</v>
          </cell>
          <cell r="L20" t="str">
            <v>2015/16</v>
          </cell>
          <cell r="M20" t="str">
            <v>2016/17</v>
          </cell>
          <cell r="N20" t="str">
            <v>2017/18</v>
          </cell>
          <cell r="O20" t="str">
            <v>2018/19</v>
          </cell>
          <cell r="P20" t="str">
            <v>2019/20</v>
          </cell>
          <cell r="Q20" t="str">
            <v>2020/21</v>
          </cell>
          <cell r="AC20" t="str">
            <v>Purchased Heat and Steam (local factor)</v>
          </cell>
          <cell r="AD20" t="str">
            <v>kWh</v>
          </cell>
          <cell r="AE20" t="str">
            <v>Add factor in</v>
          </cell>
          <cell r="AF20" t="str">
            <v>kg CO2e/kWh</v>
          </cell>
        </row>
        <row r="21">
          <cell r="C21" t="str">
            <v>2007/08</v>
          </cell>
          <cell r="D21" t="str">
            <v>2008/09</v>
          </cell>
          <cell r="E21" t="str">
            <v>2009/10</v>
          </cell>
          <cell r="F21" t="str">
            <v>2010/11</v>
          </cell>
          <cell r="G21" t="str">
            <v>2011/12</v>
          </cell>
          <cell r="H21" t="str">
            <v>2012/13</v>
          </cell>
          <cell r="I21" t="str">
            <v>2013/14</v>
          </cell>
          <cell r="J21" t="str">
            <v>2014/15</v>
          </cell>
          <cell r="K21" t="str">
            <v>2015/16</v>
          </cell>
          <cell r="L21" t="str">
            <v>2016/17</v>
          </cell>
          <cell r="M21" t="str">
            <v>2017/18</v>
          </cell>
          <cell r="N21" t="str">
            <v>2018/19</v>
          </cell>
          <cell r="O21" t="str">
            <v>2019/20</v>
          </cell>
          <cell r="AC21" t="str">
            <v>Renewable Elec Purchase Direct Supply</v>
          </cell>
          <cell r="AD21" t="str">
            <v>kWh</v>
          </cell>
          <cell r="AE21">
            <v>0</v>
          </cell>
          <cell r="AF21" t="str">
            <v>kg CO2e/kWh</v>
          </cell>
        </row>
        <row r="22">
          <cell r="C22" t="str">
            <v>2008/09</v>
          </cell>
          <cell r="D22" t="str">
            <v>2009/10</v>
          </cell>
          <cell r="E22" t="str">
            <v>2010/11</v>
          </cell>
          <cell r="F22" t="str">
            <v>2011/12</v>
          </cell>
          <cell r="G22" t="str">
            <v>2012/13</v>
          </cell>
          <cell r="H22" t="str">
            <v>2013/14</v>
          </cell>
          <cell r="I22" t="str">
            <v>2014/15</v>
          </cell>
          <cell r="J22" t="str">
            <v>2015/16</v>
          </cell>
          <cell r="K22" t="str">
            <v>2016/17</v>
          </cell>
          <cell r="L22" t="str">
            <v>2017/18</v>
          </cell>
          <cell r="M22" t="str">
            <v>2018/19</v>
          </cell>
          <cell r="N22" t="str">
            <v>2019/20</v>
          </cell>
          <cell r="AC22" t="str">
            <v>Renewable Heat Purchase Direct Supply</v>
          </cell>
          <cell r="AD22" t="str">
            <v>kWh</v>
          </cell>
          <cell r="AE22">
            <v>0</v>
          </cell>
          <cell r="AF22" t="str">
            <v>kgCO2e/kWh</v>
          </cell>
        </row>
        <row r="23">
          <cell r="C23" t="str">
            <v>2009/10</v>
          </cell>
          <cell r="D23" t="str">
            <v>2010/11</v>
          </cell>
          <cell r="E23" t="str">
            <v>2011/12</v>
          </cell>
          <cell r="F23" t="str">
            <v>2012/13</v>
          </cell>
          <cell r="G23" t="str">
            <v>2013/14</v>
          </cell>
          <cell r="H23" t="str">
            <v>2014/15</v>
          </cell>
          <cell r="I23" t="str">
            <v>2015/16</v>
          </cell>
          <cell r="J23" t="str">
            <v>2016/17</v>
          </cell>
          <cell r="K23" t="str">
            <v>2017/18</v>
          </cell>
          <cell r="L23" t="str">
            <v>2018/19</v>
          </cell>
          <cell r="M23" t="str">
            <v>2019/20</v>
          </cell>
          <cell r="AC23" t="str">
            <v>Renewable Elec Self Supply</v>
          </cell>
          <cell r="AD23" t="str">
            <v>kWh</v>
          </cell>
          <cell r="AE23">
            <v>0</v>
          </cell>
          <cell r="AF23" t="str">
            <v>kg CO2e/kWh</v>
          </cell>
        </row>
        <row r="24">
          <cell r="C24" t="str">
            <v>2010/11</v>
          </cell>
          <cell r="D24" t="str">
            <v>2011/12</v>
          </cell>
          <cell r="E24" t="str">
            <v>2012/13</v>
          </cell>
          <cell r="F24" t="str">
            <v>2013/14</v>
          </cell>
          <cell r="G24" t="str">
            <v>2014/15</v>
          </cell>
          <cell r="H24" t="str">
            <v>2015/16</v>
          </cell>
          <cell r="I24" t="str">
            <v>2016/17</v>
          </cell>
          <cell r="J24" t="str">
            <v>2017/18</v>
          </cell>
          <cell r="K24" t="str">
            <v>2018/19</v>
          </cell>
          <cell r="L24" t="str">
            <v>2019/20</v>
          </cell>
          <cell r="AC24" t="str">
            <v>Renewable Heat Self Supply</v>
          </cell>
          <cell r="AD24" t="str">
            <v>kWh</v>
          </cell>
          <cell r="AE24">
            <v>0</v>
          </cell>
          <cell r="AF24" t="str">
            <v>kg CO2e/kWh</v>
          </cell>
        </row>
        <row r="25">
          <cell r="C25" t="str">
            <v>2011/12</v>
          </cell>
          <cell r="D25" t="str">
            <v>2012/13</v>
          </cell>
          <cell r="E25" t="str">
            <v>2013/14</v>
          </cell>
          <cell r="F25" t="str">
            <v>2014/15</v>
          </cell>
          <cell r="G25" t="str">
            <v>2015/16</v>
          </cell>
          <cell r="H25" t="str">
            <v>2016/17</v>
          </cell>
          <cell r="I25" t="str">
            <v>2017/18</v>
          </cell>
          <cell r="J25" t="str">
            <v>2018/19</v>
          </cell>
          <cell r="K25" t="str">
            <v>2019/20</v>
          </cell>
          <cell r="AC25" t="str">
            <v>Renewable Elec Exported to Grid</v>
          </cell>
          <cell r="AD25" t="str">
            <v>kWh</v>
          </cell>
          <cell r="AE25">
            <v>0</v>
          </cell>
          <cell r="AF25" t="str">
            <v>kg CO2e/kWh</v>
          </cell>
        </row>
        <row r="26">
          <cell r="C26" t="str">
            <v>2012/13</v>
          </cell>
          <cell r="D26" t="str">
            <v>2013/14</v>
          </cell>
          <cell r="E26" t="str">
            <v>2014/15</v>
          </cell>
          <cell r="F26" t="str">
            <v>2015/16</v>
          </cell>
          <cell r="G26" t="str">
            <v>2016/17</v>
          </cell>
          <cell r="H26" t="str">
            <v>2017/18</v>
          </cell>
          <cell r="I26" t="str">
            <v>2018/19</v>
          </cell>
          <cell r="J26" t="str">
            <v>2019/20</v>
          </cell>
          <cell r="AC26" t="str">
            <v>Renewable Heat Exported</v>
          </cell>
          <cell r="AD26" t="str">
            <v>kWh</v>
          </cell>
          <cell r="AE26">
            <v>0</v>
          </cell>
          <cell r="AF26" t="str">
            <v>kg CO2e/kWh</v>
          </cell>
        </row>
        <row r="27">
          <cell r="C27" t="str">
            <v>2013/14</v>
          </cell>
          <cell r="D27" t="str">
            <v>2014/15</v>
          </cell>
          <cell r="E27" t="str">
            <v>2015/16</v>
          </cell>
          <cell r="F27" t="str">
            <v>2016/17</v>
          </cell>
          <cell r="G27" t="str">
            <v>2017/18</v>
          </cell>
          <cell r="H27" t="str">
            <v>2018/19</v>
          </cell>
          <cell r="I27" t="str">
            <v>2019/20</v>
          </cell>
          <cell r="AC27" t="str">
            <v>Refuse Municipal to Landfill</v>
          </cell>
          <cell r="AD27" t="str">
            <v>tonnes</v>
          </cell>
          <cell r="AE27">
            <v>289.83554099999998</v>
          </cell>
          <cell r="AF27" t="str">
            <v>kgCO2e/tonne</v>
          </cell>
        </row>
        <row r="28">
          <cell r="C28" t="str">
            <v>2014/15</v>
          </cell>
          <cell r="D28" t="str">
            <v>2015/16</v>
          </cell>
          <cell r="E28" t="str">
            <v>2016/17</v>
          </cell>
          <cell r="F28" t="str">
            <v>2017/18</v>
          </cell>
          <cell r="G28" t="str">
            <v>2018/19</v>
          </cell>
          <cell r="H28" t="str">
            <v>2019/20</v>
          </cell>
          <cell r="AC28" t="str">
            <v>Refuse Commercial &amp; Industrial to Landfill</v>
          </cell>
          <cell r="AD28" t="str">
            <v>tonnes</v>
          </cell>
          <cell r="AE28">
            <v>199</v>
          </cell>
          <cell r="AF28" t="str">
            <v>kgCO2e/tonne</v>
          </cell>
        </row>
        <row r="29">
          <cell r="C29" t="str">
            <v>2015/16</v>
          </cell>
          <cell r="D29" t="str">
            <v>2016/17</v>
          </cell>
          <cell r="E29" t="str">
            <v>2017/18</v>
          </cell>
          <cell r="F29" t="str">
            <v>2018/19</v>
          </cell>
          <cell r="G29" t="str">
            <v>2019/20</v>
          </cell>
          <cell r="AC29" t="str">
            <v>Organic Food &amp; Drink Composting</v>
          </cell>
          <cell r="AD29" t="str">
            <v>tonnes</v>
          </cell>
          <cell r="AE29">
            <v>6</v>
          </cell>
          <cell r="AF29" t="str">
            <v>kgCO2e/tonne</v>
          </cell>
        </row>
        <row r="30">
          <cell r="C30" t="str">
            <v>2016/17</v>
          </cell>
          <cell r="D30" t="str">
            <v>2017/18</v>
          </cell>
          <cell r="E30" t="str">
            <v>2018/19</v>
          </cell>
          <cell r="F30" t="str">
            <v>2019/20</v>
          </cell>
          <cell r="AC30" t="str">
            <v>Organic Food &amp; Drink AD</v>
          </cell>
          <cell r="AD30" t="str">
            <v>tonnes</v>
          </cell>
          <cell r="AE30">
            <v>21</v>
          </cell>
          <cell r="AF30" t="str">
            <v>kgCO2e/tonne</v>
          </cell>
        </row>
        <row r="31">
          <cell r="C31" t="str">
            <v>2017/18</v>
          </cell>
          <cell r="D31" t="str">
            <v>2018/19</v>
          </cell>
          <cell r="E31" t="str">
            <v>2019/20</v>
          </cell>
          <cell r="AC31" t="str">
            <v>Organic Garden Waste Composting</v>
          </cell>
          <cell r="AD31" t="str">
            <v>tonnes</v>
          </cell>
          <cell r="AE31">
            <v>6</v>
          </cell>
          <cell r="AF31" t="str">
            <v>kgCO2e/tonne</v>
          </cell>
        </row>
        <row r="32">
          <cell r="C32" t="str">
            <v>2018/19</v>
          </cell>
          <cell r="D32" t="str">
            <v>2019/20</v>
          </cell>
          <cell r="AC32" t="str">
            <v>Paper &amp; Board (Mixed) Recycling</v>
          </cell>
          <cell r="AD32" t="str">
            <v>tonnes</v>
          </cell>
          <cell r="AE32">
            <v>21</v>
          </cell>
          <cell r="AF32" t="str">
            <v>kgCO2e/tonne</v>
          </cell>
        </row>
        <row r="33">
          <cell r="C33" t="str">
            <v>2019/20</v>
          </cell>
          <cell r="AC33" t="str">
            <v>WEEE (Mixed) Recycling</v>
          </cell>
          <cell r="AD33" t="str">
            <v>tonnes</v>
          </cell>
          <cell r="AE33">
            <v>21</v>
          </cell>
          <cell r="AF33" t="str">
            <v>kgCO2e/tonne</v>
          </cell>
        </row>
        <row r="34">
          <cell r="AC34" t="str">
            <v>Glass Recycling</v>
          </cell>
          <cell r="AD34" t="str">
            <v>tonnes</v>
          </cell>
          <cell r="AE34">
            <v>21</v>
          </cell>
          <cell r="AF34" t="str">
            <v>kgCO2e/tonne</v>
          </cell>
        </row>
        <row r="35">
          <cell r="AC35" t="str">
            <v>Plastics (Average) Recycling</v>
          </cell>
          <cell r="AD35" t="str">
            <v>tonnes</v>
          </cell>
          <cell r="AE35">
            <v>21</v>
          </cell>
          <cell r="AF35" t="str">
            <v>kgCO2e/tonne</v>
          </cell>
        </row>
        <row r="36">
          <cell r="AC36" t="str">
            <v>Metal Cans (Mixed) &amp; Metal Scrap Recycling</v>
          </cell>
          <cell r="AD36" t="str">
            <v>tonnes</v>
          </cell>
          <cell r="AE36">
            <v>21</v>
          </cell>
          <cell r="AF36" t="str">
            <v>kgCO2e/tonne</v>
          </cell>
        </row>
        <row r="37">
          <cell r="AC37" t="str">
            <v>Refuse Mun/Comm/Ind to Combustion</v>
          </cell>
          <cell r="AD37" t="str">
            <v>tonnes</v>
          </cell>
          <cell r="AE37">
            <v>21</v>
          </cell>
          <cell r="AF37" t="str">
            <v>kgCO2e/tonne</v>
          </cell>
        </row>
        <row r="38">
          <cell r="AC38" t="str">
            <v>Construction (Average) Recycling</v>
          </cell>
          <cell r="AD38" t="str">
            <v>tonnes</v>
          </cell>
          <cell r="AE38">
            <v>1.37</v>
          </cell>
          <cell r="AF38" t="str">
            <v>kgCO2e/tonne</v>
          </cell>
        </row>
        <row r="39">
          <cell r="AC39" t="str">
            <v>Clinical waste - orange stream</v>
          </cell>
          <cell r="AD39" t="str">
            <v>tonnes</v>
          </cell>
          <cell r="AE39" t="str">
            <v>Add factor in</v>
          </cell>
          <cell r="AF39" t="str">
            <v>kgCO2e/tonne</v>
          </cell>
        </row>
        <row r="40">
          <cell r="AC40" t="str">
            <v>Clinical waste - red stream</v>
          </cell>
          <cell r="AD40" t="str">
            <v>tonnes</v>
          </cell>
          <cell r="AE40" t="str">
            <v>Add factor in</v>
          </cell>
          <cell r="AF40" t="str">
            <v>kgCO2e/tonne</v>
          </cell>
        </row>
        <row r="41">
          <cell r="AC41" t="str">
            <v>Clinical waste - yellow stream</v>
          </cell>
          <cell r="AD41" t="str">
            <v>tonnes</v>
          </cell>
          <cell r="AE41" t="str">
            <v>Add factor in</v>
          </cell>
          <cell r="AF41" t="str">
            <v>kgCO2e/tonne</v>
          </cell>
        </row>
        <row r="42">
          <cell r="AC42" t="str">
            <v>Mixed recycling</v>
          </cell>
          <cell r="AD42" t="str">
            <v>tonnes</v>
          </cell>
          <cell r="AE42">
            <v>21</v>
          </cell>
          <cell r="AF42" t="str">
            <v>kg CO2e/tonne</v>
          </cell>
        </row>
        <row r="43">
          <cell r="AC43" t="str">
            <v>All flights (self-calculated emissions)</v>
          </cell>
          <cell r="AD43" t="str">
            <v>passenger km</v>
          </cell>
          <cell r="AE43" t="str">
            <v>No single factor - report total emissions</v>
          </cell>
          <cell r="AF43">
            <v>0</v>
          </cell>
        </row>
        <row r="44">
          <cell r="AC44" t="str">
            <v>Domestic flight (average passenger)</v>
          </cell>
          <cell r="AD44" t="str">
            <v>passenger km</v>
          </cell>
          <cell r="AE44">
            <v>0.29315999999999998</v>
          </cell>
          <cell r="AF44" t="str">
            <v>kg CO2e/passenger km</v>
          </cell>
        </row>
        <row r="45">
          <cell r="AC45" t="str">
            <v>Short-haul flights (average passenger)</v>
          </cell>
          <cell r="AD45" t="str">
            <v>passenger km</v>
          </cell>
          <cell r="AE45">
            <v>0.16625000000000001</v>
          </cell>
          <cell r="AF45" t="str">
            <v>kg CO2e/passenger km</v>
          </cell>
        </row>
        <row r="46">
          <cell r="AC46" t="str">
            <v>Long-haul flights (average passenger)</v>
          </cell>
          <cell r="AD46" t="str">
            <v>passenger km</v>
          </cell>
          <cell r="AE46">
            <v>0.21021999999999999</v>
          </cell>
          <cell r="AF46" t="str">
            <v>kg CO2e/passenger km</v>
          </cell>
        </row>
        <row r="47">
          <cell r="AC47" t="str">
            <v>Rail (National rail)</v>
          </cell>
          <cell r="AD47" t="str">
            <v>passenger km</v>
          </cell>
          <cell r="AE47">
            <v>4.7379999999999999E-2</v>
          </cell>
          <cell r="AF47" t="str">
            <v>kg CO2e/passenger km</v>
          </cell>
        </row>
        <row r="48">
          <cell r="AC48" t="str">
            <v>Car - diesel (average)</v>
          </cell>
          <cell r="AD48" t="str">
            <v>passenger km</v>
          </cell>
          <cell r="AE48">
            <v>0.18546000000000001</v>
          </cell>
          <cell r="AF48" t="str">
            <v>kg CO2e/passenger km</v>
          </cell>
        </row>
        <row r="49">
          <cell r="AC49" t="str">
            <v>Car - petrol (average)</v>
          </cell>
          <cell r="AD49" t="str">
            <v>passenger km</v>
          </cell>
          <cell r="AE49">
            <v>0.19388</v>
          </cell>
          <cell r="AF49" t="str">
            <v>kg CO2e/passenger km</v>
          </cell>
        </row>
        <row r="50">
          <cell r="AC50" t="str">
            <v>Car - hybrid (average) mileage</v>
          </cell>
          <cell r="AD50" t="str">
            <v>passenger mile</v>
          </cell>
          <cell r="AE50">
            <v>0.21634400000000001</v>
          </cell>
          <cell r="AF50" t="str">
            <v>kg CO2e/passenger mile</v>
          </cell>
        </row>
        <row r="51">
          <cell r="AC51" t="str">
            <v>Car - LPG (average) mileage</v>
          </cell>
          <cell r="AD51" t="str">
            <v>passenger mile</v>
          </cell>
          <cell r="AE51">
            <v>0.33604699999999998</v>
          </cell>
          <cell r="AF51" t="str">
            <v>kg CO2e/passenger mile</v>
          </cell>
        </row>
        <row r="52">
          <cell r="AC52" t="str">
            <v>Van - average up to 3.5 tonnes (unknown fuel)</v>
          </cell>
          <cell r="AD52" t="str">
            <v>km</v>
          </cell>
          <cell r="AE52">
            <v>0.25092300000000001</v>
          </cell>
          <cell r="AF52" t="str">
            <v>kgCO2e/km</v>
          </cell>
        </row>
        <row r="53">
          <cell r="AC53" t="str">
            <v>HGV - average rigid (diesel, 50% laden)</v>
          </cell>
          <cell r="AD53" t="str">
            <v>km</v>
          </cell>
          <cell r="AE53">
            <v>0.82374999999999998</v>
          </cell>
          <cell r="AF53" t="str">
            <v>kgCO2e/km</v>
          </cell>
        </row>
        <row r="54">
          <cell r="AC54" t="str">
            <v>HGV - average articulated (diesel, 50% laden)</v>
          </cell>
          <cell r="AD54" t="str">
            <v>km</v>
          </cell>
          <cell r="AE54">
            <v>0.94411</v>
          </cell>
          <cell r="AF54" t="str">
            <v>kgCO2e/km</v>
          </cell>
        </row>
        <row r="55">
          <cell r="AC55" t="str">
            <v>HGV - average all types &amp; sizes (diesel, 50% laden)</v>
          </cell>
          <cell r="AD55" t="str">
            <v>km</v>
          </cell>
          <cell r="AE55">
            <v>0.88483999999999996</v>
          </cell>
          <cell r="AF55" t="str">
            <v>kgCO2e/km</v>
          </cell>
        </row>
        <row r="56">
          <cell r="AC56" t="str">
            <v>Bus (local bus, not London)</v>
          </cell>
          <cell r="AD56" t="str">
            <v>passenger km</v>
          </cell>
          <cell r="AE56">
            <v>0.10946</v>
          </cell>
          <cell r="AF56" t="str">
            <v>kg CO2e/passenger km</v>
          </cell>
        </row>
        <row r="57">
          <cell r="AC57" t="str">
            <v>Taxi (black cab)</v>
          </cell>
          <cell r="AD57" t="str">
            <v>passenger km</v>
          </cell>
          <cell r="AE57">
            <v>0.21876999999999999</v>
          </cell>
          <cell r="AF57" t="str">
            <v>kg CO2e/passenger km</v>
          </cell>
        </row>
        <row r="58">
          <cell r="AC58" t="str">
            <v>Taxi (regular)</v>
          </cell>
          <cell r="AD58" t="str">
            <v>passenger km</v>
          </cell>
          <cell r="AE58">
            <v>0.17755000000000001</v>
          </cell>
          <cell r="AF58" t="str">
            <v>kg CO2e/passenger km</v>
          </cell>
        </row>
        <row r="59">
          <cell r="AC59" t="str">
            <v>Ferry</v>
          </cell>
          <cell r="AD59" t="str">
            <v>passenger km</v>
          </cell>
          <cell r="AE59">
            <v>0.116082</v>
          </cell>
          <cell r="AF59" t="str">
            <v>kg CO2e/passenger km</v>
          </cell>
        </row>
        <row r="60">
          <cell r="AC60" t="str">
            <v>Business travel - car</v>
          </cell>
          <cell r="AD60" t="str">
            <v>No single unit - report total emissions</v>
          </cell>
          <cell r="AE60" t="str">
            <v>No single factor - report total emissions</v>
          </cell>
          <cell r="AF60">
            <v>0</v>
          </cell>
        </row>
        <row r="61">
          <cell r="AC61" t="str">
            <v>Business travel - public transport</v>
          </cell>
          <cell r="AD61" t="str">
            <v>No single unit - report total emissions</v>
          </cell>
          <cell r="AE61" t="str">
            <v>No single factor - report total emissions</v>
          </cell>
          <cell r="AF61" t="str">
            <v>kg CO2e/kWh</v>
          </cell>
        </row>
        <row r="62">
          <cell r="AC62" t="str">
            <v>Other 1</v>
          </cell>
          <cell r="AD62" t="str">
            <v>No single unit - report total emissions</v>
          </cell>
          <cell r="AE62" t="str">
            <v>No single factor - report total emissions</v>
          </cell>
          <cell r="AF62">
            <v>0</v>
          </cell>
        </row>
        <row r="63">
          <cell r="AC63" t="str">
            <v>Other 2</v>
          </cell>
          <cell r="AD63" t="str">
            <v>No single unit - report total emissions</v>
          </cell>
          <cell r="AE63" t="str">
            <v>No single factor - report total emissions</v>
          </cell>
          <cell r="AF63">
            <v>0</v>
          </cell>
        </row>
        <row r="64">
          <cell r="AC64" t="str">
            <v>Other 3</v>
          </cell>
          <cell r="AD64" t="str">
            <v>No single unit - report total emissions</v>
          </cell>
          <cell r="AE64" t="str">
            <v>No single factor - report total emissions</v>
          </cell>
          <cell r="AF64">
            <v>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Req"/>
      <sheetName val="ListsRec"/>
      <sheetName val="Recommended - Wider Influence"/>
      <sheetName val="LACO2 data"/>
      <sheetName val="Sheet2"/>
    </sheetNames>
    <sheetDataSet>
      <sheetData sheetId="0"/>
      <sheetData sheetId="1">
        <row r="3">
          <cell r="AC3" t="str">
            <v>Grid Electricity (generation)</v>
          </cell>
          <cell r="AD3" t="str">
            <v>kWh</v>
          </cell>
          <cell r="AE3">
            <v>0.49425999999999998</v>
          </cell>
          <cell r="AF3" t="str">
            <v>kg CO2e/kWh</v>
          </cell>
        </row>
        <row r="4">
          <cell r="AC4" t="str">
            <v>Grid Electricity (transmission &amp; distribution losses)</v>
          </cell>
          <cell r="AD4" t="str">
            <v>kWh</v>
          </cell>
          <cell r="AE4">
            <v>4.3220000000000001E-2</v>
          </cell>
          <cell r="AF4" t="str">
            <v>kg CO2e/kWh</v>
          </cell>
        </row>
        <row r="5">
          <cell r="AC5" t="str">
            <v>Natural Gas</v>
          </cell>
          <cell r="AD5" t="str">
            <v>kWh</v>
          </cell>
          <cell r="AE5">
            <v>0.18497</v>
          </cell>
          <cell r="AF5" t="str">
            <v>kg CO2e/kWh</v>
          </cell>
        </row>
        <row r="6">
          <cell r="AC6" t="str">
            <v>Gas oil</v>
          </cell>
          <cell r="AD6" t="str">
            <v>kWh</v>
          </cell>
          <cell r="AE6">
            <v>0.27211999999999997</v>
          </cell>
          <cell r="AF6" t="str">
            <v>kg CO2e/kWh</v>
          </cell>
        </row>
        <row r="7">
          <cell r="AC7" t="str">
            <v xml:space="preserve">Fuel Oil </v>
          </cell>
          <cell r="AD7" t="str">
            <v>kWh</v>
          </cell>
          <cell r="AE7">
            <v>0.26950000000000002</v>
          </cell>
          <cell r="AF7" t="str">
            <v>kg CO2e/kWh</v>
          </cell>
        </row>
        <row r="8">
          <cell r="AC8" t="str">
            <v>Burning Oil</v>
          </cell>
          <cell r="AD8" t="str">
            <v>litres</v>
          </cell>
          <cell r="AE8">
            <v>2.5379710000000002</v>
          </cell>
          <cell r="AF8" t="str">
            <v>kg CO2e/litre</v>
          </cell>
        </row>
        <row r="9">
          <cell r="AC9" t="str">
            <v xml:space="preserve">Kerosene - Burning Oil </v>
          </cell>
          <cell r="AD9" t="str">
            <v>kWh</v>
          </cell>
          <cell r="AE9">
            <v>0.24667</v>
          </cell>
          <cell r="AF9" t="str">
            <v>kg CO2e/kWh</v>
          </cell>
        </row>
        <row r="10">
          <cell r="AC10" t="str">
            <v>Coal (industrial)</v>
          </cell>
          <cell r="AD10" t="str">
            <v>kWh</v>
          </cell>
          <cell r="AE10">
            <v>0.315905361</v>
          </cell>
          <cell r="AF10" t="str">
            <v>kg CO2e/kWh</v>
          </cell>
        </row>
        <row r="11">
          <cell r="AC11" t="str">
            <v>Water - Supply</v>
          </cell>
          <cell r="AD11" t="str">
            <v>m3</v>
          </cell>
          <cell r="AE11">
            <v>0.34410000000000002</v>
          </cell>
          <cell r="AF11" t="str">
            <v>kg CO2e/m3</v>
          </cell>
        </row>
        <row r="12">
          <cell r="AC12" t="str">
            <v>Water - Treatment</v>
          </cell>
          <cell r="AD12" t="str">
            <v>m3</v>
          </cell>
          <cell r="AE12">
            <v>0.70850000000000002</v>
          </cell>
          <cell r="AF12" t="str">
            <v>kg CO2e/m3</v>
          </cell>
        </row>
        <row r="13">
          <cell r="AC13" t="str">
            <v>Diesel</v>
          </cell>
          <cell r="AD13" t="str">
            <v>litres</v>
          </cell>
          <cell r="AE13">
            <v>2.6023999999999998</v>
          </cell>
          <cell r="AF13" t="str">
            <v>kg CO2e/litre</v>
          </cell>
        </row>
        <row r="14">
          <cell r="AC14" t="str">
            <v>Petrol</v>
          </cell>
          <cell r="AD14" t="str">
            <v>litres</v>
          </cell>
          <cell r="AE14">
            <v>2.1913999999999998</v>
          </cell>
          <cell r="AF14" t="str">
            <v>kg CO2e/litre</v>
          </cell>
        </row>
        <row r="15">
          <cell r="AC15" t="str">
            <v>Biomass</v>
          </cell>
          <cell r="AD15" t="str">
            <v>kWh</v>
          </cell>
          <cell r="AE15">
            <v>1.1838E-2</v>
          </cell>
          <cell r="AF15" t="str">
            <v>kg CO2e/kWh</v>
          </cell>
        </row>
        <row r="16">
          <cell r="AC16" t="str">
            <v>Biogas</v>
          </cell>
          <cell r="AD16" t="str">
            <v>kWh</v>
          </cell>
          <cell r="AE16">
            <v>2.0799999999999999E-4</v>
          </cell>
          <cell r="AF16" t="str">
            <v>kg CO2e/kWh</v>
          </cell>
        </row>
        <row r="17">
          <cell r="AC17" t="str">
            <v>LPG (kWh)</v>
          </cell>
          <cell r="AD17" t="str">
            <v>kWh</v>
          </cell>
          <cell r="AE17">
            <v>0.214508</v>
          </cell>
          <cell r="AF17" t="str">
            <v>kg CO2e/kWh</v>
          </cell>
        </row>
        <row r="18">
          <cell r="AC18" t="str">
            <v>LPG (Litres)</v>
          </cell>
          <cell r="AD18" t="str">
            <v>litres</v>
          </cell>
          <cell r="AE18">
            <v>1.5022500000000001</v>
          </cell>
          <cell r="AF18" t="str">
            <v>kg CO2e/litre</v>
          </cell>
        </row>
        <row r="19">
          <cell r="AC19" t="str">
            <v>Purchased Heat and Steam</v>
          </cell>
          <cell r="AD19" t="str">
            <v>kWh</v>
          </cell>
          <cell r="AE19">
            <v>0.21676999999999999</v>
          </cell>
          <cell r="AF19" t="str">
            <v>kg CO2e/kWh</v>
          </cell>
        </row>
        <row r="20">
          <cell r="AC20" t="str">
            <v>Purchased Heat and Steam (local factor)</v>
          </cell>
          <cell r="AD20" t="str">
            <v>kWh</v>
          </cell>
          <cell r="AE20" t="str">
            <v>Add factor in</v>
          </cell>
          <cell r="AF20" t="str">
            <v>kg CO2e/kWh</v>
          </cell>
        </row>
        <row r="21">
          <cell r="AC21" t="str">
            <v>Renewable Elec Purchase Direct Supply</v>
          </cell>
          <cell r="AD21" t="str">
            <v>kWh</v>
          </cell>
          <cell r="AE21">
            <v>0</v>
          </cell>
          <cell r="AF21" t="str">
            <v>kg CO2e/kWh</v>
          </cell>
        </row>
        <row r="22">
          <cell r="AC22" t="str">
            <v>Renewable Heat Purchase Direct Supply</v>
          </cell>
          <cell r="AD22" t="str">
            <v>kWh</v>
          </cell>
          <cell r="AE22">
            <v>0</v>
          </cell>
          <cell r="AF22" t="str">
            <v>kgCO2e/kWh</v>
          </cell>
        </row>
        <row r="23">
          <cell r="AC23" t="str">
            <v>Renewable Elec Self Supply</v>
          </cell>
          <cell r="AD23" t="str">
            <v>kWh</v>
          </cell>
          <cell r="AE23">
            <v>0</v>
          </cell>
          <cell r="AF23" t="str">
            <v>kg CO2e/kWh</v>
          </cell>
        </row>
        <row r="24">
          <cell r="AC24" t="str">
            <v>Renewable Heat Self Supply</v>
          </cell>
          <cell r="AD24" t="str">
            <v>kWh</v>
          </cell>
          <cell r="AE24">
            <v>0</v>
          </cell>
          <cell r="AF24" t="str">
            <v>kg CO2e/kWh</v>
          </cell>
        </row>
        <row r="25">
          <cell r="AC25" t="str">
            <v>Renewable Elec Exported to Grid</v>
          </cell>
          <cell r="AD25" t="str">
            <v>kWh</v>
          </cell>
          <cell r="AE25">
            <v>0</v>
          </cell>
          <cell r="AF25" t="str">
            <v>kg CO2e/kWh</v>
          </cell>
        </row>
        <row r="26">
          <cell r="AC26" t="str">
            <v>Renewable Heat Exported</v>
          </cell>
          <cell r="AD26" t="str">
            <v>kWh</v>
          </cell>
          <cell r="AE26">
            <v>0</v>
          </cell>
          <cell r="AF26" t="str">
            <v>kg CO2e/kWh</v>
          </cell>
        </row>
        <row r="27">
          <cell r="AC27" t="str">
            <v>Refuse Municipal to Landfill</v>
          </cell>
          <cell r="AD27" t="str">
            <v>tonnes</v>
          </cell>
          <cell r="AE27">
            <v>289.83554099999998</v>
          </cell>
          <cell r="AF27" t="str">
            <v>kgCO2e/tonne</v>
          </cell>
        </row>
        <row r="28">
          <cell r="AC28" t="str">
            <v>Refuse Commercial &amp; Industrial to Landfill</v>
          </cell>
          <cell r="AD28" t="str">
            <v>tonnes</v>
          </cell>
          <cell r="AE28">
            <v>199</v>
          </cell>
          <cell r="AF28" t="str">
            <v>kgCO2e/tonne</v>
          </cell>
        </row>
        <row r="29">
          <cell r="AC29" t="str">
            <v>Organic Food &amp; Drink Composting</v>
          </cell>
          <cell r="AD29" t="str">
            <v>tonnes</v>
          </cell>
          <cell r="AE29">
            <v>6</v>
          </cell>
          <cell r="AF29" t="str">
            <v>kgCO2e/tonne</v>
          </cell>
        </row>
        <row r="30">
          <cell r="AC30" t="str">
            <v>Organic Food &amp; Drink AD</v>
          </cell>
          <cell r="AD30" t="str">
            <v>tonnes</v>
          </cell>
          <cell r="AE30">
            <v>21</v>
          </cell>
          <cell r="AF30" t="str">
            <v>kgCO2e/tonne</v>
          </cell>
        </row>
        <row r="31">
          <cell r="AC31" t="str">
            <v>Organic Garden Waste Composting</v>
          </cell>
          <cell r="AD31" t="str">
            <v>tonnes</v>
          </cell>
          <cell r="AE31">
            <v>6</v>
          </cell>
          <cell r="AF31" t="str">
            <v>kgCO2e/tonne</v>
          </cell>
        </row>
        <row r="32">
          <cell r="AC32" t="str">
            <v>Paper &amp; Board (Mixed) Recycling</v>
          </cell>
          <cell r="AD32" t="str">
            <v>tonnes</v>
          </cell>
          <cell r="AE32">
            <v>21</v>
          </cell>
          <cell r="AF32" t="str">
            <v>kgCO2e/tonne</v>
          </cell>
        </row>
        <row r="33">
          <cell r="AC33" t="str">
            <v>WEEE (Mixed) Recycling</v>
          </cell>
          <cell r="AD33" t="str">
            <v>tonnes</v>
          </cell>
          <cell r="AE33">
            <v>21</v>
          </cell>
          <cell r="AF33" t="str">
            <v>kgCO2e/tonne</v>
          </cell>
        </row>
        <row r="34">
          <cell r="AC34" t="str">
            <v>Glass Recycling</v>
          </cell>
          <cell r="AD34" t="str">
            <v>tonnes</v>
          </cell>
          <cell r="AE34">
            <v>21</v>
          </cell>
          <cell r="AF34" t="str">
            <v>kgCO2e/tonne</v>
          </cell>
        </row>
        <row r="35">
          <cell r="AC35" t="str">
            <v>Plastics (Average) Recycling</v>
          </cell>
          <cell r="AD35" t="str">
            <v>tonnes</v>
          </cell>
          <cell r="AE35">
            <v>21</v>
          </cell>
          <cell r="AF35" t="str">
            <v>kgCO2e/tonne</v>
          </cell>
        </row>
        <row r="36">
          <cell r="AC36" t="str">
            <v>Metal Cans (Mixed) &amp; Metal Scrap Recycling</v>
          </cell>
          <cell r="AD36" t="str">
            <v>tonnes</v>
          </cell>
          <cell r="AE36">
            <v>21</v>
          </cell>
          <cell r="AF36" t="str">
            <v>kgCO2e/tonne</v>
          </cell>
        </row>
        <row r="37">
          <cell r="AC37" t="str">
            <v>Refuse Mun/Comm/Ind to Combustion</v>
          </cell>
          <cell r="AD37" t="str">
            <v>tonnes</v>
          </cell>
          <cell r="AE37">
            <v>21</v>
          </cell>
          <cell r="AF37" t="str">
            <v>kgCO2e/tonne</v>
          </cell>
        </row>
        <row r="38">
          <cell r="AC38" t="str">
            <v>Construction (Average) Recycling</v>
          </cell>
          <cell r="AD38" t="str">
            <v>tonnes</v>
          </cell>
          <cell r="AE38">
            <v>1.37</v>
          </cell>
          <cell r="AF38" t="str">
            <v>kgCO2e/tonne</v>
          </cell>
        </row>
        <row r="39">
          <cell r="AC39" t="str">
            <v>Clinical waste - orange stream</v>
          </cell>
          <cell r="AD39" t="str">
            <v>tonnes</v>
          </cell>
          <cell r="AE39" t="str">
            <v>Add factor in</v>
          </cell>
          <cell r="AF39" t="str">
            <v>kgCO2e/tonne</v>
          </cell>
        </row>
        <row r="40">
          <cell r="AC40" t="str">
            <v>Clinical waste - red stream</v>
          </cell>
          <cell r="AD40" t="str">
            <v>tonnes</v>
          </cell>
          <cell r="AE40" t="str">
            <v>Add factor in</v>
          </cell>
          <cell r="AF40" t="str">
            <v>kgCO2e/tonne</v>
          </cell>
        </row>
        <row r="41">
          <cell r="AC41" t="str">
            <v>Clinical waste - yellow stream</v>
          </cell>
          <cell r="AD41" t="str">
            <v>tonnes</v>
          </cell>
          <cell r="AE41" t="str">
            <v>Add factor in</v>
          </cell>
          <cell r="AF41" t="str">
            <v>kgCO2e/tonne</v>
          </cell>
        </row>
        <row r="42">
          <cell r="AC42" t="str">
            <v>Mixed recycling</v>
          </cell>
          <cell r="AD42" t="str">
            <v>tonnes</v>
          </cell>
          <cell r="AE42">
            <v>21</v>
          </cell>
          <cell r="AF42" t="str">
            <v>kg CO2e/tonne</v>
          </cell>
        </row>
        <row r="43">
          <cell r="AC43" t="str">
            <v>All flights (self-calculated emissions)</v>
          </cell>
          <cell r="AD43" t="str">
            <v>passenger km</v>
          </cell>
          <cell r="AE43" t="str">
            <v>No single factor - report total emissions</v>
          </cell>
          <cell r="AF43"/>
        </row>
        <row r="44">
          <cell r="AC44" t="str">
            <v>Domestic flight (average passenger)</v>
          </cell>
          <cell r="AD44" t="str">
            <v>passenger km</v>
          </cell>
          <cell r="AE44">
            <v>0.29315999999999998</v>
          </cell>
          <cell r="AF44" t="str">
            <v>kg CO2e/passenger km</v>
          </cell>
        </row>
        <row r="45">
          <cell r="AC45" t="str">
            <v>Short-haul flights (average passenger)</v>
          </cell>
          <cell r="AD45" t="str">
            <v>passenger km</v>
          </cell>
          <cell r="AE45">
            <v>0.16625000000000001</v>
          </cell>
          <cell r="AF45" t="str">
            <v>kg CO2e/passenger km</v>
          </cell>
        </row>
        <row r="46">
          <cell r="AC46" t="str">
            <v>Long-haul flights (average passenger)</v>
          </cell>
          <cell r="AD46" t="str">
            <v>passenger km</v>
          </cell>
          <cell r="AE46">
            <v>0.21021999999999999</v>
          </cell>
          <cell r="AF46" t="str">
            <v>kg CO2e/passenger km</v>
          </cell>
        </row>
        <row r="47">
          <cell r="AC47" t="str">
            <v>Rail (National rail)</v>
          </cell>
          <cell r="AD47" t="str">
            <v>passenger km</v>
          </cell>
          <cell r="AE47">
            <v>4.7379999999999999E-2</v>
          </cell>
          <cell r="AF47" t="str">
            <v>kg CO2e/passenger km</v>
          </cell>
        </row>
        <row r="48">
          <cell r="AC48" t="str">
            <v>Car - diesel (average)</v>
          </cell>
          <cell r="AD48" t="str">
            <v>passenger km</v>
          </cell>
          <cell r="AE48">
            <v>0.18546000000000001</v>
          </cell>
          <cell r="AF48" t="str">
            <v>kg CO2e/passenger km</v>
          </cell>
        </row>
        <row r="49">
          <cell r="AC49" t="str">
            <v>Car - petrol (average)</v>
          </cell>
          <cell r="AD49" t="str">
            <v>passenger km</v>
          </cell>
          <cell r="AE49">
            <v>0.19388</v>
          </cell>
          <cell r="AF49" t="str">
            <v>kg CO2e/passenger km</v>
          </cell>
        </row>
        <row r="50">
          <cell r="AC50" t="str">
            <v>Car - hybrid (average) mileage</v>
          </cell>
          <cell r="AD50" t="str">
            <v>passenger mile</v>
          </cell>
          <cell r="AE50">
            <v>0.21634400000000001</v>
          </cell>
          <cell r="AF50" t="str">
            <v>kg CO2e/passenger mile</v>
          </cell>
        </row>
        <row r="51">
          <cell r="AC51" t="str">
            <v>Car - LPG (average) mileage</v>
          </cell>
          <cell r="AD51" t="str">
            <v>passenger mile</v>
          </cell>
          <cell r="AE51">
            <v>0.33604699999999998</v>
          </cell>
          <cell r="AF51" t="str">
            <v>kg CO2e/passenger mile</v>
          </cell>
        </row>
        <row r="52">
          <cell r="AC52" t="str">
            <v>Van - average up to 3.5 tonnes (unknown fuel)</v>
          </cell>
          <cell r="AD52" t="str">
            <v>km</v>
          </cell>
          <cell r="AE52">
            <v>0.25092300000000001</v>
          </cell>
          <cell r="AF52" t="str">
            <v>kgCO2e/km</v>
          </cell>
        </row>
        <row r="53">
          <cell r="AC53" t="str">
            <v>HGV - average rigid (diesel, 50% laden)</v>
          </cell>
          <cell r="AD53" t="str">
            <v>km</v>
          </cell>
          <cell r="AE53">
            <v>0.82374999999999998</v>
          </cell>
          <cell r="AF53" t="str">
            <v>kgCO2e/km</v>
          </cell>
        </row>
        <row r="54">
          <cell r="AC54" t="str">
            <v>HGV - average articulated (diesel, 50% laden)</v>
          </cell>
          <cell r="AD54" t="str">
            <v>km</v>
          </cell>
          <cell r="AE54">
            <v>0.94411</v>
          </cell>
          <cell r="AF54" t="str">
            <v>kgCO2e/km</v>
          </cell>
        </row>
        <row r="55">
          <cell r="AC55" t="str">
            <v>HGV - average all types &amp; sizes (diesel, 50% laden)</v>
          </cell>
          <cell r="AD55" t="str">
            <v>km</v>
          </cell>
          <cell r="AE55">
            <v>0.88483999999999996</v>
          </cell>
          <cell r="AF55" t="str">
            <v>kgCO2e/km</v>
          </cell>
        </row>
        <row r="56">
          <cell r="AC56" t="str">
            <v>Bus (local bus, not London)</v>
          </cell>
          <cell r="AD56" t="str">
            <v>passenger km</v>
          </cell>
          <cell r="AE56">
            <v>0.10946</v>
          </cell>
          <cell r="AF56" t="str">
            <v>kg CO2e/passenger km</v>
          </cell>
        </row>
        <row r="57">
          <cell r="AC57" t="str">
            <v>Taxi (black cab)</v>
          </cell>
          <cell r="AD57" t="str">
            <v>passenger km</v>
          </cell>
          <cell r="AE57">
            <v>0.21876999999999999</v>
          </cell>
          <cell r="AF57" t="str">
            <v>kg CO2e/passenger km</v>
          </cell>
        </row>
        <row r="58">
          <cell r="AC58" t="str">
            <v>Taxi (regular)</v>
          </cell>
          <cell r="AD58" t="str">
            <v>passenger km</v>
          </cell>
          <cell r="AE58">
            <v>0.17755000000000001</v>
          </cell>
          <cell r="AF58" t="str">
            <v>kg CO2e/passenger km</v>
          </cell>
        </row>
        <row r="59">
          <cell r="AC59" t="str">
            <v>Ferry</v>
          </cell>
          <cell r="AD59" t="str">
            <v>passenger km</v>
          </cell>
          <cell r="AE59">
            <v>0.116082</v>
          </cell>
          <cell r="AF59" t="str">
            <v>kg CO2e/passenger km</v>
          </cell>
        </row>
        <row r="60">
          <cell r="AC60" t="str">
            <v>Business travel - car</v>
          </cell>
          <cell r="AD60" t="str">
            <v>No single unit - report total emissions</v>
          </cell>
          <cell r="AE60" t="str">
            <v>No single factor - report total emissions</v>
          </cell>
          <cell r="AF60"/>
        </row>
        <row r="61">
          <cell r="AC61" t="str">
            <v>Business travel - public transport</v>
          </cell>
          <cell r="AD61" t="str">
            <v>No single unit - report total emissions</v>
          </cell>
          <cell r="AE61" t="str">
            <v>No single factor - report total emissions</v>
          </cell>
          <cell r="AF61" t="str">
            <v>kg CO2e/kWh</v>
          </cell>
        </row>
        <row r="62">
          <cell r="AC62" t="str">
            <v>Other 1</v>
          </cell>
          <cell r="AD62" t="str">
            <v>No single unit - report total emissions</v>
          </cell>
          <cell r="AE62" t="str">
            <v>No single factor - report total emissions</v>
          </cell>
          <cell r="AF62"/>
        </row>
        <row r="63">
          <cell r="AC63" t="str">
            <v>Other 2</v>
          </cell>
          <cell r="AD63" t="str">
            <v>No single unit - report total emissions</v>
          </cell>
          <cell r="AE63" t="str">
            <v>No single factor - report total emissions</v>
          </cell>
          <cell r="AF63"/>
        </row>
        <row r="64">
          <cell r="AC64" t="str">
            <v>Other 3</v>
          </cell>
          <cell r="AD64" t="str">
            <v>No single unit - report total emissions</v>
          </cell>
          <cell r="AE64" t="str">
            <v>No single factor - report total emissions</v>
          </cell>
          <cell r="AF64"/>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enfrewshire.gov.uk/wps/wcm/connect/dd94b7bc-1f72-47ed-9725-4f97af9542cd/fcs-CarbonMgmtPlan2014-2020.pdf?MOD=AJPERES" TargetMode="External"/><Relationship Id="rId2" Type="http://schemas.openxmlformats.org/officeDocument/2006/relationships/hyperlink" Target="http://www.eastrenfrewshire.gov.uk/article/4626/Emergencies" TargetMode="External"/><Relationship Id="rId1" Type="http://schemas.openxmlformats.org/officeDocument/2006/relationships/hyperlink" Target="http://www.resourceefficientscotland.com/resource/resource-efficient-scotland-climate-change-assessment-tool-cca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3"/>
  <sheetViews>
    <sheetView tabSelected="1" zoomScale="80" zoomScaleNormal="80" workbookViewId="0">
      <selection activeCell="B5" sqref="B5"/>
    </sheetView>
  </sheetViews>
  <sheetFormatPr defaultRowHeight="15" x14ac:dyDescent="0.25"/>
  <cols>
    <col min="1" max="1" width="8" style="126" customWidth="1"/>
    <col min="2" max="2" width="41.5703125" style="126" customWidth="1"/>
    <col min="3" max="3" width="48.140625" style="126" customWidth="1"/>
    <col min="4" max="4" width="42.42578125" style="126" customWidth="1"/>
    <col min="5" max="5" width="79" style="126" customWidth="1"/>
    <col min="6" max="6" width="21.85546875" style="126" customWidth="1"/>
    <col min="7" max="7" width="15.42578125" style="126" customWidth="1"/>
    <col min="8" max="8" width="14.42578125" style="126" customWidth="1"/>
    <col min="9" max="9" width="16.140625" style="126" customWidth="1"/>
    <col min="10" max="10" width="16.7109375" style="126" customWidth="1"/>
    <col min="11" max="11" width="16.8554687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501" t="s">
        <v>566</v>
      </c>
      <c r="B1" s="502"/>
      <c r="C1" s="502"/>
      <c r="D1" s="502"/>
      <c r="E1" s="502"/>
      <c r="F1" s="502"/>
      <c r="G1" s="502"/>
      <c r="H1" s="502"/>
      <c r="I1" s="502"/>
      <c r="J1" s="339"/>
      <c r="K1" s="339"/>
      <c r="L1" s="339"/>
      <c r="M1" s="340"/>
      <c r="N1" s="187"/>
      <c r="O1" s="187"/>
    </row>
    <row r="2" spans="1:15" ht="30" customHeight="1" x14ac:dyDescent="0.25">
      <c r="A2" s="341">
        <v>1</v>
      </c>
      <c r="B2" s="284" t="s">
        <v>565</v>
      </c>
      <c r="C2" s="284"/>
      <c r="D2" s="284"/>
      <c r="E2" s="284"/>
      <c r="F2" s="284"/>
      <c r="G2" s="284"/>
      <c r="H2" s="284"/>
      <c r="I2" s="284"/>
      <c r="J2" s="284"/>
      <c r="K2" s="284"/>
      <c r="L2" s="284"/>
      <c r="M2" s="342"/>
      <c r="N2" s="187"/>
      <c r="O2" s="187"/>
    </row>
    <row r="3" spans="1:15" ht="31.5" customHeight="1" x14ac:dyDescent="0.25">
      <c r="A3" s="343" t="s">
        <v>564</v>
      </c>
      <c r="B3" s="142" t="s">
        <v>563</v>
      </c>
      <c r="C3" s="134"/>
      <c r="D3" s="127"/>
      <c r="E3" s="127"/>
      <c r="F3" s="127"/>
      <c r="G3" s="127"/>
      <c r="H3" s="127"/>
      <c r="I3" s="127"/>
      <c r="J3" s="127"/>
      <c r="K3" s="127"/>
      <c r="L3" s="127"/>
      <c r="M3" s="344"/>
      <c r="N3" s="187"/>
    </row>
    <row r="4" spans="1:15" ht="20.25" customHeight="1" thickBot="1" x14ac:dyDescent="0.3">
      <c r="A4" s="345"/>
      <c r="B4" s="144" t="s">
        <v>562</v>
      </c>
      <c r="C4" s="283"/>
      <c r="D4" s="127"/>
      <c r="E4" s="127"/>
      <c r="F4" s="127"/>
      <c r="G4" s="127"/>
      <c r="H4" s="127"/>
      <c r="I4" s="127"/>
      <c r="J4" s="127"/>
      <c r="K4" s="127"/>
      <c r="L4" s="127"/>
      <c r="M4" s="346"/>
      <c r="N4" s="187"/>
    </row>
    <row r="5" spans="1:15" ht="24" customHeight="1" thickBot="1" x14ac:dyDescent="0.3">
      <c r="A5" s="347"/>
      <c r="B5" s="281" t="s">
        <v>963</v>
      </c>
      <c r="C5" s="282"/>
      <c r="D5" s="127"/>
      <c r="E5" s="127"/>
      <c r="F5" s="127"/>
      <c r="G5" s="127"/>
      <c r="H5" s="127"/>
      <c r="I5" s="127"/>
      <c r="J5" s="127"/>
      <c r="K5" s="127"/>
      <c r="L5" s="127"/>
      <c r="M5" s="346"/>
      <c r="N5" s="187"/>
    </row>
    <row r="6" spans="1:15" ht="27.75" customHeight="1" x14ac:dyDescent="0.25">
      <c r="A6" s="348" t="s">
        <v>561</v>
      </c>
      <c r="B6" s="145" t="s">
        <v>560</v>
      </c>
      <c r="C6" s="129"/>
      <c r="D6" s="127"/>
      <c r="E6" s="127"/>
      <c r="F6" s="127"/>
      <c r="G6" s="127"/>
      <c r="H6" s="127"/>
      <c r="I6" s="127"/>
      <c r="J6" s="127"/>
      <c r="K6" s="127"/>
      <c r="L6" s="127"/>
      <c r="M6" s="346"/>
      <c r="N6" s="187"/>
    </row>
    <row r="7" spans="1:15" ht="18" customHeight="1" thickBot="1" x14ac:dyDescent="0.3">
      <c r="A7" s="348"/>
      <c r="B7" s="144" t="s">
        <v>559</v>
      </c>
      <c r="C7" s="129"/>
      <c r="D7" s="127"/>
      <c r="E7" s="127"/>
      <c r="F7" s="127"/>
      <c r="G7" s="127"/>
      <c r="H7" s="127"/>
      <c r="I7" s="127"/>
      <c r="J7" s="127"/>
      <c r="K7" s="127"/>
      <c r="L7" s="127"/>
      <c r="M7" s="346"/>
      <c r="N7" s="187"/>
    </row>
    <row r="8" spans="1:15" ht="24" customHeight="1" thickBot="1" x14ac:dyDescent="0.3">
      <c r="A8" s="347"/>
      <c r="B8" s="281" t="s">
        <v>918</v>
      </c>
      <c r="C8" s="275"/>
      <c r="D8" s="127"/>
      <c r="E8" s="127"/>
      <c r="F8" s="127"/>
      <c r="G8" s="127"/>
      <c r="H8" s="127"/>
      <c r="I8" s="127"/>
      <c r="J8" s="127"/>
      <c r="K8" s="127"/>
      <c r="L8" s="127"/>
      <c r="M8" s="346"/>
      <c r="N8" s="187"/>
    </row>
    <row r="9" spans="1:15" ht="28.5" customHeight="1" thickBot="1" x14ac:dyDescent="0.3">
      <c r="A9" s="348" t="s">
        <v>558</v>
      </c>
      <c r="B9" s="142" t="s">
        <v>557</v>
      </c>
      <c r="C9" s="129"/>
      <c r="D9" s="127"/>
      <c r="E9" s="127"/>
      <c r="F9" s="127"/>
      <c r="G9" s="127"/>
      <c r="H9" s="127"/>
      <c r="I9" s="127"/>
      <c r="J9" s="127"/>
      <c r="K9" s="127"/>
      <c r="L9" s="127"/>
      <c r="M9" s="346"/>
      <c r="N9" s="187"/>
    </row>
    <row r="10" spans="1:15" ht="24" customHeight="1" thickBot="1" x14ac:dyDescent="0.3">
      <c r="A10" s="347"/>
      <c r="B10" s="412">
        <v>6640</v>
      </c>
      <c r="C10" s="275"/>
      <c r="D10" s="127"/>
      <c r="E10" s="127"/>
      <c r="F10" s="127"/>
      <c r="G10" s="127"/>
      <c r="H10" s="127"/>
      <c r="I10" s="127"/>
      <c r="J10" s="127"/>
      <c r="K10" s="127"/>
      <c r="L10" s="127"/>
      <c r="M10" s="346"/>
      <c r="N10" s="187"/>
    </row>
    <row r="11" spans="1:15" ht="28.5" customHeight="1" x14ac:dyDescent="0.25">
      <c r="A11" s="348" t="s">
        <v>556</v>
      </c>
      <c r="B11" s="142" t="s">
        <v>555</v>
      </c>
      <c r="C11" s="129"/>
      <c r="D11" s="127"/>
      <c r="E11" s="127"/>
      <c r="F11" s="127"/>
      <c r="G11" s="127"/>
      <c r="H11" s="127"/>
      <c r="I11" s="127"/>
      <c r="J11" s="127"/>
      <c r="K11" s="127"/>
      <c r="L11" s="127"/>
      <c r="M11" s="346"/>
      <c r="N11" s="187"/>
    </row>
    <row r="12" spans="1:15" ht="35.25" customHeight="1" thickBot="1" x14ac:dyDescent="0.3">
      <c r="A12" s="349"/>
      <c r="B12" s="507" t="s">
        <v>554</v>
      </c>
      <c r="C12" s="508"/>
      <c r="D12" s="508"/>
      <c r="E12" s="508"/>
      <c r="F12" s="127"/>
      <c r="G12" s="127"/>
      <c r="H12" s="127"/>
      <c r="I12" s="127"/>
      <c r="J12" s="127"/>
      <c r="K12" s="127"/>
      <c r="L12" s="127"/>
      <c r="M12" s="346"/>
      <c r="N12" s="187"/>
    </row>
    <row r="13" spans="1:15" ht="18.75" customHeight="1" x14ac:dyDescent="0.25">
      <c r="A13" s="349"/>
      <c r="B13" s="280" t="s">
        <v>553</v>
      </c>
      <c r="C13" s="279" t="s">
        <v>9</v>
      </c>
      <c r="D13" s="279" t="s">
        <v>552</v>
      </c>
      <c r="E13" s="278" t="s">
        <v>8</v>
      </c>
      <c r="F13" s="127"/>
      <c r="G13" s="127"/>
      <c r="H13" s="127"/>
      <c r="I13" s="127"/>
      <c r="J13" s="127"/>
      <c r="K13" s="127"/>
      <c r="L13" s="127"/>
      <c r="M13" s="346"/>
      <c r="N13" s="187"/>
    </row>
    <row r="14" spans="1:15" ht="14.25" customHeight="1" x14ac:dyDescent="0.25">
      <c r="A14" s="349"/>
      <c r="B14" s="205"/>
      <c r="C14" s="221" t="e">
        <f>VLOOKUP($B14,ListsReq!$BB$3:$BC$14,2,FALSE)</f>
        <v>#N/A</v>
      </c>
      <c r="D14" s="277"/>
      <c r="E14" s="203"/>
      <c r="F14" s="127"/>
      <c r="G14" s="127"/>
      <c r="H14" s="127"/>
      <c r="I14" s="127"/>
      <c r="J14" s="127"/>
      <c r="K14" s="127"/>
      <c r="L14" s="127"/>
      <c r="M14" s="346"/>
      <c r="N14" s="187"/>
    </row>
    <row r="15" spans="1:15" ht="14.25" customHeight="1" x14ac:dyDescent="0.25">
      <c r="A15" s="349"/>
      <c r="B15" s="205"/>
      <c r="C15" s="221" t="e">
        <f>VLOOKUP($B15,ListsReq!$BB$3:$BC$14,2,FALSE)</f>
        <v>#N/A</v>
      </c>
      <c r="D15" s="277"/>
      <c r="E15" s="203"/>
      <c r="F15" s="127"/>
      <c r="G15" s="127"/>
      <c r="H15" s="127"/>
      <c r="I15" s="127"/>
      <c r="J15" s="127"/>
      <c r="K15" s="127"/>
      <c r="L15" s="127"/>
      <c r="M15" s="346"/>
      <c r="N15" s="187"/>
    </row>
    <row r="16" spans="1:15" ht="14.25" customHeight="1" x14ac:dyDescent="0.25">
      <c r="A16" s="349"/>
      <c r="B16" s="205"/>
      <c r="C16" s="221" t="e">
        <f>VLOOKUP($B16,ListsReq!$BB$3:$BC$14,2,FALSE)</f>
        <v>#N/A</v>
      </c>
      <c r="D16" s="277"/>
      <c r="E16" s="203"/>
      <c r="F16" s="127"/>
      <c r="G16" s="127"/>
      <c r="H16" s="127"/>
      <c r="I16" s="127"/>
      <c r="J16" s="127"/>
      <c r="K16" s="127"/>
      <c r="L16" s="127"/>
      <c r="M16" s="346"/>
      <c r="N16" s="187"/>
    </row>
    <row r="17" spans="1:14" ht="14.25" hidden="1" customHeight="1" x14ac:dyDescent="0.25">
      <c r="A17" s="349"/>
      <c r="B17" s="205"/>
      <c r="C17" s="221" t="e">
        <f>VLOOKUP($B17,ListsReq!$BB$3:$BC$14,2,FALSE)</f>
        <v>#N/A</v>
      </c>
      <c r="D17" s="277"/>
      <c r="E17" s="203"/>
      <c r="F17" s="127"/>
      <c r="G17" s="127"/>
      <c r="H17" s="127"/>
      <c r="I17" s="127"/>
      <c r="J17" s="127"/>
      <c r="K17" s="127"/>
      <c r="L17" s="127"/>
      <c r="M17" s="346"/>
      <c r="N17" s="187"/>
    </row>
    <row r="18" spans="1:14" ht="14.25" hidden="1" customHeight="1" x14ac:dyDescent="0.25">
      <c r="A18" s="349"/>
      <c r="B18" s="205"/>
      <c r="C18" s="221" t="e">
        <f>VLOOKUP($B18,ListsReq!$BB$3:$BC$14,2,FALSE)</f>
        <v>#N/A</v>
      </c>
      <c r="D18" s="277"/>
      <c r="E18" s="203"/>
      <c r="F18" s="127"/>
      <c r="G18" s="127"/>
      <c r="H18" s="127"/>
      <c r="I18" s="127"/>
      <c r="J18" s="127"/>
      <c r="K18" s="127"/>
      <c r="L18" s="127"/>
      <c r="M18" s="346"/>
      <c r="N18" s="187"/>
    </row>
    <row r="19" spans="1:14" ht="14.25" hidden="1" customHeight="1" x14ac:dyDescent="0.25">
      <c r="A19" s="349"/>
      <c r="B19" s="205"/>
      <c r="C19" s="221" t="e">
        <f>VLOOKUP($B19,ListsReq!$BB$3:$BC$14,2,FALSE)</f>
        <v>#N/A</v>
      </c>
      <c r="D19" s="277"/>
      <c r="E19" s="203"/>
      <c r="F19" s="127"/>
      <c r="G19" s="127"/>
      <c r="H19" s="127"/>
      <c r="I19" s="127"/>
      <c r="J19" s="127"/>
      <c r="K19" s="127"/>
      <c r="L19" s="127"/>
      <c r="M19" s="346"/>
      <c r="N19" s="187"/>
    </row>
    <row r="20" spans="1:14" ht="14.25" hidden="1" customHeight="1" x14ac:dyDescent="0.25">
      <c r="A20" s="349"/>
      <c r="B20" s="205"/>
      <c r="C20" s="221" t="e">
        <f>VLOOKUP($B20,ListsReq!$BB$3:$BC$14,2,FALSE)</f>
        <v>#N/A</v>
      </c>
      <c r="D20" s="277"/>
      <c r="E20" s="203"/>
      <c r="F20" s="127"/>
      <c r="G20" s="127"/>
      <c r="H20" s="127"/>
      <c r="I20" s="127"/>
      <c r="J20" s="127"/>
      <c r="K20" s="127"/>
      <c r="L20" s="127"/>
      <c r="M20" s="346"/>
      <c r="N20" s="187"/>
    </row>
    <row r="21" spans="1:14" ht="14.25" hidden="1" customHeight="1" x14ac:dyDescent="0.25">
      <c r="A21" s="349"/>
      <c r="B21" s="205"/>
      <c r="C21" s="221" t="e">
        <f>VLOOKUP($B21,ListsReq!$BB$3:$BC$14,2,FALSE)</f>
        <v>#N/A</v>
      </c>
      <c r="D21" s="277"/>
      <c r="E21" s="203"/>
      <c r="F21" s="127"/>
      <c r="G21" s="127"/>
      <c r="H21" s="127"/>
      <c r="I21" s="127"/>
      <c r="J21" s="127"/>
      <c r="K21" s="127"/>
      <c r="L21" s="127"/>
      <c r="M21" s="346"/>
      <c r="N21" s="187"/>
    </row>
    <row r="22" spans="1:14" ht="14.25" hidden="1" customHeight="1" x14ac:dyDescent="0.25">
      <c r="A22" s="349"/>
      <c r="B22" s="205"/>
      <c r="C22" s="221" t="e">
        <f>VLOOKUP($B22,ListsReq!$BB$3:$BC$14,2,FALSE)</f>
        <v>#N/A</v>
      </c>
      <c r="D22" s="277"/>
      <c r="E22" s="203"/>
      <c r="F22" s="127"/>
      <c r="G22" s="127"/>
      <c r="H22" s="127"/>
      <c r="I22" s="127"/>
      <c r="J22" s="127"/>
      <c r="K22" s="127"/>
      <c r="L22" s="127"/>
      <c r="M22" s="346"/>
      <c r="N22" s="187"/>
    </row>
    <row r="23" spans="1:14" ht="14.25" customHeight="1" thickBot="1" x14ac:dyDescent="0.3">
      <c r="A23" s="349"/>
      <c r="B23" s="194" t="s">
        <v>551</v>
      </c>
      <c r="C23" s="217"/>
      <c r="D23" s="217"/>
      <c r="E23" s="192"/>
      <c r="F23" s="127"/>
      <c r="G23" s="127"/>
      <c r="H23" s="127"/>
      <c r="I23" s="127"/>
      <c r="J23" s="127"/>
      <c r="K23" s="127"/>
      <c r="L23" s="127"/>
      <c r="M23" s="346"/>
      <c r="N23" s="187"/>
    </row>
    <row r="24" spans="1:14" ht="30" customHeight="1" x14ac:dyDescent="0.25">
      <c r="A24" s="348" t="s">
        <v>550</v>
      </c>
      <c r="B24" s="135" t="s">
        <v>549</v>
      </c>
      <c r="C24" s="134"/>
      <c r="D24" s="127"/>
      <c r="E24" s="127"/>
      <c r="F24" s="127"/>
      <c r="G24" s="127"/>
      <c r="H24" s="127"/>
      <c r="I24" s="127"/>
      <c r="J24" s="127"/>
      <c r="K24" s="127"/>
      <c r="L24" s="127"/>
      <c r="M24" s="346"/>
      <c r="N24" s="187"/>
    </row>
    <row r="25" spans="1:14" ht="19.5" customHeight="1" thickBot="1" x14ac:dyDescent="0.3">
      <c r="A25" s="348"/>
      <c r="B25" s="505" t="s">
        <v>548</v>
      </c>
      <c r="C25" s="506"/>
      <c r="D25" s="506"/>
      <c r="E25" s="506"/>
      <c r="F25" s="127"/>
      <c r="G25" s="127"/>
      <c r="H25" s="127"/>
      <c r="I25" s="127"/>
      <c r="J25" s="127"/>
      <c r="K25" s="127"/>
      <c r="L25" s="127"/>
      <c r="M25" s="346"/>
      <c r="N25" s="187"/>
    </row>
    <row r="26" spans="1:14" ht="24" customHeight="1" thickBot="1" x14ac:dyDescent="0.3">
      <c r="A26" s="347"/>
      <c r="B26" s="276">
        <v>370046000</v>
      </c>
      <c r="C26" s="275"/>
      <c r="D26" s="127"/>
      <c r="E26" s="127"/>
      <c r="F26" s="127"/>
      <c r="G26" s="127"/>
      <c r="H26" s="127"/>
      <c r="I26" s="127"/>
      <c r="J26" s="127"/>
      <c r="K26" s="127"/>
      <c r="L26" s="127"/>
      <c r="M26" s="346"/>
      <c r="N26" s="187"/>
    </row>
    <row r="27" spans="1:14" ht="30" customHeight="1" x14ac:dyDescent="0.25">
      <c r="A27" s="348" t="s">
        <v>547</v>
      </c>
      <c r="B27" s="135" t="s">
        <v>546</v>
      </c>
      <c r="C27" s="134"/>
      <c r="D27" s="127"/>
      <c r="E27" s="127"/>
      <c r="F27" s="127"/>
      <c r="G27" s="127"/>
      <c r="H27" s="127"/>
      <c r="I27" s="127"/>
      <c r="J27" s="127"/>
      <c r="K27" s="127"/>
      <c r="L27" s="127"/>
      <c r="M27" s="346"/>
      <c r="N27" s="187"/>
    </row>
    <row r="28" spans="1:14" ht="19.5" customHeight="1" thickBot="1" x14ac:dyDescent="0.3">
      <c r="A28" s="348"/>
      <c r="B28" s="505" t="s">
        <v>545</v>
      </c>
      <c r="C28" s="506"/>
      <c r="D28" s="506"/>
      <c r="E28" s="506"/>
      <c r="F28" s="127"/>
      <c r="G28" s="127"/>
      <c r="H28" s="127"/>
      <c r="I28" s="127"/>
      <c r="J28" s="127"/>
      <c r="K28" s="127"/>
      <c r="L28" s="127"/>
      <c r="M28" s="346"/>
      <c r="N28" s="187"/>
    </row>
    <row r="29" spans="1:14" ht="24" customHeight="1" thickBot="1" x14ac:dyDescent="0.3">
      <c r="A29" s="347"/>
      <c r="B29" s="276" t="s">
        <v>902</v>
      </c>
      <c r="C29" s="275"/>
      <c r="D29" s="127"/>
      <c r="E29" s="127"/>
      <c r="F29" s="127"/>
      <c r="G29" s="127"/>
      <c r="H29" s="127"/>
      <c r="I29" s="127"/>
      <c r="J29" s="127"/>
      <c r="K29" s="127"/>
      <c r="L29" s="127"/>
      <c r="M29" s="346"/>
      <c r="N29" s="187"/>
    </row>
    <row r="30" spans="1:14" ht="30.75" customHeight="1" x14ac:dyDescent="0.25">
      <c r="A30" s="347" t="s">
        <v>544</v>
      </c>
      <c r="B30" s="274" t="s">
        <v>543</v>
      </c>
      <c r="C30" s="127"/>
      <c r="D30" s="127"/>
      <c r="E30" s="127"/>
      <c r="F30" s="127"/>
      <c r="G30" s="127"/>
      <c r="H30" s="127"/>
      <c r="I30" s="127"/>
      <c r="J30" s="127"/>
      <c r="K30" s="127"/>
      <c r="L30" s="127"/>
      <c r="M30" s="346"/>
      <c r="N30" s="187"/>
    </row>
    <row r="31" spans="1:14" ht="18.75" customHeight="1" thickBot="1" x14ac:dyDescent="0.3">
      <c r="A31" s="347"/>
      <c r="B31" s="505" t="s">
        <v>542</v>
      </c>
      <c r="C31" s="506"/>
      <c r="D31" s="506"/>
      <c r="E31" s="506"/>
      <c r="F31" s="127"/>
      <c r="G31" s="127"/>
      <c r="H31" s="127"/>
      <c r="I31" s="127"/>
      <c r="J31" s="127"/>
      <c r="K31" s="127"/>
      <c r="L31" s="127"/>
      <c r="M31" s="346"/>
      <c r="N31" s="187"/>
    </row>
    <row r="32" spans="1:14" ht="100.5" customHeight="1" thickBot="1" x14ac:dyDescent="0.3">
      <c r="A32" s="347"/>
      <c r="B32" s="509" t="s">
        <v>1082</v>
      </c>
      <c r="C32" s="510"/>
      <c r="D32" s="510"/>
      <c r="E32" s="511"/>
      <c r="F32" s="127"/>
      <c r="G32" s="127"/>
      <c r="H32" s="127"/>
      <c r="I32" s="127"/>
      <c r="J32" s="127"/>
      <c r="K32" s="127"/>
      <c r="L32" s="127"/>
      <c r="M32" s="346"/>
      <c r="N32" s="187"/>
    </row>
    <row r="33" spans="1:14" ht="19.5" customHeight="1" x14ac:dyDescent="0.25">
      <c r="A33" s="348"/>
      <c r="B33" s="505"/>
      <c r="C33" s="506"/>
      <c r="D33" s="506"/>
      <c r="E33" s="506"/>
      <c r="F33" s="127"/>
      <c r="G33" s="127"/>
      <c r="H33" s="127"/>
      <c r="I33" s="127"/>
      <c r="J33" s="127"/>
      <c r="K33" s="127"/>
      <c r="L33" s="127"/>
      <c r="M33" s="346"/>
      <c r="N33" s="187"/>
    </row>
    <row r="34" spans="1:14" ht="33" customHeight="1" x14ac:dyDescent="0.25">
      <c r="A34" s="350">
        <v>2</v>
      </c>
      <c r="B34" s="273" t="s">
        <v>541</v>
      </c>
      <c r="C34" s="273"/>
      <c r="D34" s="273"/>
      <c r="E34" s="273"/>
      <c r="F34" s="273"/>
      <c r="G34" s="273"/>
      <c r="H34" s="273"/>
      <c r="I34" s="273"/>
      <c r="J34" s="273"/>
      <c r="K34" s="273"/>
      <c r="L34" s="273"/>
      <c r="M34" s="351"/>
      <c r="N34" s="187"/>
    </row>
    <row r="35" spans="1:14" ht="21.75" customHeight="1" x14ac:dyDescent="0.25">
      <c r="A35" s="352"/>
      <c r="B35" s="262" t="s">
        <v>540</v>
      </c>
      <c r="C35" s="262"/>
      <c r="D35" s="262"/>
      <c r="E35" s="262"/>
      <c r="F35" s="262"/>
      <c r="G35" s="262"/>
      <c r="H35" s="262"/>
      <c r="I35" s="262"/>
      <c r="J35" s="262"/>
      <c r="K35" s="262"/>
      <c r="L35" s="262"/>
      <c r="M35" s="353"/>
      <c r="N35" s="187"/>
    </row>
    <row r="36" spans="1:14" ht="20.25" customHeight="1" thickBot="1" x14ac:dyDescent="0.3">
      <c r="A36" s="354" t="s">
        <v>6</v>
      </c>
      <c r="B36" s="512" t="s">
        <v>539</v>
      </c>
      <c r="C36" s="513"/>
      <c r="D36" s="513"/>
      <c r="E36" s="513"/>
      <c r="F36" s="258"/>
      <c r="G36" s="258"/>
      <c r="H36" s="258"/>
      <c r="I36" s="258"/>
      <c r="J36" s="258"/>
      <c r="K36" s="258"/>
      <c r="L36" s="258"/>
      <c r="M36" s="355"/>
      <c r="N36" s="187"/>
    </row>
    <row r="37" spans="1:14" ht="375" customHeight="1" thickBot="1" x14ac:dyDescent="0.3">
      <c r="A37" s="356"/>
      <c r="B37" s="446" t="s">
        <v>1083</v>
      </c>
      <c r="C37" s="444"/>
      <c r="D37" s="444"/>
      <c r="E37" s="445"/>
      <c r="F37" s="258"/>
      <c r="G37" s="258"/>
      <c r="H37" s="258"/>
      <c r="I37" s="258"/>
      <c r="J37" s="258"/>
      <c r="K37" s="258"/>
      <c r="L37" s="258"/>
      <c r="M37" s="355"/>
      <c r="N37" s="187"/>
    </row>
    <row r="38" spans="1:14" ht="30.75" customHeight="1" thickBot="1" x14ac:dyDescent="0.3">
      <c r="A38" s="357"/>
      <c r="B38" s="514" t="s">
        <v>537</v>
      </c>
      <c r="C38" s="515"/>
      <c r="D38" s="515"/>
      <c r="E38" s="516"/>
      <c r="F38" s="258"/>
      <c r="G38" s="258"/>
      <c r="H38" s="258"/>
      <c r="I38" s="258"/>
      <c r="J38" s="258"/>
      <c r="K38" s="258"/>
      <c r="L38" s="258"/>
      <c r="M38" s="355"/>
      <c r="N38" s="187"/>
    </row>
    <row r="39" spans="1:14" ht="20.25" customHeight="1" thickBot="1" x14ac:dyDescent="0.3">
      <c r="A39" s="354" t="s">
        <v>11</v>
      </c>
      <c r="B39" s="503" t="s">
        <v>538</v>
      </c>
      <c r="C39" s="504"/>
      <c r="D39" s="504"/>
      <c r="E39" s="504"/>
      <c r="F39" s="258"/>
      <c r="G39" s="258"/>
      <c r="H39" s="258"/>
      <c r="I39" s="258"/>
      <c r="J39" s="258"/>
      <c r="K39" s="258"/>
      <c r="L39" s="258"/>
      <c r="M39" s="355"/>
      <c r="N39" s="187"/>
    </row>
    <row r="40" spans="1:14" ht="409.5" customHeight="1" thickBot="1" x14ac:dyDescent="0.3">
      <c r="A40" s="356"/>
      <c r="B40" s="446" t="s">
        <v>967</v>
      </c>
      <c r="C40" s="491"/>
      <c r="D40" s="491"/>
      <c r="E40" s="492"/>
      <c r="F40" s="258"/>
      <c r="G40" s="258"/>
      <c r="H40" s="258"/>
      <c r="I40" s="258"/>
      <c r="J40" s="258"/>
      <c r="K40" s="258"/>
      <c r="L40" s="258"/>
      <c r="M40" s="355"/>
      <c r="N40" s="187"/>
    </row>
    <row r="41" spans="1:14" ht="33" customHeight="1" thickBot="1" x14ac:dyDescent="0.3">
      <c r="A41" s="357"/>
      <c r="B41" s="488" t="s">
        <v>537</v>
      </c>
      <c r="C41" s="489"/>
      <c r="D41" s="489"/>
      <c r="E41" s="490"/>
      <c r="F41" s="258"/>
      <c r="G41" s="258"/>
      <c r="H41" s="258"/>
      <c r="I41" s="258"/>
      <c r="J41" s="258"/>
      <c r="K41" s="258"/>
      <c r="L41" s="258"/>
      <c r="M41" s="355"/>
      <c r="N41" s="187"/>
    </row>
    <row r="42" spans="1:14" ht="11.25" customHeight="1" x14ac:dyDescent="0.25">
      <c r="A42" s="358"/>
      <c r="B42" s="258"/>
      <c r="C42" s="258"/>
      <c r="D42" s="258"/>
      <c r="E42" s="258"/>
      <c r="F42" s="258"/>
      <c r="G42" s="258"/>
      <c r="H42" s="258"/>
      <c r="I42" s="258"/>
      <c r="J42" s="258"/>
      <c r="K42" s="258"/>
      <c r="L42" s="258"/>
      <c r="M42" s="355"/>
      <c r="N42" s="187"/>
    </row>
    <row r="43" spans="1:14" ht="24" customHeight="1" x14ac:dyDescent="0.25">
      <c r="A43" s="359"/>
      <c r="B43" s="262" t="s">
        <v>536</v>
      </c>
      <c r="C43" s="262"/>
      <c r="D43" s="262"/>
      <c r="E43" s="262"/>
      <c r="F43" s="262"/>
      <c r="G43" s="262"/>
      <c r="H43" s="262"/>
      <c r="I43" s="262"/>
      <c r="J43" s="262"/>
      <c r="K43" s="262"/>
      <c r="L43" s="262"/>
      <c r="M43" s="360"/>
      <c r="N43" s="187"/>
    </row>
    <row r="44" spans="1:14" ht="21" customHeight="1" x14ac:dyDescent="0.25">
      <c r="A44" s="361" t="s">
        <v>535</v>
      </c>
      <c r="B44" s="470" t="s">
        <v>534</v>
      </c>
      <c r="C44" s="471"/>
      <c r="D44" s="471"/>
      <c r="E44" s="471"/>
      <c r="F44" s="258"/>
      <c r="G44" s="258"/>
      <c r="H44" s="258"/>
      <c r="I44" s="258"/>
      <c r="J44" s="258"/>
      <c r="K44" s="258"/>
      <c r="L44" s="258"/>
      <c r="M44" s="355"/>
      <c r="N44" s="187"/>
    </row>
    <row r="45" spans="1:14" ht="22.5" customHeight="1" x14ac:dyDescent="0.25">
      <c r="A45" s="362"/>
      <c r="B45" s="272" t="s">
        <v>533</v>
      </c>
      <c r="C45" s="271"/>
      <c r="D45" s="271"/>
      <c r="E45" s="271"/>
      <c r="F45" s="258"/>
      <c r="G45" s="258"/>
      <c r="H45" s="258"/>
      <c r="I45" s="258"/>
      <c r="J45" s="258"/>
      <c r="K45" s="258"/>
      <c r="L45" s="258"/>
      <c r="M45" s="355"/>
      <c r="N45" s="187"/>
    </row>
    <row r="46" spans="1:14" ht="18.75" customHeight="1" x14ac:dyDescent="0.25">
      <c r="A46" s="358"/>
      <c r="B46" s="593" t="s">
        <v>532</v>
      </c>
      <c r="C46" s="594" t="s">
        <v>524</v>
      </c>
      <c r="D46" s="594"/>
      <c r="E46" s="594"/>
      <c r="F46" s="258"/>
      <c r="G46" s="258"/>
      <c r="H46" s="258"/>
      <c r="I46" s="258"/>
      <c r="J46" s="258"/>
      <c r="K46" s="258"/>
      <c r="L46" s="258"/>
      <c r="M46" s="355"/>
      <c r="N46" s="187"/>
    </row>
    <row r="47" spans="1:14" ht="84.75" customHeight="1" x14ac:dyDescent="0.25">
      <c r="A47" s="358"/>
      <c r="B47" s="595" t="s">
        <v>970</v>
      </c>
      <c r="C47" s="589" t="s">
        <v>969</v>
      </c>
      <c r="D47" s="590"/>
      <c r="E47" s="596"/>
      <c r="F47" s="258"/>
      <c r="G47" s="258"/>
      <c r="H47" s="258"/>
      <c r="I47" s="258"/>
      <c r="J47" s="258"/>
      <c r="K47" s="258"/>
      <c r="L47" s="258"/>
      <c r="M47" s="355"/>
      <c r="N47" s="187"/>
    </row>
    <row r="48" spans="1:14" ht="117" customHeight="1" x14ac:dyDescent="0.25">
      <c r="A48" s="358"/>
      <c r="B48" s="597" t="s">
        <v>971</v>
      </c>
      <c r="C48" s="589" t="s">
        <v>972</v>
      </c>
      <c r="D48" s="590"/>
      <c r="E48" s="596"/>
      <c r="F48" s="258"/>
      <c r="G48" s="258"/>
      <c r="H48" s="258"/>
      <c r="I48" s="258"/>
      <c r="J48" s="258"/>
      <c r="K48" s="258"/>
      <c r="L48" s="258"/>
      <c r="M48" s="355"/>
      <c r="N48" s="187"/>
    </row>
    <row r="49" spans="1:14" ht="48.75" customHeight="1" thickBot="1" x14ac:dyDescent="0.3">
      <c r="A49" s="358"/>
      <c r="B49" s="598" t="s">
        <v>973</v>
      </c>
      <c r="C49" s="459" t="s">
        <v>974</v>
      </c>
      <c r="D49" s="460"/>
      <c r="E49" s="599"/>
      <c r="F49" s="258"/>
      <c r="G49" s="258"/>
      <c r="H49" s="258"/>
      <c r="I49" s="258"/>
      <c r="J49" s="258"/>
      <c r="K49" s="258"/>
      <c r="L49" s="258"/>
      <c r="M49" s="355"/>
      <c r="N49" s="187"/>
    </row>
    <row r="50" spans="1:14" ht="16.5" hidden="1" customHeight="1" x14ac:dyDescent="0.25">
      <c r="A50" s="358"/>
      <c r="B50" s="415"/>
      <c r="C50" s="591"/>
      <c r="D50" s="591"/>
      <c r="E50" s="592"/>
      <c r="F50" s="258"/>
      <c r="G50" s="258"/>
      <c r="H50" s="258"/>
      <c r="I50" s="258"/>
      <c r="J50" s="258"/>
      <c r="K50" s="258"/>
      <c r="L50" s="258"/>
      <c r="M50" s="355"/>
      <c r="N50" s="187"/>
    </row>
    <row r="51" spans="1:14" s="421" customFormat="1" ht="16.5" hidden="1" customHeight="1" x14ac:dyDescent="0.25">
      <c r="A51" s="418"/>
      <c r="B51" s="417"/>
      <c r="C51" s="457"/>
      <c r="D51" s="457"/>
      <c r="E51" s="458"/>
      <c r="F51" s="414"/>
      <c r="G51" s="414"/>
      <c r="H51" s="414"/>
      <c r="I51" s="414"/>
      <c r="J51" s="414"/>
      <c r="K51" s="414"/>
      <c r="L51" s="414"/>
      <c r="M51" s="419"/>
      <c r="N51" s="420"/>
    </row>
    <row r="52" spans="1:14" ht="14.25" hidden="1" customHeight="1" thickBot="1" x14ac:dyDescent="0.3">
      <c r="A52" s="358"/>
      <c r="B52" s="416"/>
      <c r="C52" s="461"/>
      <c r="D52" s="461"/>
      <c r="E52" s="462"/>
      <c r="F52" s="258"/>
      <c r="G52" s="258"/>
      <c r="H52" s="258"/>
      <c r="I52" s="258"/>
      <c r="J52" s="258"/>
      <c r="K52" s="258"/>
      <c r="L52" s="258"/>
      <c r="M52" s="355"/>
      <c r="N52" s="187"/>
    </row>
    <row r="53" spans="1:14" ht="24.75" customHeight="1" x14ac:dyDescent="0.25">
      <c r="A53" s="358" t="s">
        <v>531</v>
      </c>
      <c r="B53" s="468" t="s">
        <v>530</v>
      </c>
      <c r="C53" s="465"/>
      <c r="D53" s="465"/>
      <c r="E53" s="465"/>
      <c r="F53" s="258"/>
      <c r="G53" s="258"/>
      <c r="H53" s="258"/>
      <c r="I53" s="258"/>
      <c r="J53" s="258"/>
      <c r="K53" s="258"/>
      <c r="L53" s="258"/>
      <c r="M53" s="355"/>
      <c r="N53" s="187"/>
    </row>
    <row r="54" spans="1:14" ht="15.75" customHeight="1" thickBot="1" x14ac:dyDescent="0.3">
      <c r="A54" s="358"/>
      <c r="B54" s="466" t="s">
        <v>529</v>
      </c>
      <c r="C54" s="467"/>
      <c r="D54" s="467"/>
      <c r="E54" s="467"/>
      <c r="F54" s="258"/>
      <c r="G54" s="258"/>
      <c r="H54" s="258"/>
      <c r="I54" s="258"/>
      <c r="J54" s="258"/>
      <c r="K54" s="258"/>
      <c r="L54" s="258"/>
      <c r="M54" s="355"/>
      <c r="N54" s="187"/>
    </row>
    <row r="55" spans="1:14" ht="31.5" customHeight="1" thickBot="1" x14ac:dyDescent="0.3">
      <c r="A55" s="358"/>
      <c r="B55" s="443" t="s">
        <v>13</v>
      </c>
      <c r="C55" s="444"/>
      <c r="D55" s="444"/>
      <c r="E55" s="445"/>
      <c r="F55" s="258"/>
      <c r="G55" s="258"/>
      <c r="H55" s="258"/>
      <c r="I55" s="258"/>
      <c r="J55" s="258"/>
      <c r="K55" s="258"/>
      <c r="L55" s="258"/>
      <c r="M55" s="355"/>
      <c r="N55" s="187"/>
    </row>
    <row r="56" spans="1:14" ht="24" customHeight="1" x14ac:dyDescent="0.25">
      <c r="A56" s="358" t="s">
        <v>528</v>
      </c>
      <c r="B56" s="465" t="s">
        <v>527</v>
      </c>
      <c r="C56" s="465"/>
      <c r="D56" s="465"/>
      <c r="E56" s="465"/>
      <c r="F56" s="258"/>
      <c r="G56" s="258"/>
      <c r="H56" s="258"/>
      <c r="I56" s="258"/>
      <c r="J56" s="258"/>
      <c r="K56" s="258"/>
      <c r="L56" s="258"/>
      <c r="M56" s="355"/>
      <c r="N56" s="187"/>
    </row>
    <row r="57" spans="1:14" ht="22.5" customHeight="1" thickBot="1" x14ac:dyDescent="0.3">
      <c r="A57" s="358"/>
      <c r="B57" s="270" t="s">
        <v>526</v>
      </c>
      <c r="C57" s="258"/>
      <c r="D57" s="258"/>
      <c r="E57" s="258"/>
      <c r="F57" s="258"/>
      <c r="G57" s="258"/>
      <c r="H57" s="258"/>
      <c r="I57" s="258"/>
      <c r="J57" s="258"/>
      <c r="K57" s="258"/>
      <c r="L57" s="258"/>
      <c r="M57" s="355"/>
      <c r="N57" s="187"/>
    </row>
    <row r="58" spans="1:14" ht="18.75" customHeight="1" x14ac:dyDescent="0.25">
      <c r="A58" s="358"/>
      <c r="B58" s="269" t="s">
        <v>525</v>
      </c>
      <c r="C58" s="268" t="s">
        <v>524</v>
      </c>
      <c r="D58" s="268" t="s">
        <v>523</v>
      </c>
      <c r="E58" s="267" t="s">
        <v>8</v>
      </c>
      <c r="F58" s="258"/>
      <c r="G58" s="258"/>
      <c r="H58" s="258"/>
      <c r="I58" s="258"/>
      <c r="J58" s="258"/>
      <c r="K58" s="258"/>
      <c r="L58" s="258"/>
      <c r="M58" s="355"/>
      <c r="N58" s="187"/>
    </row>
    <row r="59" spans="1:14" ht="14.25" customHeight="1" x14ac:dyDescent="0.25">
      <c r="A59" s="358"/>
      <c r="B59" s="205" t="s">
        <v>398</v>
      </c>
      <c r="C59" s="221"/>
      <c r="D59" s="221"/>
      <c r="E59" s="254"/>
      <c r="F59" s="258"/>
      <c r="G59" s="258"/>
      <c r="H59" s="258"/>
      <c r="I59" s="258"/>
      <c r="J59" s="258"/>
      <c r="K59" s="258"/>
      <c r="L59" s="258"/>
      <c r="M59" s="355"/>
      <c r="N59" s="187"/>
    </row>
    <row r="60" spans="1:14" ht="14.25" customHeight="1" x14ac:dyDescent="0.25">
      <c r="A60" s="358"/>
      <c r="B60" s="205" t="s">
        <v>522</v>
      </c>
      <c r="C60" s="221" t="s">
        <v>975</v>
      </c>
      <c r="D60" s="221" t="s">
        <v>976</v>
      </c>
      <c r="E60" s="254"/>
      <c r="F60" s="258"/>
      <c r="G60" s="258"/>
      <c r="H60" s="258"/>
      <c r="I60" s="258"/>
      <c r="J60" s="258"/>
      <c r="K60" s="258"/>
      <c r="L60" s="258"/>
      <c r="M60" s="355"/>
      <c r="N60" s="187"/>
    </row>
    <row r="61" spans="1:14" ht="14.25" customHeight="1" x14ac:dyDescent="0.25">
      <c r="A61" s="358"/>
      <c r="B61" s="205" t="s">
        <v>521</v>
      </c>
      <c r="C61" s="221"/>
      <c r="D61" s="221"/>
      <c r="E61" s="254"/>
      <c r="F61" s="258"/>
      <c r="G61" s="258"/>
      <c r="H61" s="258"/>
      <c r="I61" s="258"/>
      <c r="J61" s="258"/>
      <c r="K61" s="258"/>
      <c r="L61" s="258"/>
      <c r="M61" s="355"/>
      <c r="N61" s="187"/>
    </row>
    <row r="62" spans="1:14" ht="132" customHeight="1" x14ac:dyDescent="0.25">
      <c r="A62" s="358"/>
      <c r="B62" s="205" t="s">
        <v>520</v>
      </c>
      <c r="C62" s="422" t="s">
        <v>979</v>
      </c>
      <c r="D62" s="221" t="s">
        <v>980</v>
      </c>
      <c r="E62" s="254" t="s">
        <v>981</v>
      </c>
      <c r="F62" s="258"/>
      <c r="G62" s="258"/>
      <c r="H62" s="258"/>
      <c r="I62" s="258"/>
      <c r="J62" s="258"/>
      <c r="K62" s="258"/>
      <c r="L62" s="258"/>
      <c r="M62" s="355"/>
      <c r="N62" s="187"/>
    </row>
    <row r="63" spans="1:14" ht="334.5" customHeight="1" x14ac:dyDescent="0.25">
      <c r="A63" s="358"/>
      <c r="B63" s="205" t="s">
        <v>446</v>
      </c>
      <c r="C63" s="423" t="s">
        <v>987</v>
      </c>
      <c r="D63" s="221" t="s">
        <v>982</v>
      </c>
      <c r="E63" s="254" t="s">
        <v>983</v>
      </c>
      <c r="F63" s="258"/>
      <c r="G63" s="258"/>
      <c r="H63" s="258"/>
      <c r="I63" s="258"/>
      <c r="J63" s="258"/>
      <c r="K63" s="258"/>
      <c r="L63" s="258"/>
      <c r="M63" s="355"/>
      <c r="N63" s="187"/>
    </row>
    <row r="64" spans="1:14" ht="14.25" customHeight="1" x14ac:dyDescent="0.25">
      <c r="A64" s="358"/>
      <c r="B64" s="205" t="s">
        <v>519</v>
      </c>
      <c r="C64" s="221"/>
      <c r="D64" s="221"/>
      <c r="E64" s="254"/>
      <c r="F64" s="258"/>
      <c r="G64" s="258"/>
      <c r="H64" s="258"/>
      <c r="I64" s="258"/>
      <c r="J64" s="258"/>
      <c r="K64" s="258"/>
      <c r="L64" s="258"/>
      <c r="M64" s="355"/>
      <c r="N64" s="187"/>
    </row>
    <row r="65" spans="1:14" ht="14.25" customHeight="1" x14ac:dyDescent="0.25">
      <c r="A65" s="358"/>
      <c r="B65" s="205" t="s">
        <v>518</v>
      </c>
      <c r="C65" s="221"/>
      <c r="D65" s="221"/>
      <c r="E65" s="254"/>
      <c r="F65" s="258"/>
      <c r="G65" s="258"/>
      <c r="H65" s="258"/>
      <c r="I65" s="258"/>
      <c r="J65" s="258"/>
      <c r="K65" s="258"/>
      <c r="L65" s="258"/>
      <c r="M65" s="355"/>
      <c r="N65" s="187"/>
    </row>
    <row r="66" spans="1:14" ht="14.25" customHeight="1" x14ac:dyDescent="0.25">
      <c r="A66" s="358"/>
      <c r="B66" s="205" t="s">
        <v>517</v>
      </c>
      <c r="C66" s="221"/>
      <c r="D66" s="221"/>
      <c r="E66" s="254"/>
      <c r="F66" s="258"/>
      <c r="G66" s="258"/>
      <c r="H66" s="258"/>
      <c r="I66" s="258"/>
      <c r="J66" s="258"/>
      <c r="K66" s="258"/>
      <c r="L66" s="258"/>
      <c r="M66" s="355"/>
      <c r="N66" s="187"/>
    </row>
    <row r="67" spans="1:14" ht="14.25" customHeight="1" x14ac:dyDescent="0.25">
      <c r="A67" s="358"/>
      <c r="B67" s="205" t="s">
        <v>516</v>
      </c>
      <c r="C67" s="221" t="s">
        <v>975</v>
      </c>
      <c r="D67" s="221" t="s">
        <v>976</v>
      </c>
      <c r="E67" s="254"/>
      <c r="F67" s="258"/>
      <c r="G67" s="258"/>
      <c r="H67" s="258"/>
      <c r="I67" s="258"/>
      <c r="J67" s="258"/>
      <c r="K67" s="258"/>
      <c r="L67" s="258"/>
      <c r="M67" s="355"/>
      <c r="N67" s="187"/>
    </row>
    <row r="68" spans="1:14" ht="14.25" customHeight="1" x14ac:dyDescent="0.25">
      <c r="A68" s="358"/>
      <c r="B68" s="202" t="s">
        <v>422</v>
      </c>
      <c r="C68" s="221" t="s">
        <v>975</v>
      </c>
      <c r="D68" s="221" t="s">
        <v>976</v>
      </c>
      <c r="E68" s="424"/>
      <c r="F68" s="258"/>
      <c r="G68" s="258"/>
      <c r="H68" s="258"/>
      <c r="I68" s="258"/>
      <c r="J68" s="258"/>
      <c r="K68" s="258"/>
      <c r="L68" s="258"/>
      <c r="M68" s="355"/>
      <c r="N68" s="187"/>
    </row>
    <row r="69" spans="1:14" ht="375.75" customHeight="1" x14ac:dyDescent="0.25">
      <c r="A69" s="358"/>
      <c r="B69" s="202" t="s">
        <v>124</v>
      </c>
      <c r="C69" s="266" t="s">
        <v>1084</v>
      </c>
      <c r="D69" s="266" t="s">
        <v>984</v>
      </c>
      <c r="E69" s="424" t="s">
        <v>985</v>
      </c>
      <c r="F69" s="258"/>
      <c r="G69" s="258"/>
      <c r="H69" s="258"/>
      <c r="I69" s="258"/>
      <c r="J69" s="258"/>
      <c r="K69" s="258"/>
      <c r="L69" s="258"/>
      <c r="M69" s="355"/>
      <c r="N69" s="187"/>
    </row>
    <row r="70" spans="1:14" ht="230.25" customHeight="1" x14ac:dyDescent="0.25">
      <c r="A70" s="358"/>
      <c r="B70" s="202" t="s">
        <v>993</v>
      </c>
      <c r="C70" s="266" t="s">
        <v>988</v>
      </c>
      <c r="D70" s="266" t="s">
        <v>989</v>
      </c>
      <c r="E70" s="424" t="s">
        <v>990</v>
      </c>
      <c r="F70" s="258"/>
      <c r="G70" s="258"/>
      <c r="H70" s="258"/>
      <c r="I70" s="258"/>
      <c r="J70" s="258"/>
      <c r="K70" s="258"/>
      <c r="L70" s="258"/>
      <c r="M70" s="355"/>
      <c r="N70" s="187"/>
    </row>
    <row r="71" spans="1:14" ht="138" customHeight="1" x14ac:dyDescent="0.25">
      <c r="A71" s="358"/>
      <c r="B71" s="202" t="s">
        <v>992</v>
      </c>
      <c r="C71" s="266" t="s">
        <v>995</v>
      </c>
      <c r="D71" s="266" t="s">
        <v>994</v>
      </c>
      <c r="E71" s="424" t="s">
        <v>991</v>
      </c>
      <c r="F71" s="258"/>
      <c r="G71" s="258"/>
      <c r="H71" s="258"/>
      <c r="I71" s="258"/>
      <c r="J71" s="258"/>
      <c r="K71" s="258"/>
      <c r="L71" s="258"/>
      <c r="M71" s="355"/>
      <c r="N71" s="187"/>
    </row>
    <row r="72" spans="1:14" ht="137.25" customHeight="1" thickBot="1" x14ac:dyDescent="0.3">
      <c r="A72" s="358"/>
      <c r="B72" s="194" t="s">
        <v>5</v>
      </c>
      <c r="C72" s="217" t="s">
        <v>977</v>
      </c>
      <c r="D72" s="217" t="s">
        <v>978</v>
      </c>
      <c r="E72" s="253" t="s">
        <v>986</v>
      </c>
      <c r="F72" s="258"/>
      <c r="G72" s="258"/>
      <c r="H72" s="258"/>
      <c r="I72" s="258"/>
      <c r="J72" s="258"/>
      <c r="K72" s="258"/>
      <c r="L72" s="258"/>
      <c r="M72" s="355"/>
      <c r="N72" s="187"/>
    </row>
    <row r="73" spans="1:14" ht="27.75" customHeight="1" x14ac:dyDescent="0.25">
      <c r="A73" s="363" t="s">
        <v>515</v>
      </c>
      <c r="B73" s="261" t="s">
        <v>514</v>
      </c>
      <c r="C73" s="260"/>
      <c r="D73" s="258"/>
      <c r="E73" s="258"/>
      <c r="F73" s="258"/>
      <c r="G73" s="258"/>
      <c r="H73" s="258"/>
      <c r="I73" s="258"/>
      <c r="J73" s="258"/>
      <c r="K73" s="258"/>
      <c r="L73" s="258"/>
      <c r="M73" s="355"/>
      <c r="N73" s="187"/>
    </row>
    <row r="74" spans="1:14" ht="21" customHeight="1" thickBot="1" x14ac:dyDescent="0.3">
      <c r="A74" s="363"/>
      <c r="B74" s="265" t="s">
        <v>513</v>
      </c>
      <c r="C74" s="259"/>
      <c r="D74" s="258"/>
      <c r="E74" s="258"/>
      <c r="F74" s="258"/>
      <c r="G74" s="258"/>
      <c r="H74" s="258"/>
      <c r="I74" s="258"/>
      <c r="J74" s="258"/>
      <c r="K74" s="258"/>
      <c r="L74" s="258"/>
      <c r="M74" s="355"/>
      <c r="N74" s="187"/>
    </row>
    <row r="75" spans="1:14" ht="409.6" customHeight="1" thickBot="1" x14ac:dyDescent="0.3">
      <c r="A75" s="363"/>
      <c r="B75" s="446" t="s">
        <v>1037</v>
      </c>
      <c r="C75" s="444"/>
      <c r="D75" s="444"/>
      <c r="E75" s="445"/>
      <c r="F75" s="258"/>
      <c r="G75" s="258"/>
      <c r="H75" s="258"/>
      <c r="I75" s="258"/>
      <c r="J75" s="258"/>
      <c r="K75" s="258"/>
      <c r="L75" s="258"/>
      <c r="M75" s="355"/>
      <c r="N75" s="187"/>
    </row>
    <row r="76" spans="1:14" ht="27.75" customHeight="1" x14ac:dyDescent="0.25">
      <c r="A76" s="363" t="s">
        <v>512</v>
      </c>
      <c r="B76" s="468" t="s">
        <v>511</v>
      </c>
      <c r="C76" s="465"/>
      <c r="D76" s="465"/>
      <c r="E76" s="465"/>
      <c r="F76" s="258"/>
      <c r="G76" s="258"/>
      <c r="H76" s="258"/>
      <c r="I76" s="258"/>
      <c r="J76" s="258"/>
      <c r="K76" s="258"/>
      <c r="L76" s="258"/>
      <c r="M76" s="355"/>
      <c r="N76" s="187"/>
    </row>
    <row r="77" spans="1:14" ht="21" customHeight="1" x14ac:dyDescent="0.25">
      <c r="A77" s="363"/>
      <c r="B77" s="265" t="s">
        <v>510</v>
      </c>
      <c r="C77" s="259"/>
      <c r="D77" s="258"/>
      <c r="E77" s="258"/>
      <c r="F77" s="258"/>
      <c r="G77" s="258"/>
      <c r="H77" s="258"/>
      <c r="I77" s="258"/>
      <c r="J77" s="258"/>
      <c r="K77" s="258"/>
      <c r="L77" s="258"/>
      <c r="M77" s="355"/>
      <c r="N77" s="187"/>
    </row>
    <row r="78" spans="1:14" ht="21" customHeight="1" x14ac:dyDescent="0.25">
      <c r="A78" s="363"/>
      <c r="B78" s="264" t="s">
        <v>509</v>
      </c>
      <c r="C78" s="258"/>
      <c r="D78" s="258"/>
      <c r="E78" s="258"/>
      <c r="F78" s="258"/>
      <c r="G78" s="258"/>
      <c r="H78" s="258"/>
      <c r="I78" s="258"/>
      <c r="J78" s="258"/>
      <c r="K78" s="258"/>
      <c r="L78" s="258"/>
      <c r="M78" s="355"/>
      <c r="N78" s="187"/>
    </row>
    <row r="79" spans="1:14" ht="21" customHeight="1" thickBot="1" x14ac:dyDescent="0.3">
      <c r="A79" s="363"/>
      <c r="B79" s="263" t="s">
        <v>508</v>
      </c>
      <c r="C79" s="258"/>
      <c r="D79" s="258"/>
      <c r="E79" s="258"/>
      <c r="F79" s="258"/>
      <c r="G79" s="258"/>
      <c r="H79" s="258"/>
      <c r="I79" s="258"/>
      <c r="J79" s="258"/>
      <c r="K79" s="258"/>
      <c r="L79" s="258"/>
      <c r="M79" s="355"/>
      <c r="N79" s="187"/>
    </row>
    <row r="80" spans="1:14" ht="78.75" customHeight="1" thickBot="1" x14ac:dyDescent="0.3">
      <c r="A80" s="363"/>
      <c r="B80" s="446" t="s">
        <v>968</v>
      </c>
      <c r="C80" s="444"/>
      <c r="D80" s="444"/>
      <c r="E80" s="445"/>
      <c r="F80" s="258"/>
      <c r="G80" s="258"/>
      <c r="H80" s="258"/>
      <c r="I80" s="258"/>
      <c r="J80" s="258"/>
      <c r="K80" s="258"/>
      <c r="L80" s="258"/>
      <c r="M80" s="355"/>
      <c r="N80" s="187"/>
    </row>
    <row r="81" spans="1:17" x14ac:dyDescent="0.25">
      <c r="A81" s="358"/>
      <c r="B81" s="258"/>
      <c r="C81" s="258"/>
      <c r="D81" s="258"/>
      <c r="E81" s="258"/>
      <c r="F81" s="258"/>
      <c r="G81" s="258"/>
      <c r="H81" s="258"/>
      <c r="I81" s="258"/>
      <c r="J81" s="258"/>
      <c r="K81" s="258"/>
      <c r="L81" s="258"/>
      <c r="M81" s="355"/>
      <c r="N81" s="187"/>
    </row>
    <row r="82" spans="1:17" ht="24" customHeight="1" x14ac:dyDescent="0.25">
      <c r="A82" s="359"/>
      <c r="B82" s="262" t="s">
        <v>337</v>
      </c>
      <c r="C82" s="262"/>
      <c r="D82" s="262"/>
      <c r="E82" s="262"/>
      <c r="F82" s="262"/>
      <c r="G82" s="262"/>
      <c r="H82" s="262"/>
      <c r="I82" s="262"/>
      <c r="J82" s="262"/>
      <c r="K82" s="262"/>
      <c r="L82" s="262"/>
      <c r="M82" s="360"/>
      <c r="N82" s="187"/>
    </row>
    <row r="83" spans="1:17" ht="24" customHeight="1" x14ac:dyDescent="0.25">
      <c r="A83" s="363" t="s">
        <v>507</v>
      </c>
      <c r="B83" s="261" t="s">
        <v>335</v>
      </c>
      <c r="C83" s="260"/>
      <c r="D83" s="258"/>
      <c r="E83" s="258"/>
      <c r="F83" s="258"/>
      <c r="G83" s="258"/>
      <c r="H83" s="258"/>
      <c r="I83" s="258"/>
      <c r="J83" s="258"/>
      <c r="K83" s="258"/>
      <c r="L83" s="258"/>
      <c r="M83" s="355"/>
      <c r="N83" s="187"/>
    </row>
    <row r="84" spans="1:17" ht="31.5" customHeight="1" thickBot="1" x14ac:dyDescent="0.3">
      <c r="A84" s="363"/>
      <c r="B84" s="496" t="s">
        <v>506</v>
      </c>
      <c r="C84" s="497"/>
      <c r="D84" s="497"/>
      <c r="E84" s="497"/>
      <c r="F84" s="258"/>
      <c r="G84" s="258"/>
      <c r="H84" s="258"/>
      <c r="I84" s="258"/>
      <c r="J84" s="258"/>
      <c r="K84" s="258"/>
      <c r="L84" s="258"/>
      <c r="M84" s="355"/>
      <c r="N84" s="187"/>
    </row>
    <row r="85" spans="1:17" ht="78.75" customHeight="1" thickBot="1" x14ac:dyDescent="0.3">
      <c r="A85" s="363"/>
      <c r="B85" s="446"/>
      <c r="C85" s="444"/>
      <c r="D85" s="444"/>
      <c r="E85" s="445"/>
      <c r="F85" s="258"/>
      <c r="G85" s="258"/>
      <c r="H85" s="258"/>
      <c r="I85" s="258"/>
      <c r="J85" s="258"/>
      <c r="K85" s="258"/>
      <c r="L85" s="258"/>
      <c r="M85" s="355"/>
      <c r="N85" s="187"/>
    </row>
    <row r="86" spans="1:17" x14ac:dyDescent="0.25">
      <c r="A86" s="358"/>
      <c r="B86" s="258"/>
      <c r="C86" s="258"/>
      <c r="D86" s="258"/>
      <c r="E86" s="258"/>
      <c r="F86" s="258"/>
      <c r="G86" s="258"/>
      <c r="H86" s="258"/>
      <c r="I86" s="258"/>
      <c r="J86" s="258"/>
      <c r="K86" s="258"/>
      <c r="L86" s="258"/>
      <c r="M86" s="355"/>
      <c r="N86" s="187"/>
    </row>
    <row r="87" spans="1:17" ht="30" customHeight="1" x14ac:dyDescent="0.25">
      <c r="A87" s="364">
        <v>3</v>
      </c>
      <c r="B87" s="257" t="s">
        <v>505</v>
      </c>
      <c r="C87" s="257"/>
      <c r="D87" s="256"/>
      <c r="E87" s="256"/>
      <c r="F87" s="256"/>
      <c r="G87" s="256"/>
      <c r="H87" s="256"/>
      <c r="I87" s="256"/>
      <c r="J87" s="256"/>
      <c r="K87" s="256"/>
      <c r="L87" s="256"/>
      <c r="M87" s="365"/>
      <c r="N87" s="187"/>
    </row>
    <row r="88" spans="1:17" ht="21" customHeight="1" x14ac:dyDescent="0.25">
      <c r="A88" s="366"/>
      <c r="B88" s="191" t="s">
        <v>504</v>
      </c>
      <c r="C88" s="191"/>
      <c r="D88" s="191"/>
      <c r="E88" s="191"/>
      <c r="F88" s="191"/>
      <c r="G88" s="191"/>
      <c r="H88" s="191"/>
      <c r="I88" s="191"/>
      <c r="J88" s="191"/>
      <c r="K88" s="191"/>
      <c r="L88" s="191"/>
      <c r="M88" s="367"/>
      <c r="N88" s="187"/>
    </row>
    <row r="89" spans="1:17" x14ac:dyDescent="0.25">
      <c r="A89" s="368" t="s">
        <v>503</v>
      </c>
      <c r="B89" s="251" t="s">
        <v>502</v>
      </c>
      <c r="C89" s="190"/>
      <c r="D89" s="189"/>
      <c r="E89" s="189"/>
      <c r="F89" s="189"/>
      <c r="G89" s="189"/>
      <c r="H89" s="189"/>
      <c r="I89" s="189"/>
      <c r="J89" s="189"/>
      <c r="K89" s="189"/>
      <c r="L89" s="189"/>
      <c r="M89" s="369"/>
      <c r="N89" s="187"/>
    </row>
    <row r="90" spans="1:17" ht="107.25" customHeight="1" x14ac:dyDescent="0.25">
      <c r="A90" s="368"/>
      <c r="B90" s="469" t="s">
        <v>501</v>
      </c>
      <c r="C90" s="464"/>
      <c r="D90" s="464"/>
      <c r="E90" s="464"/>
      <c r="F90" s="189"/>
      <c r="G90" s="189"/>
      <c r="H90" s="189"/>
      <c r="I90" s="189"/>
      <c r="J90" s="189"/>
      <c r="K90" s="189"/>
      <c r="L90" s="189"/>
      <c r="M90" s="369"/>
      <c r="N90" s="187"/>
    </row>
    <row r="91" spans="1:17" ht="45.75" customHeight="1" x14ac:dyDescent="0.25">
      <c r="A91" s="370"/>
      <c r="B91" s="463" t="s">
        <v>500</v>
      </c>
      <c r="C91" s="464"/>
      <c r="D91" s="464"/>
      <c r="E91" s="464"/>
      <c r="F91" s="189"/>
      <c r="G91" s="189"/>
      <c r="H91" s="189"/>
      <c r="I91" s="189"/>
      <c r="J91" s="189"/>
      <c r="K91" s="189"/>
      <c r="L91" s="189"/>
      <c r="M91" s="369"/>
      <c r="N91" s="187"/>
      <c r="Q91" s="187"/>
    </row>
    <row r="92" spans="1:17" ht="66" customHeight="1" thickBot="1" x14ac:dyDescent="0.3">
      <c r="A92" s="370"/>
      <c r="B92" s="498" t="s">
        <v>499</v>
      </c>
      <c r="C92" s="498"/>
      <c r="D92" s="498"/>
      <c r="E92" s="498"/>
      <c r="F92" s="189"/>
      <c r="G92" s="189"/>
      <c r="H92" s="189"/>
      <c r="I92" s="189"/>
      <c r="J92" s="189"/>
      <c r="K92" s="189"/>
      <c r="L92" s="189"/>
      <c r="M92" s="369"/>
      <c r="N92" s="187"/>
      <c r="Q92" s="187"/>
    </row>
    <row r="93" spans="1:17" ht="24" customHeight="1" x14ac:dyDescent="0.25">
      <c r="A93" s="370"/>
      <c r="B93" s="197" t="s">
        <v>498</v>
      </c>
      <c r="C93" s="255" t="s">
        <v>0</v>
      </c>
      <c r="D93" s="255" t="s">
        <v>497</v>
      </c>
      <c r="E93" s="255" t="s">
        <v>496</v>
      </c>
      <c r="F93" s="255" t="s">
        <v>495</v>
      </c>
      <c r="G93" s="255" t="s">
        <v>494</v>
      </c>
      <c r="H93" s="255" t="s">
        <v>407</v>
      </c>
      <c r="I93" s="249" t="s">
        <v>9</v>
      </c>
      <c r="J93" s="234" t="s">
        <v>8</v>
      </c>
      <c r="K93" s="189"/>
      <c r="L93" s="189"/>
      <c r="M93" s="369"/>
      <c r="N93" s="187"/>
      <c r="Q93" s="187"/>
    </row>
    <row r="94" spans="1:17" ht="91.5" x14ac:dyDescent="0.35">
      <c r="A94" s="370"/>
      <c r="B94" s="205" t="s">
        <v>493</v>
      </c>
      <c r="C94" s="221" t="s">
        <v>627</v>
      </c>
      <c r="D94" s="221" t="s">
        <v>925</v>
      </c>
      <c r="E94" s="204">
        <v>19749</v>
      </c>
      <c r="F94" s="204">
        <v>19521</v>
      </c>
      <c r="G94" s="204">
        <v>14259</v>
      </c>
      <c r="H94" s="204">
        <f t="shared" ref="H94:H109" si="0">SUM(E94:G94)</f>
        <v>53529</v>
      </c>
      <c r="I94" s="221" t="s">
        <v>14</v>
      </c>
      <c r="J94" s="254" t="s">
        <v>1018</v>
      </c>
      <c r="K94" s="189"/>
      <c r="L94" s="189"/>
      <c r="M94" s="369"/>
      <c r="N94" s="187"/>
      <c r="Q94" s="187"/>
    </row>
    <row r="95" spans="1:17" ht="76.5" x14ac:dyDescent="0.35">
      <c r="A95" s="370"/>
      <c r="B95" s="205" t="s">
        <v>492</v>
      </c>
      <c r="C95" s="221" t="e">
        <f>VLOOKUP(C$92,[1]ListsReq!$C$3:$R$34,2,FALSE)</f>
        <v>#N/A</v>
      </c>
      <c r="D95" s="221" t="str">
        <f t="shared" ref="D95:D109" si="1">D94</f>
        <v>Financial (April to March)</v>
      </c>
      <c r="E95" s="204"/>
      <c r="F95" s="204"/>
      <c r="G95" s="204"/>
      <c r="H95" s="204">
        <f t="shared" si="0"/>
        <v>0</v>
      </c>
      <c r="I95" s="221" t="s">
        <v>14</v>
      </c>
      <c r="J95" s="254" t="s">
        <v>1045</v>
      </c>
      <c r="K95" s="189"/>
      <c r="L95" s="189"/>
      <c r="M95" s="369"/>
      <c r="N95" s="187"/>
      <c r="Q95" s="187"/>
    </row>
    <row r="96" spans="1:17" ht="61.5" x14ac:dyDescent="0.35">
      <c r="A96" s="370"/>
      <c r="B96" s="205" t="s">
        <v>491</v>
      </c>
      <c r="C96" s="221" t="s">
        <v>1093</v>
      </c>
      <c r="D96" s="221" t="str">
        <f t="shared" si="1"/>
        <v>Financial (April to March)</v>
      </c>
      <c r="E96" s="204">
        <v>16955</v>
      </c>
      <c r="F96" s="204">
        <v>19441</v>
      </c>
      <c r="G96" s="204">
        <v>9579</v>
      </c>
      <c r="H96" s="204">
        <f t="shared" si="0"/>
        <v>45975</v>
      </c>
      <c r="I96" s="221" t="s">
        <v>14</v>
      </c>
      <c r="J96" s="254" t="s">
        <v>1019</v>
      </c>
      <c r="K96" s="189"/>
      <c r="L96" s="189"/>
      <c r="M96" s="369"/>
      <c r="N96" s="187"/>
      <c r="Q96" s="187"/>
    </row>
    <row r="97" spans="1:17" ht="18" x14ac:dyDescent="0.35">
      <c r="A97" s="370"/>
      <c r="B97" s="205" t="s">
        <v>490</v>
      </c>
      <c r="C97" s="221" t="e">
        <f>VLOOKUP(C$92,[1]ListsReq!$C$3:$R$34,4,FALSE)</f>
        <v>#N/A</v>
      </c>
      <c r="D97" s="221" t="str">
        <f t="shared" si="1"/>
        <v>Financial (April to March)</v>
      </c>
      <c r="E97" s="204"/>
      <c r="F97" s="204"/>
      <c r="G97" s="204"/>
      <c r="H97" s="204">
        <f t="shared" si="0"/>
        <v>0</v>
      </c>
      <c r="I97" s="221" t="s">
        <v>14</v>
      </c>
      <c r="J97" s="254"/>
      <c r="K97" s="189"/>
      <c r="L97" s="189"/>
      <c r="M97" s="369"/>
      <c r="N97" s="187"/>
      <c r="Q97" s="187"/>
    </row>
    <row r="98" spans="1:17" ht="18" x14ac:dyDescent="0.35">
      <c r="A98" s="370"/>
      <c r="B98" s="205" t="s">
        <v>489</v>
      </c>
      <c r="C98" s="221" t="e">
        <f>VLOOKUP(C$92,[1]ListsReq!$C$3:$R$34,5,FALSE)</f>
        <v>#N/A</v>
      </c>
      <c r="D98" s="221" t="str">
        <f t="shared" si="1"/>
        <v>Financial (April to March)</v>
      </c>
      <c r="E98" s="204"/>
      <c r="F98" s="204"/>
      <c r="G98" s="204"/>
      <c r="H98" s="204">
        <f t="shared" si="0"/>
        <v>0</v>
      </c>
      <c r="I98" s="221" t="s">
        <v>14</v>
      </c>
      <c r="J98" s="254"/>
      <c r="K98" s="189"/>
      <c r="L98" s="189"/>
      <c r="M98" s="369"/>
      <c r="N98" s="187"/>
      <c r="Q98" s="187"/>
    </row>
    <row r="99" spans="1:17" ht="18" x14ac:dyDescent="0.35">
      <c r="A99" s="370"/>
      <c r="B99" s="205" t="s">
        <v>488</v>
      </c>
      <c r="C99" s="221" t="e">
        <f>VLOOKUP(C$92,[1]ListsReq!$C$3:$R$34,6,FALSE)</f>
        <v>#N/A</v>
      </c>
      <c r="D99" s="221" t="str">
        <f t="shared" si="1"/>
        <v>Financial (April to March)</v>
      </c>
      <c r="E99" s="204"/>
      <c r="F99" s="204"/>
      <c r="G99" s="204"/>
      <c r="H99" s="204">
        <f t="shared" si="0"/>
        <v>0</v>
      </c>
      <c r="I99" s="221" t="s">
        <v>14</v>
      </c>
      <c r="J99" s="254"/>
      <c r="K99" s="189"/>
      <c r="L99" s="189"/>
      <c r="M99" s="369"/>
      <c r="N99" s="187"/>
      <c r="Q99" s="187"/>
    </row>
    <row r="100" spans="1:17" ht="18" x14ac:dyDescent="0.35">
      <c r="A100" s="370"/>
      <c r="B100" s="205" t="s">
        <v>487</v>
      </c>
      <c r="C100" s="221" t="e">
        <f>VLOOKUP(C$92,[1]ListsReq!$C$3:$R$34,7,FALSE)</f>
        <v>#N/A</v>
      </c>
      <c r="D100" s="221" t="str">
        <f t="shared" si="1"/>
        <v>Financial (April to March)</v>
      </c>
      <c r="E100" s="204"/>
      <c r="F100" s="204"/>
      <c r="G100" s="204"/>
      <c r="H100" s="204">
        <f t="shared" si="0"/>
        <v>0</v>
      </c>
      <c r="I100" s="221" t="s">
        <v>14</v>
      </c>
      <c r="J100" s="254"/>
      <c r="K100" s="189"/>
      <c r="L100" s="189"/>
      <c r="M100" s="369"/>
      <c r="N100" s="187"/>
      <c r="Q100" s="187"/>
    </row>
    <row r="101" spans="1:17" ht="18" x14ac:dyDescent="0.35">
      <c r="A101" s="370"/>
      <c r="B101" s="205" t="s">
        <v>486</v>
      </c>
      <c r="C101" s="221" t="e">
        <f>VLOOKUP(C$92,[1]ListsReq!$C$3:$R$34,8,FALSE)</f>
        <v>#N/A</v>
      </c>
      <c r="D101" s="221" t="str">
        <f t="shared" si="1"/>
        <v>Financial (April to March)</v>
      </c>
      <c r="E101" s="204"/>
      <c r="F101" s="204"/>
      <c r="G101" s="204"/>
      <c r="H101" s="204">
        <f t="shared" si="0"/>
        <v>0</v>
      </c>
      <c r="I101" s="221" t="s">
        <v>14</v>
      </c>
      <c r="J101" s="254"/>
      <c r="K101" s="189"/>
      <c r="L101" s="189"/>
      <c r="M101" s="369"/>
      <c r="N101" s="187"/>
      <c r="Q101" s="187"/>
    </row>
    <row r="102" spans="1:17" ht="18" x14ac:dyDescent="0.35">
      <c r="A102" s="370"/>
      <c r="B102" s="205" t="s">
        <v>485</v>
      </c>
      <c r="C102" s="221" t="e">
        <f>VLOOKUP(C$92,[1]ListsReq!$C$3:$R$34,9,FALSE)</f>
        <v>#N/A</v>
      </c>
      <c r="D102" s="221" t="str">
        <f t="shared" si="1"/>
        <v>Financial (April to March)</v>
      </c>
      <c r="E102" s="204"/>
      <c r="F102" s="204"/>
      <c r="G102" s="204"/>
      <c r="H102" s="204">
        <f t="shared" si="0"/>
        <v>0</v>
      </c>
      <c r="I102" s="221" t="s">
        <v>14</v>
      </c>
      <c r="J102" s="254"/>
      <c r="K102" s="189"/>
      <c r="L102" s="189"/>
      <c r="M102" s="369"/>
      <c r="N102" s="187"/>
      <c r="Q102" s="187"/>
    </row>
    <row r="103" spans="1:17" ht="18" x14ac:dyDescent="0.35">
      <c r="A103" s="370"/>
      <c r="B103" s="205" t="s">
        <v>484</v>
      </c>
      <c r="C103" s="221" t="e">
        <f>VLOOKUP(C$92,[1]ListsReq!$C$3:$R$34,10,FALSE)</f>
        <v>#N/A</v>
      </c>
      <c r="D103" s="221" t="str">
        <f t="shared" si="1"/>
        <v>Financial (April to March)</v>
      </c>
      <c r="E103" s="204"/>
      <c r="F103" s="204"/>
      <c r="G103" s="204"/>
      <c r="H103" s="204">
        <f t="shared" si="0"/>
        <v>0</v>
      </c>
      <c r="I103" s="221" t="s">
        <v>14</v>
      </c>
      <c r="J103" s="254"/>
      <c r="K103" s="189"/>
      <c r="L103" s="189"/>
      <c r="M103" s="369"/>
      <c r="N103" s="187"/>
      <c r="Q103" s="187"/>
    </row>
    <row r="104" spans="1:17" ht="18" x14ac:dyDescent="0.35">
      <c r="A104" s="370"/>
      <c r="B104" s="205" t="s">
        <v>483</v>
      </c>
      <c r="C104" s="221" t="e">
        <f>VLOOKUP(C$92,[1]ListsReq!$C$3:$R$34,11,FALSE)</f>
        <v>#N/A</v>
      </c>
      <c r="D104" s="221" t="str">
        <f t="shared" si="1"/>
        <v>Financial (April to March)</v>
      </c>
      <c r="E104" s="204"/>
      <c r="F104" s="204"/>
      <c r="G104" s="204"/>
      <c r="H104" s="204">
        <f t="shared" si="0"/>
        <v>0</v>
      </c>
      <c r="I104" s="221" t="s">
        <v>14</v>
      </c>
      <c r="J104" s="254"/>
      <c r="K104" s="189"/>
      <c r="L104" s="189"/>
      <c r="M104" s="369"/>
      <c r="N104" s="187"/>
      <c r="Q104" s="187"/>
    </row>
    <row r="105" spans="1:17" ht="18" x14ac:dyDescent="0.35">
      <c r="A105" s="370"/>
      <c r="B105" s="205" t="s">
        <v>482</v>
      </c>
      <c r="C105" s="221" t="e">
        <f>VLOOKUP(C$92,[1]ListsReq!$C$3:$R$34,12,FALSE)</f>
        <v>#N/A</v>
      </c>
      <c r="D105" s="221" t="str">
        <f t="shared" si="1"/>
        <v>Financial (April to March)</v>
      </c>
      <c r="E105" s="204"/>
      <c r="F105" s="204"/>
      <c r="G105" s="204"/>
      <c r="H105" s="204">
        <f t="shared" si="0"/>
        <v>0</v>
      </c>
      <c r="I105" s="221" t="s">
        <v>14</v>
      </c>
      <c r="J105" s="254"/>
      <c r="K105" s="189"/>
      <c r="L105" s="189"/>
      <c r="M105" s="369"/>
      <c r="N105" s="187"/>
      <c r="Q105" s="187"/>
    </row>
    <row r="106" spans="1:17" ht="18" x14ac:dyDescent="0.35">
      <c r="A106" s="370"/>
      <c r="B106" s="205" t="s">
        <v>481</v>
      </c>
      <c r="C106" s="221" t="e">
        <f>VLOOKUP(C$92,[1]ListsReq!$C$3:$R$34,13,FALSE)</f>
        <v>#N/A</v>
      </c>
      <c r="D106" s="221" t="str">
        <f t="shared" si="1"/>
        <v>Financial (April to March)</v>
      </c>
      <c r="E106" s="204"/>
      <c r="F106" s="204"/>
      <c r="G106" s="204"/>
      <c r="H106" s="204">
        <f t="shared" si="0"/>
        <v>0</v>
      </c>
      <c r="I106" s="221" t="s">
        <v>14</v>
      </c>
      <c r="J106" s="254"/>
      <c r="K106" s="189"/>
      <c r="L106" s="189"/>
      <c r="M106" s="369"/>
      <c r="N106" s="187"/>
      <c r="Q106" s="187"/>
    </row>
    <row r="107" spans="1:17" ht="18" x14ac:dyDescent="0.35">
      <c r="A107" s="370"/>
      <c r="B107" s="205" t="s">
        <v>480</v>
      </c>
      <c r="C107" s="221" t="e">
        <f>VLOOKUP(C$92,[1]ListsReq!$C$3:$R$34,14,FALSE)</f>
        <v>#N/A</v>
      </c>
      <c r="D107" s="221" t="str">
        <f t="shared" si="1"/>
        <v>Financial (April to March)</v>
      </c>
      <c r="E107" s="204"/>
      <c r="F107" s="204"/>
      <c r="G107" s="204"/>
      <c r="H107" s="204">
        <f t="shared" si="0"/>
        <v>0</v>
      </c>
      <c r="I107" s="221" t="s">
        <v>14</v>
      </c>
      <c r="J107" s="254"/>
      <c r="K107" s="189"/>
      <c r="L107" s="189"/>
      <c r="M107" s="369"/>
      <c r="N107" s="187"/>
      <c r="Q107" s="187"/>
    </row>
    <row r="108" spans="1:17" ht="18" x14ac:dyDescent="0.35">
      <c r="A108" s="370"/>
      <c r="B108" s="205" t="s">
        <v>479</v>
      </c>
      <c r="C108" s="221" t="e">
        <f>VLOOKUP(C$92,[1]ListsReq!$C$3:$R$34,15,FALSE)</f>
        <v>#N/A</v>
      </c>
      <c r="D108" s="221" t="str">
        <f t="shared" si="1"/>
        <v>Financial (April to March)</v>
      </c>
      <c r="E108" s="204"/>
      <c r="F108" s="204"/>
      <c r="G108" s="204"/>
      <c r="H108" s="204">
        <f t="shared" si="0"/>
        <v>0</v>
      </c>
      <c r="I108" s="221" t="s">
        <v>14</v>
      </c>
      <c r="J108" s="254"/>
      <c r="K108" s="189"/>
      <c r="L108" s="189"/>
      <c r="M108" s="369"/>
      <c r="N108" s="187"/>
      <c r="Q108" s="187"/>
    </row>
    <row r="109" spans="1:17" ht="18.75" thickBot="1" x14ac:dyDescent="0.4">
      <c r="A109" s="370"/>
      <c r="B109" s="194" t="s">
        <v>478</v>
      </c>
      <c r="C109" s="217" t="e">
        <f>VLOOKUP(C$92,[1]ListsReq!$C$3:$R$34,16,FALSE)</f>
        <v>#N/A</v>
      </c>
      <c r="D109" s="217" t="str">
        <f t="shared" si="1"/>
        <v>Financial (April to March)</v>
      </c>
      <c r="E109" s="193"/>
      <c r="F109" s="193"/>
      <c r="G109" s="193"/>
      <c r="H109" s="193">
        <f t="shared" si="0"/>
        <v>0</v>
      </c>
      <c r="I109" s="217" t="s">
        <v>14</v>
      </c>
      <c r="J109" s="253"/>
      <c r="K109" s="189"/>
      <c r="L109" s="189"/>
      <c r="M109" s="369"/>
      <c r="N109" s="187"/>
      <c r="Q109" s="187"/>
    </row>
    <row r="110" spans="1:17" x14ac:dyDescent="0.25">
      <c r="A110" s="368"/>
      <c r="B110" s="252"/>
      <c r="C110" s="212"/>
      <c r="D110" s="189"/>
      <c r="E110" s="189"/>
      <c r="F110" s="189"/>
      <c r="G110" s="189"/>
      <c r="H110" s="189"/>
      <c r="I110" s="189"/>
      <c r="J110" s="189"/>
      <c r="K110" s="189"/>
      <c r="L110" s="189"/>
      <c r="M110" s="369"/>
      <c r="N110" s="187"/>
    </row>
    <row r="111" spans="1:17" x14ac:dyDescent="0.25">
      <c r="A111" s="368" t="s">
        <v>477</v>
      </c>
      <c r="B111" s="251" t="s">
        <v>476</v>
      </c>
      <c r="C111" s="190"/>
      <c r="D111" s="189"/>
      <c r="E111" s="189"/>
      <c r="F111" s="189"/>
      <c r="G111" s="189"/>
      <c r="H111" s="189"/>
      <c r="I111" s="189"/>
      <c r="J111" s="189"/>
      <c r="K111" s="189"/>
      <c r="L111" s="189"/>
      <c r="M111" s="369"/>
      <c r="N111" s="187"/>
    </row>
    <row r="112" spans="1:17" ht="78.75" customHeight="1" x14ac:dyDescent="0.25">
      <c r="A112" s="368"/>
      <c r="B112" s="464" t="s">
        <v>475</v>
      </c>
      <c r="C112" s="464"/>
      <c r="D112" s="464"/>
      <c r="E112" s="464"/>
      <c r="F112" s="189"/>
      <c r="G112" s="189"/>
      <c r="H112" s="189"/>
      <c r="I112" s="189"/>
      <c r="J112" s="189"/>
      <c r="K112" s="189"/>
      <c r="L112" s="189"/>
      <c r="M112" s="369"/>
      <c r="N112" s="187"/>
    </row>
    <row r="113" spans="1:15" ht="34.5" customHeight="1" thickBot="1" x14ac:dyDescent="0.3">
      <c r="A113" s="370"/>
      <c r="B113" s="464" t="s">
        <v>474</v>
      </c>
      <c r="C113" s="464"/>
      <c r="D113" s="464"/>
      <c r="E113" s="464"/>
      <c r="F113" s="189"/>
      <c r="G113" s="189"/>
      <c r="H113" s="189"/>
      <c r="I113" s="189"/>
      <c r="J113" s="189"/>
      <c r="K113" s="189"/>
      <c r="L113" s="189"/>
      <c r="M113" s="369"/>
      <c r="N113" s="187"/>
      <c r="O113" s="187"/>
    </row>
    <row r="114" spans="1:15" ht="21.75" customHeight="1" x14ac:dyDescent="0.25">
      <c r="A114" s="370"/>
      <c r="B114" s="197" t="s">
        <v>473</v>
      </c>
      <c r="C114" s="250" t="s">
        <v>472</v>
      </c>
      <c r="D114" s="249" t="s">
        <v>471</v>
      </c>
      <c r="E114" s="249" t="s">
        <v>9</v>
      </c>
      <c r="F114" s="249" t="s">
        <v>470</v>
      </c>
      <c r="G114" s="249" t="s">
        <v>9</v>
      </c>
      <c r="H114" s="249" t="s">
        <v>469</v>
      </c>
      <c r="I114" s="234" t="s">
        <v>8</v>
      </c>
      <c r="J114" s="189"/>
      <c r="K114" s="189"/>
      <c r="L114" s="189"/>
      <c r="M114" s="369"/>
      <c r="N114" s="187"/>
      <c r="O114" s="187"/>
    </row>
    <row r="115" spans="1:15" x14ac:dyDescent="0.25">
      <c r="A115" s="370"/>
      <c r="B115" s="205" t="s">
        <v>920</v>
      </c>
      <c r="C115" s="247" t="s">
        <v>495</v>
      </c>
      <c r="D115" s="248">
        <v>24119444</v>
      </c>
      <c r="E115" s="244" t="str">
        <f>VLOOKUP($B115,[2]ListsReq!$AC$3:$AF$61,2,FALSE)</f>
        <v>kWh</v>
      </c>
      <c r="F115" s="245">
        <f>VLOOKUP($B115,[2]ListsReq!$AC$3:$AF$82,3,FALSE)</f>
        <v>0.49425999999999998</v>
      </c>
      <c r="G115" s="244" t="str">
        <f>VLOOKUP($B115,[2]ListsReq!$AC$3:$AF$61,4,FALSE)</f>
        <v>kg CO2e/kWh</v>
      </c>
      <c r="H115" s="243">
        <f t="shared" ref="H115:H138" si="2">(F115*D115)/1000</f>
        <v>11921.276391439998</v>
      </c>
      <c r="I115" s="203" t="s">
        <v>1087</v>
      </c>
      <c r="J115" s="189"/>
      <c r="K115" s="189"/>
      <c r="L115" s="189"/>
      <c r="M115" s="369"/>
      <c r="N115" s="187"/>
      <c r="O115" s="187"/>
    </row>
    <row r="116" spans="1:15" x14ac:dyDescent="0.25">
      <c r="A116" s="370"/>
      <c r="B116" s="205" t="s">
        <v>896</v>
      </c>
      <c r="C116" s="247" t="s">
        <v>494</v>
      </c>
      <c r="D116" s="204">
        <v>24119444</v>
      </c>
      <c r="E116" s="244" t="str">
        <f>VLOOKUP($B116,[2]ListsReq!$AC$3:$AF$61,2,FALSE)</f>
        <v>kWh</v>
      </c>
      <c r="F116" s="245">
        <f>VLOOKUP($B116,[2]ListsReq!$AC$3:$AF$82,3,FALSE)</f>
        <v>4.3220000000000001E-2</v>
      </c>
      <c r="G116" s="244" t="str">
        <f>VLOOKUP($B116,[2]ListsReq!$AC$3:$AF$61,4,FALSE)</f>
        <v>kg CO2e/kWh</v>
      </c>
      <c r="H116" s="243">
        <f t="shared" si="2"/>
        <v>1042.44236968</v>
      </c>
      <c r="I116" s="203" t="s">
        <v>1087</v>
      </c>
      <c r="J116" s="189"/>
      <c r="K116" s="189"/>
      <c r="L116" s="189"/>
      <c r="M116" s="369"/>
      <c r="N116" s="187"/>
      <c r="O116" s="187"/>
    </row>
    <row r="117" spans="1:15" x14ac:dyDescent="0.25">
      <c r="A117" s="370"/>
      <c r="B117" s="205" t="s">
        <v>871</v>
      </c>
      <c r="C117" s="247" t="s">
        <v>496</v>
      </c>
      <c r="D117" s="204">
        <v>66648847</v>
      </c>
      <c r="E117" s="244" t="str">
        <f>VLOOKUP($B117,[2]ListsReq!$AC$3:$AF$61,2,FALSE)</f>
        <v>kWh</v>
      </c>
      <c r="F117" s="245">
        <f>VLOOKUP($B117,[2]ListsReq!$AC$3:$AF$82,3,FALSE)</f>
        <v>0.18497</v>
      </c>
      <c r="G117" s="244" t="str">
        <f>VLOOKUP($B117,[2]ListsReq!$AC$3:$AF$61,4,FALSE)</f>
        <v>kg CO2e/kWh</v>
      </c>
      <c r="H117" s="243">
        <f t="shared" si="2"/>
        <v>12328.03722959</v>
      </c>
      <c r="I117" s="203" t="s">
        <v>1087</v>
      </c>
      <c r="J117" s="189"/>
      <c r="K117" s="189"/>
      <c r="L117" s="189"/>
      <c r="M117" s="369"/>
      <c r="N117" s="187"/>
      <c r="O117" s="187"/>
    </row>
    <row r="118" spans="1:15" x14ac:dyDescent="0.25">
      <c r="A118" s="370"/>
      <c r="B118" s="205" t="s">
        <v>814</v>
      </c>
      <c r="C118" s="247"/>
      <c r="D118" s="204">
        <v>357039</v>
      </c>
      <c r="E118" s="244" t="str">
        <f>VLOOKUP($B118,[2]ListsReq!$AC$3:$AF$61,2,FALSE)</f>
        <v>litres</v>
      </c>
      <c r="F118" s="245">
        <f>VLOOKUP($B118,[2]ListsReq!$AC$3:$AF$82,3,FALSE)</f>
        <v>2.5379710000000002</v>
      </c>
      <c r="G118" s="244" t="str">
        <f>VLOOKUP($B118,[2]ListsReq!$AC$3:$AF$61,4,FALSE)</f>
        <v>kg CO2e/litre</v>
      </c>
      <c r="H118" s="243">
        <f t="shared" si="2"/>
        <v>906.15462786900002</v>
      </c>
      <c r="I118" s="203" t="s">
        <v>1087</v>
      </c>
      <c r="J118" s="189"/>
      <c r="K118" s="189"/>
      <c r="L118" s="189"/>
      <c r="M118" s="369"/>
      <c r="N118" s="187"/>
      <c r="O118" s="187"/>
    </row>
    <row r="119" spans="1:15" x14ac:dyDescent="0.25">
      <c r="A119" s="370"/>
      <c r="B119" s="205" t="s">
        <v>766</v>
      </c>
      <c r="C119" s="247" t="s">
        <v>494</v>
      </c>
      <c r="D119" s="204">
        <v>461225</v>
      </c>
      <c r="E119" s="244" t="str">
        <f>VLOOKUP($B119,[2]ListsReq!$AC$3:$AF$61,2,FALSE)</f>
        <v>m3</v>
      </c>
      <c r="F119" s="245">
        <f>VLOOKUP($B119,[2]ListsReq!$AC$3:$AF$82,3,FALSE)</f>
        <v>0.34410000000000002</v>
      </c>
      <c r="G119" s="244" t="str">
        <f>VLOOKUP($B119,[2]ListsReq!$AC$3:$AF$61,4,FALSE)</f>
        <v>kg CO2e/m3</v>
      </c>
      <c r="H119" s="243">
        <f t="shared" si="2"/>
        <v>158.70752250000001</v>
      </c>
      <c r="I119" s="203"/>
      <c r="J119" s="189"/>
      <c r="K119" s="189"/>
      <c r="L119" s="189"/>
      <c r="M119" s="369"/>
      <c r="N119" s="187"/>
      <c r="O119" s="187"/>
    </row>
    <row r="120" spans="1:15" x14ac:dyDescent="0.25">
      <c r="A120" s="370"/>
      <c r="B120" s="205" t="s">
        <v>750</v>
      </c>
      <c r="C120" s="247" t="s">
        <v>494</v>
      </c>
      <c r="D120" s="204">
        <v>461225</v>
      </c>
      <c r="E120" s="244" t="str">
        <f>VLOOKUP($B120,[2]ListsReq!$AC$3:$AF$61,2,FALSE)</f>
        <v>m3</v>
      </c>
      <c r="F120" s="245">
        <f>VLOOKUP($B120,[2]ListsReq!$AC$3:$AF$82,3,FALSE)</f>
        <v>0.70850000000000002</v>
      </c>
      <c r="G120" s="244" t="str">
        <f>VLOOKUP($B120,[2]ListsReq!$AC$3:$AF$61,4,FALSE)</f>
        <v>kg CO2e/m3</v>
      </c>
      <c r="H120" s="243">
        <f t="shared" si="2"/>
        <v>326.77791250000001</v>
      </c>
      <c r="I120" s="203"/>
      <c r="J120" s="189"/>
      <c r="K120" s="189"/>
      <c r="L120" s="189"/>
      <c r="M120" s="369"/>
      <c r="N120" s="187"/>
      <c r="O120" s="187"/>
    </row>
    <row r="121" spans="1:15" x14ac:dyDescent="0.25">
      <c r="A121" s="370"/>
      <c r="B121" s="205" t="s">
        <v>720</v>
      </c>
      <c r="C121" s="247" t="s">
        <v>496</v>
      </c>
      <c r="D121" s="204">
        <v>31920</v>
      </c>
      <c r="E121" s="244" t="str">
        <f>VLOOKUP($B121,[2]ListsReq!$AC$3:$AF$61,2,FALSE)</f>
        <v>litres</v>
      </c>
      <c r="F121" s="245">
        <f>VLOOKUP($B121,[2]ListsReq!$AC$3:$AF$82,3,FALSE)</f>
        <v>2.1913999999999998</v>
      </c>
      <c r="G121" s="244" t="str">
        <f>VLOOKUP($B121,[2]ListsReq!$AC$3:$AF$61,4,FALSE)</f>
        <v>kg CO2e/litre</v>
      </c>
      <c r="H121" s="243">
        <f t="shared" si="2"/>
        <v>69.949488000000002</v>
      </c>
      <c r="I121" s="203" t="s">
        <v>1088</v>
      </c>
      <c r="J121" s="189"/>
      <c r="K121" s="189"/>
      <c r="L121" s="189"/>
      <c r="M121" s="369"/>
      <c r="N121" s="187"/>
      <c r="O121" s="187"/>
    </row>
    <row r="122" spans="1:15" x14ac:dyDescent="0.25">
      <c r="A122" s="370"/>
      <c r="B122" s="205" t="s">
        <v>733</v>
      </c>
      <c r="C122" s="247" t="s">
        <v>496</v>
      </c>
      <c r="D122" s="204">
        <v>1345295</v>
      </c>
      <c r="E122" s="244" t="str">
        <f>VLOOKUP($B122,[2]ListsReq!$AC$3:$AF$61,2,FALSE)</f>
        <v>litres</v>
      </c>
      <c r="F122" s="245">
        <f>VLOOKUP($B122,[2]ListsReq!$AC$3:$AF$82,3,FALSE)</f>
        <v>2.6023999999999998</v>
      </c>
      <c r="G122" s="244" t="str">
        <f>VLOOKUP($B122,[2]ListsReq!$AC$3:$AF$61,4,FALSE)</f>
        <v>kg CO2e/litre</v>
      </c>
      <c r="H122" s="243">
        <f t="shared" si="2"/>
        <v>3500.9957079999995</v>
      </c>
      <c r="I122" s="203" t="s">
        <v>1088</v>
      </c>
      <c r="J122" s="189"/>
      <c r="K122" s="189"/>
      <c r="L122" s="189"/>
      <c r="M122" s="369"/>
      <c r="N122" s="187"/>
      <c r="O122" s="187"/>
    </row>
    <row r="123" spans="1:15" x14ac:dyDescent="0.25">
      <c r="A123" s="370"/>
      <c r="B123" s="205" t="s">
        <v>920</v>
      </c>
      <c r="C123" s="247" t="s">
        <v>495</v>
      </c>
      <c r="D123" s="204">
        <v>14591009.999999989</v>
      </c>
      <c r="E123" s="244" t="str">
        <f>VLOOKUP($B123,[2]ListsReq!$AC$3:$AF$61,2,FALSE)</f>
        <v>kWh</v>
      </c>
      <c r="F123" s="245">
        <f>VLOOKUP($B123,[2]ListsReq!$AC$3:$AF$82,3,FALSE)</f>
        <v>0.49425999999999998</v>
      </c>
      <c r="G123" s="244" t="str">
        <f>VLOOKUP($B123,[2]ListsReq!$AC$3:$AF$61,4,FALSE)</f>
        <v>kg CO2e/kWh</v>
      </c>
      <c r="H123" s="243">
        <f t="shared" si="2"/>
        <v>7211.7526025999941</v>
      </c>
      <c r="I123" s="203" t="s">
        <v>1089</v>
      </c>
      <c r="J123" s="189"/>
      <c r="K123" s="189"/>
      <c r="L123" s="189"/>
      <c r="M123" s="369"/>
      <c r="N123" s="187"/>
      <c r="O123" s="187"/>
    </row>
    <row r="124" spans="1:15" x14ac:dyDescent="0.25">
      <c r="A124" s="370"/>
      <c r="B124" s="205" t="s">
        <v>896</v>
      </c>
      <c r="C124" s="247" t="s">
        <v>494</v>
      </c>
      <c r="D124" s="204">
        <v>14591009.999999989</v>
      </c>
      <c r="E124" s="244" t="str">
        <f>VLOOKUP($B124,[2]ListsReq!$AC$3:$AF$61,2,FALSE)</f>
        <v>kWh</v>
      </c>
      <c r="F124" s="245">
        <f>VLOOKUP($B124,[2]ListsReq!$AC$3:$AF$82,3,FALSE)</f>
        <v>4.3220000000000001E-2</v>
      </c>
      <c r="G124" s="244" t="str">
        <f>VLOOKUP($B124,[2]ListsReq!$AC$3:$AF$61,4,FALSE)</f>
        <v>kg CO2e/kWh</v>
      </c>
      <c r="H124" s="243">
        <f t="shared" si="2"/>
        <v>630.62345219999963</v>
      </c>
      <c r="I124" s="203" t="s">
        <v>1089</v>
      </c>
      <c r="J124" s="189"/>
      <c r="K124" s="189"/>
      <c r="L124" s="189"/>
      <c r="M124" s="369"/>
      <c r="N124" s="187"/>
      <c r="O124" s="187"/>
    </row>
    <row r="125" spans="1:15" x14ac:dyDescent="0.25">
      <c r="A125" s="370"/>
      <c r="B125" s="205" t="s">
        <v>574</v>
      </c>
      <c r="C125" s="247" t="s">
        <v>494</v>
      </c>
      <c r="D125" s="204">
        <v>1722334</v>
      </c>
      <c r="E125" s="244" t="s">
        <v>765</v>
      </c>
      <c r="F125" s="245">
        <v>0.31202000000000002</v>
      </c>
      <c r="G125" s="244" t="s">
        <v>797</v>
      </c>
      <c r="H125" s="243">
        <f t="shared" si="2"/>
        <v>537.40265468000007</v>
      </c>
      <c r="I125" s="203" t="s">
        <v>1090</v>
      </c>
      <c r="J125" s="189"/>
      <c r="K125" s="189"/>
      <c r="L125" s="189"/>
      <c r="M125" s="369"/>
      <c r="N125" s="187"/>
      <c r="O125" s="187"/>
    </row>
    <row r="126" spans="1:15" x14ac:dyDescent="0.25">
      <c r="A126" s="370"/>
      <c r="B126" s="205" t="s">
        <v>708</v>
      </c>
      <c r="C126" s="247" t="s">
        <v>496</v>
      </c>
      <c r="D126" s="204">
        <v>1453410</v>
      </c>
      <c r="E126" s="244" t="s">
        <v>1091</v>
      </c>
      <c r="F126" s="245">
        <v>1.184E-2</v>
      </c>
      <c r="G126" s="244" t="s">
        <v>643</v>
      </c>
      <c r="H126" s="243">
        <f t="shared" si="2"/>
        <v>17.2083744</v>
      </c>
      <c r="I126" s="203" t="s">
        <v>1092</v>
      </c>
      <c r="J126" s="189"/>
      <c r="K126" s="189"/>
      <c r="L126" s="189"/>
      <c r="M126" s="369"/>
      <c r="N126" s="187"/>
      <c r="O126" s="187"/>
    </row>
    <row r="127" spans="1:15" x14ac:dyDescent="0.25">
      <c r="A127" s="370"/>
      <c r="B127" s="205" t="s">
        <v>623</v>
      </c>
      <c r="C127" s="247" t="s">
        <v>494</v>
      </c>
      <c r="D127" s="204">
        <v>25169</v>
      </c>
      <c r="E127" s="244" t="str">
        <f>VLOOKUP($B127,[2]ListsReq!$AC$3:$AF$61,2,FALSE)</f>
        <v>tonnes</v>
      </c>
      <c r="F127" s="245">
        <f>VLOOKUP($B127,[2]ListsReq!$AC$3:$AF$82,3,FALSE)</f>
        <v>289.83554099999998</v>
      </c>
      <c r="G127" s="244" t="str">
        <f>VLOOKUP($B127,[2]ListsReq!$AC$3:$AF$61,4,FALSE)</f>
        <v>kgCO2e/tonne</v>
      </c>
      <c r="H127" s="243">
        <f t="shared" si="2"/>
        <v>7294.8707314289995</v>
      </c>
      <c r="I127" s="203"/>
      <c r="J127" s="189"/>
      <c r="K127" s="189"/>
      <c r="L127" s="189"/>
      <c r="M127" s="369"/>
      <c r="N127" s="187"/>
      <c r="O127" s="187"/>
    </row>
    <row r="128" spans="1:15" x14ac:dyDescent="0.25">
      <c r="A128" s="370"/>
      <c r="B128" s="205" t="s">
        <v>621</v>
      </c>
      <c r="C128" s="247" t="s">
        <v>494</v>
      </c>
      <c r="D128" s="204">
        <v>2064</v>
      </c>
      <c r="E128" s="244" t="str">
        <f>VLOOKUP($B128,[2]ListsReq!$AC$3:$AF$61,2,FALSE)</f>
        <v>tonnes</v>
      </c>
      <c r="F128" s="245">
        <f>VLOOKUP($B128,[2]ListsReq!$AC$3:$AF$82,3,FALSE)</f>
        <v>199</v>
      </c>
      <c r="G128" s="244" t="str">
        <f>VLOOKUP($B128,[2]ListsReq!$AC$3:$AF$61,4,FALSE)</f>
        <v>kgCO2e/tonne</v>
      </c>
      <c r="H128" s="243">
        <f t="shared" si="2"/>
        <v>410.73599999999999</v>
      </c>
      <c r="I128" s="203"/>
      <c r="J128" s="189"/>
      <c r="K128" s="189"/>
      <c r="L128" s="189"/>
      <c r="M128" s="369"/>
      <c r="N128" s="187"/>
      <c r="O128" s="187"/>
    </row>
    <row r="129" spans="1:15" x14ac:dyDescent="0.25">
      <c r="A129" s="370"/>
      <c r="B129" s="205" t="s">
        <v>617</v>
      </c>
      <c r="C129" s="247" t="s">
        <v>494</v>
      </c>
      <c r="D129" s="204">
        <v>2799</v>
      </c>
      <c r="E129" s="244" t="str">
        <f>VLOOKUP($B129,[2]ListsReq!$AC$3:$AF$61,2,FALSE)</f>
        <v>tonnes</v>
      </c>
      <c r="F129" s="245">
        <f>VLOOKUP($B129,[2]ListsReq!$AC$3:$AF$82,3,FALSE)</f>
        <v>21</v>
      </c>
      <c r="G129" s="244" t="str">
        <f>VLOOKUP($B129,[2]ListsReq!$AC$3:$AF$61,4,FALSE)</f>
        <v>kgCO2e/tonne</v>
      </c>
      <c r="H129" s="243">
        <f t="shared" si="2"/>
        <v>58.779000000000003</v>
      </c>
      <c r="I129" s="203"/>
      <c r="J129" s="189"/>
      <c r="K129" s="189"/>
      <c r="L129" s="189"/>
      <c r="M129" s="369"/>
      <c r="N129" s="187"/>
      <c r="O129" s="187"/>
    </row>
    <row r="130" spans="1:15" x14ac:dyDescent="0.25">
      <c r="A130" s="370"/>
      <c r="B130" s="205" t="s">
        <v>615</v>
      </c>
      <c r="C130" s="247" t="s">
        <v>494</v>
      </c>
      <c r="D130" s="204">
        <v>9743</v>
      </c>
      <c r="E130" s="244" t="str">
        <f>VLOOKUP($B130,[2]ListsReq!$AC$3:$AF$61,2,FALSE)</f>
        <v>tonnes</v>
      </c>
      <c r="F130" s="245">
        <f>VLOOKUP($B130,[2]ListsReq!$AC$3:$AF$82,3,FALSE)</f>
        <v>6</v>
      </c>
      <c r="G130" s="244" t="str">
        <f>VLOOKUP($B130,[2]ListsReq!$AC$3:$AF$61,4,FALSE)</f>
        <v>kgCO2e/tonne</v>
      </c>
      <c r="H130" s="243">
        <f t="shared" si="2"/>
        <v>58.457999999999998</v>
      </c>
      <c r="I130" s="203"/>
      <c r="J130" s="189"/>
      <c r="K130" s="189"/>
      <c r="L130" s="189"/>
      <c r="M130" s="369"/>
      <c r="N130" s="187"/>
      <c r="O130" s="187"/>
    </row>
    <row r="131" spans="1:15" x14ac:dyDescent="0.25">
      <c r="A131" s="370"/>
      <c r="B131" s="205" t="s">
        <v>613</v>
      </c>
      <c r="C131" s="247" t="s">
        <v>494</v>
      </c>
      <c r="D131" s="204">
        <v>8324</v>
      </c>
      <c r="E131" s="244" t="s">
        <v>599</v>
      </c>
      <c r="F131" s="245">
        <v>21</v>
      </c>
      <c r="G131" s="244" t="str">
        <f>VLOOKUP($B131,[2]ListsReq!$AC$3:$AF$61,4,FALSE)</f>
        <v>kgCO2e/tonne</v>
      </c>
      <c r="H131" s="243">
        <f t="shared" si="2"/>
        <v>174.804</v>
      </c>
      <c r="I131" s="203"/>
      <c r="J131" s="189"/>
      <c r="K131" s="189"/>
      <c r="L131" s="189"/>
      <c r="M131" s="369"/>
      <c r="N131" s="187"/>
      <c r="O131" s="187"/>
    </row>
    <row r="132" spans="1:15" hidden="1" x14ac:dyDescent="0.25">
      <c r="A132" s="370"/>
      <c r="B132" s="205" t="s">
        <v>611</v>
      </c>
      <c r="C132" s="247" t="s">
        <v>494</v>
      </c>
      <c r="D132" s="204">
        <v>829</v>
      </c>
      <c r="E132" s="244" t="s">
        <v>599</v>
      </c>
      <c r="F132" s="245">
        <v>21</v>
      </c>
      <c r="G132" s="244" t="str">
        <f>VLOOKUP($B132,[2]ListsReq!$AC$3:$AF$61,4,FALSE)</f>
        <v>kgCO2e/tonne</v>
      </c>
      <c r="H132" s="243">
        <f t="shared" si="2"/>
        <v>17.408999999999999</v>
      </c>
      <c r="I132" s="203"/>
      <c r="J132" s="189"/>
      <c r="K132" s="189"/>
      <c r="L132" s="189"/>
      <c r="M132" s="369"/>
      <c r="N132" s="187"/>
      <c r="O132" s="187"/>
    </row>
    <row r="133" spans="1:15" hidden="1" x14ac:dyDescent="0.25">
      <c r="A133" s="370"/>
      <c r="B133" s="205" t="s">
        <v>610</v>
      </c>
      <c r="C133" s="247" t="s">
        <v>494</v>
      </c>
      <c r="D133" s="204">
        <v>3881</v>
      </c>
      <c r="E133" s="244" t="s">
        <v>599</v>
      </c>
      <c r="F133" s="245">
        <v>21</v>
      </c>
      <c r="G133" s="244" t="str">
        <f>VLOOKUP($B133,[2]ListsReq!$AC$3:$AF$61,4,FALSE)</f>
        <v>kgCO2e/tonne</v>
      </c>
      <c r="H133" s="243">
        <f t="shared" si="2"/>
        <v>81.501000000000005</v>
      </c>
      <c r="I133" s="203"/>
      <c r="J133" s="189"/>
      <c r="K133" s="189"/>
      <c r="L133" s="189"/>
      <c r="M133" s="369"/>
      <c r="N133" s="187"/>
      <c r="O133" s="187"/>
    </row>
    <row r="134" spans="1:15" hidden="1" x14ac:dyDescent="0.25">
      <c r="A134" s="370"/>
      <c r="B134" s="205" t="s">
        <v>609</v>
      </c>
      <c r="C134" s="247" t="s">
        <v>494</v>
      </c>
      <c r="D134" s="204">
        <v>1630</v>
      </c>
      <c r="E134" s="244" t="s">
        <v>599</v>
      </c>
      <c r="F134" s="245">
        <v>21</v>
      </c>
      <c r="G134" s="244" t="str">
        <f>VLOOKUP($B134,[2]ListsReq!$AC$3:$AF$61,4,FALSE)</f>
        <v>kgCO2e/tonne</v>
      </c>
      <c r="H134" s="243">
        <f t="shared" si="2"/>
        <v>34.229999999999997</v>
      </c>
      <c r="I134" s="203"/>
      <c r="J134" s="189"/>
      <c r="K134" s="189"/>
      <c r="L134" s="189"/>
      <c r="M134" s="369"/>
      <c r="N134" s="187"/>
      <c r="O134" s="187"/>
    </row>
    <row r="135" spans="1:15" hidden="1" x14ac:dyDescent="0.25">
      <c r="A135" s="370"/>
      <c r="B135" s="205" t="s">
        <v>608</v>
      </c>
      <c r="C135" s="247" t="s">
        <v>494</v>
      </c>
      <c r="D135" s="204">
        <v>3255</v>
      </c>
      <c r="E135" s="244" t="s">
        <v>599</v>
      </c>
      <c r="F135" s="245">
        <v>21</v>
      </c>
      <c r="G135" s="244" t="str">
        <f>VLOOKUP($B135,[2]ListsReq!$AC$3:$AF$61,4,FALSE)</f>
        <v>kgCO2e/tonne</v>
      </c>
      <c r="H135" s="243">
        <f t="shared" si="2"/>
        <v>68.355000000000004</v>
      </c>
      <c r="I135" s="203"/>
      <c r="J135" s="189"/>
      <c r="K135" s="189"/>
      <c r="L135" s="189"/>
      <c r="M135" s="369"/>
      <c r="N135" s="187"/>
      <c r="O135" s="187"/>
    </row>
    <row r="136" spans="1:15" hidden="1" x14ac:dyDescent="0.25">
      <c r="A136" s="370"/>
      <c r="B136" s="205" t="s">
        <v>607</v>
      </c>
      <c r="C136" s="247" t="s">
        <v>494</v>
      </c>
      <c r="D136" s="204">
        <v>19994</v>
      </c>
      <c r="E136" s="244" t="s">
        <v>599</v>
      </c>
      <c r="F136" s="245">
        <v>21</v>
      </c>
      <c r="G136" s="244" t="str">
        <f>VLOOKUP($B136,[2]ListsReq!$AC$3:$AF$61,4,FALSE)</f>
        <v>kgCO2e/tonne</v>
      </c>
      <c r="H136" s="243">
        <f t="shared" si="2"/>
        <v>419.87400000000002</v>
      </c>
      <c r="I136" s="203"/>
      <c r="J136" s="189"/>
      <c r="K136" s="189"/>
      <c r="L136" s="189"/>
      <c r="M136" s="369"/>
      <c r="N136" s="187"/>
      <c r="O136" s="187"/>
    </row>
    <row r="137" spans="1:15" hidden="1" x14ac:dyDescent="0.25">
      <c r="A137" s="370"/>
      <c r="B137" s="205"/>
      <c r="C137" s="247"/>
      <c r="D137" s="204"/>
      <c r="E137" s="244"/>
      <c r="F137" s="245"/>
      <c r="G137" s="244"/>
      <c r="H137" s="243"/>
      <c r="I137" s="203"/>
      <c r="J137" s="189"/>
      <c r="K137" s="189"/>
      <c r="L137" s="189"/>
      <c r="M137" s="369"/>
      <c r="N137" s="187"/>
      <c r="O137" s="187"/>
    </row>
    <row r="138" spans="1:15" hidden="1" x14ac:dyDescent="0.25">
      <c r="A138" s="370"/>
      <c r="B138" s="205" t="s">
        <v>606</v>
      </c>
      <c r="C138" s="247"/>
      <c r="D138" s="204"/>
      <c r="E138" s="244" t="str">
        <f>VLOOKUP($B138,[2]ListsReq!$AC$3:$AF$61,2,FALSE)</f>
        <v>tonnes</v>
      </c>
      <c r="F138" s="245">
        <f>VLOOKUP($B138,[2]ListsReq!$AC$3:$AF$82,3,FALSE)</f>
        <v>1.37</v>
      </c>
      <c r="G138" s="244" t="str">
        <f>VLOOKUP($B138,[2]ListsReq!$AC$3:$AF$61,4,FALSE)</f>
        <v>kgCO2e/tonne</v>
      </c>
      <c r="H138" s="243">
        <f t="shared" si="2"/>
        <v>0</v>
      </c>
      <c r="I138" s="203"/>
      <c r="J138" s="189"/>
      <c r="K138" s="189"/>
      <c r="L138" s="189"/>
      <c r="M138" s="369"/>
      <c r="N138" s="187"/>
      <c r="O138" s="187"/>
    </row>
    <row r="139" spans="1:15" hidden="1" x14ac:dyDescent="0.25">
      <c r="A139" s="370"/>
      <c r="B139" s="205"/>
      <c r="C139" s="247"/>
      <c r="D139" s="204"/>
      <c r="E139" s="244" t="e">
        <f>VLOOKUP($B139,[1]ListsReq!$AC$3:$AF$61,2,FALSE)</f>
        <v>#N/A</v>
      </c>
      <c r="F139" s="245" t="e">
        <f>VLOOKUP($B139,[1]ListsReq!$AC$3:$AF$82,3,FALSE)</f>
        <v>#N/A</v>
      </c>
      <c r="G139" s="244" t="e">
        <f>VLOOKUP($B139,[1]ListsReq!$AC$3:$AF$61,4,FALSE)</f>
        <v>#N/A</v>
      </c>
      <c r="H139" s="243" t="e">
        <f t="shared" ref="H139:H177" si="3">(F139*D139)/1000</f>
        <v>#N/A</v>
      </c>
      <c r="I139" s="203"/>
      <c r="J139" s="189"/>
      <c r="K139" s="189"/>
      <c r="L139" s="189"/>
      <c r="M139" s="369"/>
      <c r="N139" s="187"/>
      <c r="O139" s="187"/>
    </row>
    <row r="140" spans="1:15" hidden="1" x14ac:dyDescent="0.25">
      <c r="A140" s="370"/>
      <c r="B140" s="205"/>
      <c r="C140" s="247"/>
      <c r="D140" s="204"/>
      <c r="E140" s="244" t="e">
        <f>VLOOKUP($B140,[1]ListsReq!$AC$3:$AF$61,2,FALSE)</f>
        <v>#N/A</v>
      </c>
      <c r="F140" s="245" t="e">
        <f>VLOOKUP($B140,[1]ListsReq!$AC$3:$AF$82,3,FALSE)</f>
        <v>#N/A</v>
      </c>
      <c r="G140" s="244" t="e">
        <f>VLOOKUP($B140,[1]ListsReq!$AC$3:$AF$61,4,FALSE)</f>
        <v>#N/A</v>
      </c>
      <c r="H140" s="243" t="e">
        <f t="shared" si="3"/>
        <v>#N/A</v>
      </c>
      <c r="I140" s="203"/>
      <c r="J140" s="189"/>
      <c r="K140" s="189"/>
      <c r="L140" s="189"/>
      <c r="M140" s="369"/>
      <c r="N140" s="187"/>
      <c r="O140" s="187"/>
    </row>
    <row r="141" spans="1:15" hidden="1" x14ac:dyDescent="0.25">
      <c r="A141" s="370"/>
      <c r="B141" s="205"/>
      <c r="C141" s="247"/>
      <c r="D141" s="204"/>
      <c r="E141" s="244" t="e">
        <f>VLOOKUP($B141,[1]ListsReq!$AC$3:$AF$61,2,FALSE)</f>
        <v>#N/A</v>
      </c>
      <c r="F141" s="245" t="e">
        <f>VLOOKUP($B141,[1]ListsReq!$AC$3:$AF$82,3,FALSE)</f>
        <v>#N/A</v>
      </c>
      <c r="G141" s="244" t="e">
        <f>VLOOKUP($B141,[1]ListsReq!$AC$3:$AF$61,4,FALSE)</f>
        <v>#N/A</v>
      </c>
      <c r="H141" s="243" t="e">
        <f t="shared" si="3"/>
        <v>#N/A</v>
      </c>
      <c r="I141" s="203"/>
      <c r="J141" s="189"/>
      <c r="K141" s="189"/>
      <c r="L141" s="189"/>
      <c r="M141" s="369"/>
      <c r="N141" s="187"/>
      <c r="O141" s="187"/>
    </row>
    <row r="142" spans="1:15" hidden="1" x14ac:dyDescent="0.25">
      <c r="A142" s="370"/>
      <c r="B142" s="205"/>
      <c r="C142" s="247"/>
      <c r="D142" s="204"/>
      <c r="E142" s="244" t="e">
        <f>VLOOKUP($B142,[1]ListsReq!$AC$3:$AF$61,2,FALSE)</f>
        <v>#N/A</v>
      </c>
      <c r="F142" s="245" t="e">
        <f>VLOOKUP($B142,[1]ListsReq!$AC$3:$AF$82,3,FALSE)</f>
        <v>#N/A</v>
      </c>
      <c r="G142" s="244" t="e">
        <f>VLOOKUP($B142,[1]ListsReq!$AC$3:$AF$61,4,FALSE)</f>
        <v>#N/A</v>
      </c>
      <c r="H142" s="243" t="e">
        <f t="shared" si="3"/>
        <v>#N/A</v>
      </c>
      <c r="I142" s="203"/>
      <c r="J142" s="189"/>
      <c r="K142" s="189"/>
      <c r="L142" s="189"/>
      <c r="M142" s="369"/>
      <c r="N142" s="187"/>
      <c r="O142" s="187"/>
    </row>
    <row r="143" spans="1:15" hidden="1" x14ac:dyDescent="0.25">
      <c r="A143" s="370"/>
      <c r="B143" s="205"/>
      <c r="C143" s="247"/>
      <c r="D143" s="204"/>
      <c r="E143" s="244" t="e">
        <f>VLOOKUP($B143,[1]ListsReq!$AC$3:$AF$61,2,FALSE)</f>
        <v>#N/A</v>
      </c>
      <c r="F143" s="245" t="e">
        <f>VLOOKUP($B143,[1]ListsReq!$AC$3:$AF$82,3,FALSE)</f>
        <v>#N/A</v>
      </c>
      <c r="G143" s="244" t="e">
        <f>VLOOKUP($B143,[1]ListsReq!$AC$3:$AF$61,4,FALSE)</f>
        <v>#N/A</v>
      </c>
      <c r="H143" s="243" t="e">
        <f t="shared" si="3"/>
        <v>#N/A</v>
      </c>
      <c r="I143" s="203"/>
      <c r="J143" s="189"/>
      <c r="K143" s="189"/>
      <c r="L143" s="189"/>
      <c r="M143" s="369"/>
      <c r="N143" s="187"/>
      <c r="O143" s="187"/>
    </row>
    <row r="144" spans="1:15" hidden="1" x14ac:dyDescent="0.25">
      <c r="A144" s="370"/>
      <c r="B144" s="205"/>
      <c r="C144" s="247"/>
      <c r="D144" s="204"/>
      <c r="E144" s="244" t="e">
        <f>VLOOKUP($B144,[1]ListsReq!$AC$3:$AF$61,2,FALSE)</f>
        <v>#N/A</v>
      </c>
      <c r="F144" s="245" t="e">
        <f>VLOOKUP($B144,[1]ListsReq!$AC$3:$AF$82,3,FALSE)</f>
        <v>#N/A</v>
      </c>
      <c r="G144" s="244" t="e">
        <f>VLOOKUP($B144,[1]ListsReq!$AC$3:$AF$61,4,FALSE)</f>
        <v>#N/A</v>
      </c>
      <c r="H144" s="243" t="e">
        <f t="shared" si="3"/>
        <v>#N/A</v>
      </c>
      <c r="I144" s="203"/>
      <c r="J144" s="189"/>
      <c r="K144" s="189"/>
      <c r="L144" s="189"/>
      <c r="M144" s="369"/>
      <c r="N144" s="187"/>
      <c r="O144" s="187"/>
    </row>
    <row r="145" spans="1:15" hidden="1" x14ac:dyDescent="0.25">
      <c r="A145" s="370"/>
      <c r="B145" s="205"/>
      <c r="C145" s="247"/>
      <c r="D145" s="204"/>
      <c r="E145" s="244" t="e">
        <f>VLOOKUP($B145,[1]ListsReq!$AC$3:$AF$61,2,FALSE)</f>
        <v>#N/A</v>
      </c>
      <c r="F145" s="245" t="e">
        <f>VLOOKUP($B145,[1]ListsReq!$AC$3:$AF$82,3,FALSE)</f>
        <v>#N/A</v>
      </c>
      <c r="G145" s="244" t="e">
        <f>VLOOKUP($B145,[1]ListsReq!$AC$3:$AF$61,4,FALSE)</f>
        <v>#N/A</v>
      </c>
      <c r="H145" s="243" t="e">
        <f t="shared" si="3"/>
        <v>#N/A</v>
      </c>
      <c r="I145" s="203"/>
      <c r="J145" s="189"/>
      <c r="K145" s="189"/>
      <c r="L145" s="189"/>
      <c r="M145" s="369"/>
      <c r="N145" s="187"/>
      <c r="O145" s="187"/>
    </row>
    <row r="146" spans="1:15" hidden="1" x14ac:dyDescent="0.25">
      <c r="A146" s="370"/>
      <c r="B146" s="205"/>
      <c r="C146" s="247"/>
      <c r="D146" s="204"/>
      <c r="E146" s="244" t="e">
        <f>VLOOKUP($B146,[1]ListsReq!$AC$3:$AF$61,2,FALSE)</f>
        <v>#N/A</v>
      </c>
      <c r="F146" s="245" t="e">
        <f>VLOOKUP($B146,[1]ListsReq!$AC$3:$AF$82,3,FALSE)</f>
        <v>#N/A</v>
      </c>
      <c r="G146" s="244" t="e">
        <f>VLOOKUP($B146,[1]ListsReq!$AC$3:$AF$61,4,FALSE)</f>
        <v>#N/A</v>
      </c>
      <c r="H146" s="243" t="e">
        <f t="shared" si="3"/>
        <v>#N/A</v>
      </c>
      <c r="I146" s="203"/>
      <c r="J146" s="189"/>
      <c r="K146" s="189"/>
      <c r="L146" s="189"/>
      <c r="M146" s="369"/>
      <c r="N146" s="187"/>
      <c r="O146" s="187"/>
    </row>
    <row r="147" spans="1:15" hidden="1" x14ac:dyDescent="0.25">
      <c r="A147" s="370"/>
      <c r="B147" s="205"/>
      <c r="C147" s="247"/>
      <c r="D147" s="204"/>
      <c r="E147" s="244" t="e">
        <f>VLOOKUP($B147,[1]ListsReq!$AC$3:$AF$61,2,FALSE)</f>
        <v>#N/A</v>
      </c>
      <c r="F147" s="245" t="e">
        <f>VLOOKUP($B147,[1]ListsReq!$AC$3:$AF$82,3,FALSE)</f>
        <v>#N/A</v>
      </c>
      <c r="G147" s="244" t="e">
        <f>VLOOKUP($B147,[1]ListsReq!$AC$3:$AF$61,4,FALSE)</f>
        <v>#N/A</v>
      </c>
      <c r="H147" s="243" t="e">
        <f t="shared" si="3"/>
        <v>#N/A</v>
      </c>
      <c r="I147" s="203"/>
      <c r="J147" s="189"/>
      <c r="K147" s="189"/>
      <c r="L147" s="189"/>
      <c r="M147" s="369"/>
      <c r="N147" s="187"/>
      <c r="O147" s="187"/>
    </row>
    <row r="148" spans="1:15" hidden="1" x14ac:dyDescent="0.25">
      <c r="A148" s="370"/>
      <c r="B148" s="205"/>
      <c r="C148" s="247"/>
      <c r="D148" s="204"/>
      <c r="E148" s="244" t="e">
        <f>VLOOKUP($B148,[1]ListsReq!$AC$3:$AF$61,2,FALSE)</f>
        <v>#N/A</v>
      </c>
      <c r="F148" s="245" t="e">
        <f>VLOOKUP($B148,[1]ListsReq!$AC$3:$AF$82,3,FALSE)</f>
        <v>#N/A</v>
      </c>
      <c r="G148" s="244" t="e">
        <f>VLOOKUP($B148,[1]ListsReq!$AC$3:$AF$61,4,FALSE)</f>
        <v>#N/A</v>
      </c>
      <c r="H148" s="243" t="e">
        <f t="shared" si="3"/>
        <v>#N/A</v>
      </c>
      <c r="I148" s="203"/>
      <c r="J148" s="189"/>
      <c r="K148" s="189"/>
      <c r="L148" s="189"/>
      <c r="M148" s="369"/>
      <c r="N148" s="187"/>
      <c r="O148" s="187"/>
    </row>
    <row r="149" spans="1:15" hidden="1" x14ac:dyDescent="0.25">
      <c r="A149" s="370"/>
      <c r="B149" s="205"/>
      <c r="C149" s="247"/>
      <c r="D149" s="204"/>
      <c r="E149" s="244" t="e">
        <f>VLOOKUP($B149,[1]ListsReq!$AC$3:$AF$61,2,FALSE)</f>
        <v>#N/A</v>
      </c>
      <c r="F149" s="245" t="e">
        <f>VLOOKUP($B149,[1]ListsReq!$AC$3:$AF$82,3,FALSE)</f>
        <v>#N/A</v>
      </c>
      <c r="G149" s="244" t="e">
        <f>VLOOKUP($B149,[1]ListsReq!$AC$3:$AF$61,4,FALSE)</f>
        <v>#N/A</v>
      </c>
      <c r="H149" s="243" t="e">
        <f t="shared" si="3"/>
        <v>#N/A</v>
      </c>
      <c r="I149" s="203"/>
      <c r="J149" s="189"/>
      <c r="K149" s="189"/>
      <c r="L149" s="189"/>
      <c r="M149" s="369"/>
      <c r="N149" s="187"/>
      <c r="O149" s="187"/>
    </row>
    <row r="150" spans="1:15" hidden="1" x14ac:dyDescent="0.25">
      <c r="A150" s="370"/>
      <c r="B150" s="205"/>
      <c r="C150" s="247"/>
      <c r="D150" s="204"/>
      <c r="E150" s="244" t="e">
        <f>VLOOKUP($B150,[1]ListsReq!$AC$3:$AF$61,2,FALSE)</f>
        <v>#N/A</v>
      </c>
      <c r="F150" s="245" t="e">
        <f>VLOOKUP($B150,[1]ListsReq!$AC$3:$AF$82,3,FALSE)</f>
        <v>#N/A</v>
      </c>
      <c r="G150" s="244" t="e">
        <f>VLOOKUP($B150,[1]ListsReq!$AC$3:$AF$61,4,FALSE)</f>
        <v>#N/A</v>
      </c>
      <c r="H150" s="243" t="e">
        <f t="shared" si="3"/>
        <v>#N/A</v>
      </c>
      <c r="I150" s="203"/>
      <c r="J150" s="189"/>
      <c r="K150" s="189"/>
      <c r="L150" s="189"/>
      <c r="M150" s="369"/>
      <c r="N150" s="187"/>
      <c r="O150" s="187"/>
    </row>
    <row r="151" spans="1:15" hidden="1" x14ac:dyDescent="0.25">
      <c r="A151" s="370"/>
      <c r="B151" s="205"/>
      <c r="C151" s="247"/>
      <c r="D151" s="204"/>
      <c r="E151" s="244" t="e">
        <f>VLOOKUP($B151,[1]ListsReq!$AC$3:$AF$61,2,FALSE)</f>
        <v>#N/A</v>
      </c>
      <c r="F151" s="245" t="e">
        <f>VLOOKUP($B151,[1]ListsReq!$AC$3:$AF$82,3,FALSE)</f>
        <v>#N/A</v>
      </c>
      <c r="G151" s="244" t="e">
        <f>VLOOKUP($B151,[1]ListsReq!$AC$3:$AF$61,4,FALSE)</f>
        <v>#N/A</v>
      </c>
      <c r="H151" s="243" t="e">
        <f t="shared" si="3"/>
        <v>#N/A</v>
      </c>
      <c r="I151" s="203"/>
      <c r="J151" s="189"/>
      <c r="K151" s="189"/>
      <c r="L151" s="189"/>
      <c r="M151" s="369"/>
      <c r="N151" s="187"/>
      <c r="O151" s="187"/>
    </row>
    <row r="152" spans="1:15" hidden="1" x14ac:dyDescent="0.25">
      <c r="A152" s="370"/>
      <c r="B152" s="205"/>
      <c r="C152" s="247"/>
      <c r="D152" s="204"/>
      <c r="E152" s="244" t="e">
        <f>VLOOKUP($B152,[1]ListsReq!$AC$3:$AF$61,2,FALSE)</f>
        <v>#N/A</v>
      </c>
      <c r="F152" s="245" t="e">
        <f>VLOOKUP($B152,[1]ListsReq!$AC$3:$AF$82,3,FALSE)</f>
        <v>#N/A</v>
      </c>
      <c r="G152" s="244" t="e">
        <f>VLOOKUP($B152,[1]ListsReq!$AC$3:$AF$61,4,FALSE)</f>
        <v>#N/A</v>
      </c>
      <c r="H152" s="243" t="e">
        <f t="shared" si="3"/>
        <v>#N/A</v>
      </c>
      <c r="I152" s="203"/>
      <c r="J152" s="189"/>
      <c r="K152" s="189"/>
      <c r="L152" s="189"/>
      <c r="M152" s="369"/>
      <c r="N152" s="187"/>
      <c r="O152" s="187"/>
    </row>
    <row r="153" spans="1:15" hidden="1" x14ac:dyDescent="0.25">
      <c r="A153" s="370"/>
      <c r="B153" s="205"/>
      <c r="C153" s="247"/>
      <c r="D153" s="204"/>
      <c r="E153" s="244" t="e">
        <f>VLOOKUP($B153,[1]ListsReq!$AC$3:$AF$61,2,FALSE)</f>
        <v>#N/A</v>
      </c>
      <c r="F153" s="245" t="e">
        <f>VLOOKUP($B153,[1]ListsReq!$AC$3:$AF$82,3,FALSE)</f>
        <v>#N/A</v>
      </c>
      <c r="G153" s="244" t="e">
        <f>VLOOKUP($B153,[1]ListsReq!$AC$3:$AF$61,4,FALSE)</f>
        <v>#N/A</v>
      </c>
      <c r="H153" s="243" t="e">
        <f t="shared" si="3"/>
        <v>#N/A</v>
      </c>
      <c r="I153" s="203"/>
      <c r="J153" s="189"/>
      <c r="K153" s="189"/>
      <c r="L153" s="189"/>
      <c r="M153" s="369"/>
      <c r="N153" s="187"/>
      <c r="O153" s="187"/>
    </row>
    <row r="154" spans="1:15" hidden="1" x14ac:dyDescent="0.25">
      <c r="A154" s="370"/>
      <c r="B154" s="205"/>
      <c r="C154" s="247"/>
      <c r="D154" s="204"/>
      <c r="E154" s="244" t="e">
        <f>VLOOKUP($B154,[1]ListsReq!$AC$3:$AF$61,2,FALSE)</f>
        <v>#N/A</v>
      </c>
      <c r="F154" s="245" t="e">
        <f>VLOOKUP($B154,[1]ListsReq!$AC$3:$AF$82,3,FALSE)</f>
        <v>#N/A</v>
      </c>
      <c r="G154" s="244" t="e">
        <f>VLOOKUP($B154,[1]ListsReq!$AC$3:$AF$61,4,FALSE)</f>
        <v>#N/A</v>
      </c>
      <c r="H154" s="243" t="e">
        <f t="shared" si="3"/>
        <v>#N/A</v>
      </c>
      <c r="I154" s="203"/>
      <c r="J154" s="189"/>
      <c r="K154" s="189"/>
      <c r="L154" s="189"/>
      <c r="M154" s="369"/>
      <c r="N154" s="187"/>
      <c r="O154" s="187"/>
    </row>
    <row r="155" spans="1:15" hidden="1" x14ac:dyDescent="0.25">
      <c r="A155" s="370"/>
      <c r="B155" s="205"/>
      <c r="C155" s="247"/>
      <c r="D155" s="204"/>
      <c r="E155" s="244" t="e">
        <f>VLOOKUP($B155,[1]ListsReq!$AC$3:$AF$61,2,FALSE)</f>
        <v>#N/A</v>
      </c>
      <c r="F155" s="245" t="e">
        <f>VLOOKUP($B155,[1]ListsReq!$AC$3:$AF$82,3,FALSE)</f>
        <v>#N/A</v>
      </c>
      <c r="G155" s="244" t="e">
        <f>VLOOKUP($B155,[1]ListsReq!$AC$3:$AF$61,4,FALSE)</f>
        <v>#N/A</v>
      </c>
      <c r="H155" s="243" t="e">
        <f t="shared" si="3"/>
        <v>#N/A</v>
      </c>
      <c r="I155" s="203"/>
      <c r="J155" s="189"/>
      <c r="K155" s="189"/>
      <c r="L155" s="189"/>
      <c r="M155" s="369"/>
      <c r="N155" s="187"/>
      <c r="O155" s="187"/>
    </row>
    <row r="156" spans="1:15" hidden="1" x14ac:dyDescent="0.25">
      <c r="A156" s="370"/>
      <c r="B156" s="205"/>
      <c r="C156" s="247"/>
      <c r="D156" s="204"/>
      <c r="E156" s="244" t="e">
        <f>VLOOKUP($B156,[1]ListsReq!$AC$3:$AF$61,2,FALSE)</f>
        <v>#N/A</v>
      </c>
      <c r="F156" s="245" t="e">
        <f>VLOOKUP($B156,[1]ListsReq!$AC$3:$AF$82,3,FALSE)</f>
        <v>#N/A</v>
      </c>
      <c r="G156" s="244" t="e">
        <f>VLOOKUP($B156,[1]ListsReq!$AC$3:$AF$61,4,FALSE)</f>
        <v>#N/A</v>
      </c>
      <c r="H156" s="243" t="e">
        <f t="shared" si="3"/>
        <v>#N/A</v>
      </c>
      <c r="I156" s="203"/>
      <c r="J156" s="189"/>
      <c r="K156" s="189"/>
      <c r="L156" s="189"/>
      <c r="M156" s="369"/>
      <c r="N156" s="187"/>
      <c r="O156" s="187"/>
    </row>
    <row r="157" spans="1:15" hidden="1" x14ac:dyDescent="0.25">
      <c r="A157" s="370"/>
      <c r="B157" s="205"/>
      <c r="C157" s="247"/>
      <c r="D157" s="204"/>
      <c r="E157" s="244" t="e">
        <f>VLOOKUP($B157,[1]ListsReq!$AC$3:$AF$61,2,FALSE)</f>
        <v>#N/A</v>
      </c>
      <c r="F157" s="245" t="e">
        <f>VLOOKUP($B157,[1]ListsReq!$AC$3:$AF$82,3,FALSE)</f>
        <v>#N/A</v>
      </c>
      <c r="G157" s="244" t="e">
        <f>VLOOKUP($B157,[1]ListsReq!$AC$3:$AF$61,4,FALSE)</f>
        <v>#N/A</v>
      </c>
      <c r="H157" s="243" t="e">
        <f t="shared" si="3"/>
        <v>#N/A</v>
      </c>
      <c r="I157" s="203"/>
      <c r="J157" s="189"/>
      <c r="K157" s="189"/>
      <c r="L157" s="189"/>
      <c r="M157" s="369"/>
      <c r="N157" s="187"/>
      <c r="O157" s="187"/>
    </row>
    <row r="158" spans="1:15" hidden="1" x14ac:dyDescent="0.25">
      <c r="A158" s="370"/>
      <c r="B158" s="205"/>
      <c r="C158" s="247"/>
      <c r="D158" s="204"/>
      <c r="E158" s="244" t="e">
        <f>VLOOKUP($B158,[1]ListsReq!$AC$3:$AF$61,2,FALSE)</f>
        <v>#N/A</v>
      </c>
      <c r="F158" s="245" t="e">
        <f>VLOOKUP($B158,[1]ListsReq!$AC$3:$AF$82,3,FALSE)</f>
        <v>#N/A</v>
      </c>
      <c r="G158" s="244" t="e">
        <f>VLOOKUP($B158,[1]ListsReq!$AC$3:$AF$61,4,FALSE)</f>
        <v>#N/A</v>
      </c>
      <c r="H158" s="243" t="e">
        <f t="shared" si="3"/>
        <v>#N/A</v>
      </c>
      <c r="I158" s="203"/>
      <c r="J158" s="189"/>
      <c r="K158" s="189"/>
      <c r="L158" s="189"/>
      <c r="M158" s="369"/>
      <c r="N158" s="187"/>
      <c r="O158" s="187"/>
    </row>
    <row r="159" spans="1:15" hidden="1" x14ac:dyDescent="0.25">
      <c r="A159" s="370"/>
      <c r="B159" s="205"/>
      <c r="C159" s="247"/>
      <c r="D159" s="204"/>
      <c r="E159" s="244" t="e">
        <f>VLOOKUP($B159,[1]ListsReq!$AC$3:$AF$61,2,FALSE)</f>
        <v>#N/A</v>
      </c>
      <c r="F159" s="245" t="e">
        <f>VLOOKUP($B159,[1]ListsReq!$AC$3:$AF$82,3,FALSE)</f>
        <v>#N/A</v>
      </c>
      <c r="G159" s="244" t="e">
        <f>VLOOKUP($B159,[1]ListsReq!$AC$3:$AF$61,4,FALSE)</f>
        <v>#N/A</v>
      </c>
      <c r="H159" s="243" t="e">
        <f t="shared" si="3"/>
        <v>#N/A</v>
      </c>
      <c r="I159" s="203"/>
      <c r="J159" s="189"/>
      <c r="K159" s="189"/>
      <c r="L159" s="189"/>
      <c r="M159" s="369"/>
      <c r="N159" s="187"/>
      <c r="O159" s="187"/>
    </row>
    <row r="160" spans="1:15" hidden="1" x14ac:dyDescent="0.25">
      <c r="A160" s="370"/>
      <c r="B160" s="205"/>
      <c r="C160" s="247"/>
      <c r="D160" s="204"/>
      <c r="E160" s="244" t="e">
        <f>VLOOKUP($B160,[1]ListsReq!$AC$3:$AF$61,2,FALSE)</f>
        <v>#N/A</v>
      </c>
      <c r="F160" s="245" t="e">
        <f>VLOOKUP($B160,[1]ListsReq!$AC$3:$AF$82,3,FALSE)</f>
        <v>#N/A</v>
      </c>
      <c r="G160" s="244" t="e">
        <f>VLOOKUP($B160,[1]ListsReq!$AC$3:$AF$61,4,FALSE)</f>
        <v>#N/A</v>
      </c>
      <c r="H160" s="243" t="e">
        <f t="shared" si="3"/>
        <v>#N/A</v>
      </c>
      <c r="I160" s="203"/>
      <c r="J160" s="189"/>
      <c r="K160" s="189"/>
      <c r="L160" s="189"/>
      <c r="M160" s="369"/>
      <c r="N160" s="187"/>
      <c r="O160" s="187"/>
    </row>
    <row r="161" spans="1:15" hidden="1" x14ac:dyDescent="0.25">
      <c r="A161" s="370"/>
      <c r="B161" s="205"/>
      <c r="C161" s="247"/>
      <c r="D161" s="204"/>
      <c r="E161" s="244" t="e">
        <f>VLOOKUP($B161,[1]ListsReq!$AC$3:$AF$61,2,FALSE)</f>
        <v>#N/A</v>
      </c>
      <c r="F161" s="245" t="e">
        <f>VLOOKUP($B161,[1]ListsReq!$AC$3:$AF$82,3,FALSE)</f>
        <v>#N/A</v>
      </c>
      <c r="G161" s="244" t="e">
        <f>VLOOKUP($B161,[1]ListsReq!$AC$3:$AF$61,4,FALSE)</f>
        <v>#N/A</v>
      </c>
      <c r="H161" s="243" t="e">
        <f t="shared" si="3"/>
        <v>#N/A</v>
      </c>
      <c r="I161" s="203"/>
      <c r="J161" s="189"/>
      <c r="K161" s="189"/>
      <c r="L161" s="189"/>
      <c r="M161" s="369"/>
      <c r="N161" s="187"/>
      <c r="O161" s="187"/>
    </row>
    <row r="162" spans="1:15" hidden="1" x14ac:dyDescent="0.25">
      <c r="A162" s="370"/>
      <c r="B162" s="205"/>
      <c r="C162" s="247"/>
      <c r="D162" s="204"/>
      <c r="E162" s="244" t="e">
        <f>VLOOKUP($B162,[1]ListsReq!$AC$3:$AF$61,2,FALSE)</f>
        <v>#N/A</v>
      </c>
      <c r="F162" s="245" t="e">
        <f>VLOOKUP($B162,[1]ListsReq!$AC$3:$AF$82,3,FALSE)</f>
        <v>#N/A</v>
      </c>
      <c r="G162" s="244" t="e">
        <f>VLOOKUP($B162,[1]ListsReq!$AC$3:$AF$61,4,FALSE)</f>
        <v>#N/A</v>
      </c>
      <c r="H162" s="243" t="e">
        <f t="shared" si="3"/>
        <v>#N/A</v>
      </c>
      <c r="I162" s="203"/>
      <c r="J162" s="189"/>
      <c r="K162" s="189"/>
      <c r="L162" s="189"/>
      <c r="M162" s="369"/>
      <c r="N162" s="187"/>
      <c r="O162" s="187"/>
    </row>
    <row r="163" spans="1:15" hidden="1" x14ac:dyDescent="0.25">
      <c r="A163" s="370"/>
      <c r="B163" s="205"/>
      <c r="C163" s="247"/>
      <c r="D163" s="204"/>
      <c r="E163" s="244" t="e">
        <f>VLOOKUP($B163,[1]ListsReq!$AC$3:$AF$61,2,FALSE)</f>
        <v>#N/A</v>
      </c>
      <c r="F163" s="245" t="e">
        <f>VLOOKUP($B163,[1]ListsReq!$AC$3:$AF$82,3,FALSE)</f>
        <v>#N/A</v>
      </c>
      <c r="G163" s="244" t="e">
        <f>VLOOKUP($B163,[1]ListsReq!$AC$3:$AF$61,4,FALSE)</f>
        <v>#N/A</v>
      </c>
      <c r="H163" s="243" t="e">
        <f t="shared" si="3"/>
        <v>#N/A</v>
      </c>
      <c r="I163" s="203"/>
      <c r="J163" s="189"/>
      <c r="K163" s="189"/>
      <c r="L163" s="189"/>
      <c r="M163" s="369"/>
      <c r="N163" s="187"/>
      <c r="O163" s="187"/>
    </row>
    <row r="164" spans="1:15" hidden="1" x14ac:dyDescent="0.25">
      <c r="A164" s="370"/>
      <c r="B164" s="205"/>
      <c r="C164" s="247"/>
      <c r="D164" s="204"/>
      <c r="E164" s="244" t="e">
        <f>VLOOKUP($B164,[1]ListsReq!$AC$3:$AF$61,2,FALSE)</f>
        <v>#N/A</v>
      </c>
      <c r="F164" s="245" t="e">
        <f>VLOOKUP($B164,[1]ListsReq!$AC$3:$AF$82,3,FALSE)</f>
        <v>#N/A</v>
      </c>
      <c r="G164" s="244" t="e">
        <f>VLOOKUP($B164,[1]ListsReq!$AC$3:$AF$61,4,FALSE)</f>
        <v>#N/A</v>
      </c>
      <c r="H164" s="243" t="e">
        <f t="shared" si="3"/>
        <v>#N/A</v>
      </c>
      <c r="I164" s="203"/>
      <c r="J164" s="189"/>
      <c r="K164" s="189"/>
      <c r="L164" s="189"/>
      <c r="M164" s="369"/>
      <c r="N164" s="187"/>
      <c r="O164" s="187"/>
    </row>
    <row r="165" spans="1:15" hidden="1" x14ac:dyDescent="0.25">
      <c r="A165" s="370"/>
      <c r="B165" s="205"/>
      <c r="C165" s="247"/>
      <c r="D165" s="204"/>
      <c r="E165" s="244" t="e">
        <f>VLOOKUP($B165,[1]ListsReq!$AC$3:$AF$61,2,FALSE)</f>
        <v>#N/A</v>
      </c>
      <c r="F165" s="245" t="e">
        <f>VLOOKUP($B165,[1]ListsReq!$AC$3:$AF$82,3,FALSE)</f>
        <v>#N/A</v>
      </c>
      <c r="G165" s="244" t="e">
        <f>VLOOKUP($B165,[1]ListsReq!$AC$3:$AF$61,4,FALSE)</f>
        <v>#N/A</v>
      </c>
      <c r="H165" s="243" t="e">
        <f t="shared" si="3"/>
        <v>#N/A</v>
      </c>
      <c r="I165" s="203"/>
      <c r="J165" s="189"/>
      <c r="K165" s="189"/>
      <c r="L165" s="189"/>
      <c r="M165" s="369"/>
      <c r="N165" s="187"/>
      <c r="O165" s="187"/>
    </row>
    <row r="166" spans="1:15" hidden="1" x14ac:dyDescent="0.25">
      <c r="A166" s="370"/>
      <c r="B166" s="205"/>
      <c r="C166" s="247"/>
      <c r="D166" s="204"/>
      <c r="E166" s="244" t="e">
        <f>VLOOKUP($B166,[1]ListsReq!$AC$3:$AF$61,2,FALSE)</f>
        <v>#N/A</v>
      </c>
      <c r="F166" s="245" t="e">
        <f>VLOOKUP($B166,[1]ListsReq!$AC$3:$AF$82,3,FALSE)</f>
        <v>#N/A</v>
      </c>
      <c r="G166" s="244" t="e">
        <f>VLOOKUP($B166,[1]ListsReq!$AC$3:$AF$61,4,FALSE)</f>
        <v>#N/A</v>
      </c>
      <c r="H166" s="243" t="e">
        <f t="shared" si="3"/>
        <v>#N/A</v>
      </c>
      <c r="I166" s="203"/>
      <c r="J166" s="189"/>
      <c r="K166" s="189"/>
      <c r="L166" s="189"/>
      <c r="M166" s="369"/>
      <c r="N166" s="187"/>
      <c r="O166" s="187"/>
    </row>
    <row r="167" spans="1:15" hidden="1" x14ac:dyDescent="0.25">
      <c r="A167" s="370"/>
      <c r="B167" s="205"/>
      <c r="C167" s="247"/>
      <c r="D167" s="204"/>
      <c r="E167" s="244" t="e">
        <f>VLOOKUP($B167,[1]ListsReq!$AC$3:$AF$61,2,FALSE)</f>
        <v>#N/A</v>
      </c>
      <c r="F167" s="245" t="e">
        <f>VLOOKUP($B167,[1]ListsReq!$AC$3:$AF$82,3,FALSE)</f>
        <v>#N/A</v>
      </c>
      <c r="G167" s="244" t="e">
        <f>VLOOKUP($B167,[1]ListsReq!$AC$3:$AF$61,4,FALSE)</f>
        <v>#N/A</v>
      </c>
      <c r="H167" s="243" t="e">
        <f t="shared" si="3"/>
        <v>#N/A</v>
      </c>
      <c r="I167" s="203"/>
      <c r="J167" s="189"/>
      <c r="K167" s="189"/>
      <c r="L167" s="189"/>
      <c r="M167" s="369"/>
      <c r="N167" s="187"/>
      <c r="O167" s="187"/>
    </row>
    <row r="168" spans="1:15" hidden="1" x14ac:dyDescent="0.25">
      <c r="A168" s="370"/>
      <c r="B168" s="205"/>
      <c r="C168" s="247"/>
      <c r="D168" s="204"/>
      <c r="E168" s="244" t="e">
        <f>VLOOKUP($B168,[1]ListsReq!$AC$3:$AF$61,2,FALSE)</f>
        <v>#N/A</v>
      </c>
      <c r="F168" s="245" t="e">
        <f>VLOOKUP($B168,[1]ListsReq!$AC$3:$AF$82,3,FALSE)</f>
        <v>#N/A</v>
      </c>
      <c r="G168" s="244" t="e">
        <f>VLOOKUP($B168,[1]ListsReq!$AC$3:$AF$61,4,FALSE)</f>
        <v>#N/A</v>
      </c>
      <c r="H168" s="243" t="e">
        <f t="shared" si="3"/>
        <v>#N/A</v>
      </c>
      <c r="I168" s="203"/>
      <c r="J168" s="189"/>
      <c r="K168" s="189"/>
      <c r="L168" s="189"/>
      <c r="M168" s="369"/>
      <c r="N168" s="187"/>
      <c r="O168" s="187"/>
    </row>
    <row r="169" spans="1:15" hidden="1" x14ac:dyDescent="0.25">
      <c r="A169" s="370"/>
      <c r="B169" s="205"/>
      <c r="C169" s="247"/>
      <c r="D169" s="204"/>
      <c r="E169" s="244" t="e">
        <f>VLOOKUP($B169,[1]ListsReq!$AC$3:$AF$61,2,FALSE)</f>
        <v>#N/A</v>
      </c>
      <c r="F169" s="245" t="e">
        <f>VLOOKUP($B169,[1]ListsReq!$AC$3:$AF$82,3,FALSE)</f>
        <v>#N/A</v>
      </c>
      <c r="G169" s="244" t="e">
        <f>VLOOKUP($B169,[1]ListsReq!$AC$3:$AF$61,4,FALSE)</f>
        <v>#N/A</v>
      </c>
      <c r="H169" s="243" t="e">
        <f t="shared" si="3"/>
        <v>#N/A</v>
      </c>
      <c r="I169" s="203"/>
      <c r="J169" s="189"/>
      <c r="K169" s="189"/>
      <c r="L169" s="189"/>
      <c r="M169" s="369"/>
      <c r="N169" s="187"/>
      <c r="O169" s="187"/>
    </row>
    <row r="170" spans="1:15" hidden="1" x14ac:dyDescent="0.25">
      <c r="A170" s="370"/>
      <c r="B170" s="205"/>
      <c r="C170" s="247"/>
      <c r="D170" s="204"/>
      <c r="E170" s="244" t="e">
        <f>VLOOKUP($B170,[1]ListsReq!$AC$3:$AF$61,2,FALSE)</f>
        <v>#N/A</v>
      </c>
      <c r="F170" s="245" t="e">
        <f>VLOOKUP($B170,[1]ListsReq!$AC$3:$AF$82,3,FALSE)</f>
        <v>#N/A</v>
      </c>
      <c r="G170" s="244" t="e">
        <f>VLOOKUP($B170,[1]ListsReq!$AC$3:$AF$61,4,FALSE)</f>
        <v>#N/A</v>
      </c>
      <c r="H170" s="243" t="e">
        <f t="shared" si="3"/>
        <v>#N/A</v>
      </c>
      <c r="I170" s="203"/>
      <c r="J170" s="189"/>
      <c r="K170" s="189"/>
      <c r="L170" s="189"/>
      <c r="M170" s="369"/>
      <c r="N170" s="187"/>
      <c r="O170" s="187"/>
    </row>
    <row r="171" spans="1:15" hidden="1" x14ac:dyDescent="0.25">
      <c r="A171" s="370"/>
      <c r="B171" s="205"/>
      <c r="C171" s="247"/>
      <c r="D171" s="204"/>
      <c r="E171" s="244" t="e">
        <f>VLOOKUP($B171,[1]ListsReq!$AC$3:$AF$61,2,FALSE)</f>
        <v>#N/A</v>
      </c>
      <c r="F171" s="245" t="e">
        <f>VLOOKUP($B171,[1]ListsReq!$AC$3:$AF$82,3,FALSE)</f>
        <v>#N/A</v>
      </c>
      <c r="G171" s="244" t="e">
        <f>VLOOKUP($B171,[1]ListsReq!$AC$3:$AF$61,4,FALSE)</f>
        <v>#N/A</v>
      </c>
      <c r="H171" s="243" t="e">
        <f t="shared" si="3"/>
        <v>#N/A</v>
      </c>
      <c r="I171" s="203"/>
      <c r="J171" s="189"/>
      <c r="K171" s="189"/>
      <c r="L171" s="189"/>
      <c r="M171" s="369"/>
      <c r="N171" s="187"/>
      <c r="O171" s="187"/>
    </row>
    <row r="172" spans="1:15" hidden="1" x14ac:dyDescent="0.25">
      <c r="A172" s="370"/>
      <c r="B172" s="205"/>
      <c r="C172" s="247"/>
      <c r="D172" s="204"/>
      <c r="E172" s="244" t="e">
        <f>VLOOKUP($B172,[1]ListsReq!$AC$3:$AF$61,2,FALSE)</f>
        <v>#N/A</v>
      </c>
      <c r="F172" s="245" t="e">
        <f>VLOOKUP($B172,[1]ListsReq!$AC$3:$AF$82,3,FALSE)</f>
        <v>#N/A</v>
      </c>
      <c r="G172" s="244" t="e">
        <f>VLOOKUP($B172,[1]ListsReq!$AC$3:$AF$61,4,FALSE)</f>
        <v>#N/A</v>
      </c>
      <c r="H172" s="243" t="e">
        <f t="shared" si="3"/>
        <v>#N/A</v>
      </c>
      <c r="I172" s="203"/>
      <c r="J172" s="189"/>
      <c r="K172" s="189"/>
      <c r="L172" s="189"/>
      <c r="M172" s="369"/>
      <c r="N172" s="187"/>
      <c r="O172" s="187"/>
    </row>
    <row r="173" spans="1:15" hidden="1" x14ac:dyDescent="0.25">
      <c r="A173" s="370"/>
      <c r="B173" s="205"/>
      <c r="C173" s="247"/>
      <c r="D173" s="204"/>
      <c r="E173" s="244" t="e">
        <f>VLOOKUP($B173,[1]ListsReq!$AC$3:$AF$61,2,FALSE)</f>
        <v>#N/A</v>
      </c>
      <c r="F173" s="245" t="e">
        <f>VLOOKUP($B173,[1]ListsReq!$AC$3:$AF$82,3,FALSE)</f>
        <v>#N/A</v>
      </c>
      <c r="G173" s="244" t="e">
        <f>VLOOKUP($B173,[1]ListsReq!$AC$3:$AF$61,4,FALSE)</f>
        <v>#N/A</v>
      </c>
      <c r="H173" s="243" t="e">
        <f t="shared" si="3"/>
        <v>#N/A</v>
      </c>
      <c r="I173" s="203"/>
      <c r="J173" s="189"/>
      <c r="K173" s="189"/>
      <c r="L173" s="189"/>
      <c r="M173" s="369"/>
      <c r="N173" s="187"/>
      <c r="O173" s="187"/>
    </row>
    <row r="174" spans="1:15" hidden="1" x14ac:dyDescent="0.25">
      <c r="A174" s="370"/>
      <c r="B174" s="205"/>
      <c r="C174" s="247"/>
      <c r="D174" s="204"/>
      <c r="E174" s="244" t="e">
        <f>VLOOKUP($B174,[1]ListsReq!$AC$3:$AF$61,2,FALSE)</f>
        <v>#N/A</v>
      </c>
      <c r="F174" s="245" t="e">
        <f>VLOOKUP($B174,[1]ListsReq!$AC$3:$AF$82,3,FALSE)</f>
        <v>#N/A</v>
      </c>
      <c r="G174" s="244" t="e">
        <f>VLOOKUP($B174,[1]ListsReq!$AC$3:$AF$61,4,FALSE)</f>
        <v>#N/A</v>
      </c>
      <c r="H174" s="243" t="e">
        <f t="shared" si="3"/>
        <v>#N/A</v>
      </c>
      <c r="I174" s="203"/>
      <c r="J174" s="189"/>
      <c r="K174" s="189"/>
      <c r="L174" s="189"/>
      <c r="M174" s="369"/>
      <c r="N174" s="187"/>
      <c r="O174" s="187"/>
    </row>
    <row r="175" spans="1:15" hidden="1" x14ac:dyDescent="0.25">
      <c r="A175" s="370"/>
      <c r="B175" s="205"/>
      <c r="C175" s="247"/>
      <c r="D175" s="204"/>
      <c r="E175" s="244" t="e">
        <f>VLOOKUP($B175,[1]ListsReq!$AC$3:$AF$61,2,FALSE)</f>
        <v>#N/A</v>
      </c>
      <c r="F175" s="245" t="e">
        <f>VLOOKUP($B175,[1]ListsReq!$AC$3:$AF$82,3,FALSE)</f>
        <v>#N/A</v>
      </c>
      <c r="G175" s="244" t="e">
        <f>VLOOKUP($B175,[1]ListsReq!$AC$3:$AF$61,4,FALSE)</f>
        <v>#N/A</v>
      </c>
      <c r="H175" s="243" t="e">
        <f t="shared" si="3"/>
        <v>#N/A</v>
      </c>
      <c r="I175" s="203"/>
      <c r="J175" s="189"/>
      <c r="K175" s="189"/>
      <c r="L175" s="189"/>
      <c r="M175" s="369"/>
      <c r="N175" s="187"/>
      <c r="O175" s="187"/>
    </row>
    <row r="176" spans="1:15" hidden="1" x14ac:dyDescent="0.25">
      <c r="A176" s="370"/>
      <c r="B176" s="205"/>
      <c r="C176" s="246"/>
      <c r="D176" s="201"/>
      <c r="E176" s="244" t="e">
        <f>VLOOKUP($B176,[1]ListsReq!$AC$3:$AF$61,2,FALSE)</f>
        <v>#N/A</v>
      </c>
      <c r="F176" s="245" t="e">
        <f>VLOOKUP($B176,[1]ListsReq!$AC$3:$AF$82,3,FALSE)</f>
        <v>#N/A</v>
      </c>
      <c r="G176" s="244" t="e">
        <f>VLOOKUP($B176,[1]ListsReq!$AC$3:$AF$61,4,FALSE)</f>
        <v>#N/A</v>
      </c>
      <c r="H176" s="243" t="e">
        <f t="shared" si="3"/>
        <v>#N/A</v>
      </c>
      <c r="I176" s="200"/>
      <c r="J176" s="189"/>
      <c r="K176" s="189"/>
      <c r="L176" s="189"/>
      <c r="M176" s="369"/>
      <c r="N176" s="187"/>
      <c r="O176" s="187"/>
    </row>
    <row r="177" spans="1:15" hidden="1" x14ac:dyDescent="0.25">
      <c r="A177" s="370"/>
      <c r="B177" s="205"/>
      <c r="C177" s="246"/>
      <c r="D177" s="201"/>
      <c r="E177" s="244" t="e">
        <f>VLOOKUP($B177,[1]ListsReq!$AC$3:$AF$61,2,FALSE)</f>
        <v>#N/A</v>
      </c>
      <c r="F177" s="245" t="e">
        <f>VLOOKUP($B177,[1]ListsReq!$AC$3:$AF$82,3,FALSE)</f>
        <v>#N/A</v>
      </c>
      <c r="G177" s="244" t="e">
        <f>VLOOKUP($B177,[1]ListsReq!$AC$3:$AF$61,4,FALSE)</f>
        <v>#N/A</v>
      </c>
      <c r="H177" s="243" t="e">
        <f t="shared" si="3"/>
        <v>#N/A</v>
      </c>
      <c r="I177" s="200"/>
      <c r="J177" s="189"/>
      <c r="K177" s="189"/>
      <c r="L177" s="189"/>
      <c r="M177" s="369"/>
      <c r="N177" s="187"/>
      <c r="O177" s="187"/>
    </row>
    <row r="178" spans="1:15" hidden="1" x14ac:dyDescent="0.25">
      <c r="A178" s="370"/>
      <c r="B178" s="205"/>
      <c r="C178" s="246"/>
      <c r="D178" s="201"/>
      <c r="E178" s="244" t="e">
        <f>VLOOKUP($B178,[1]ListsReq!$AC$3:$AF$61,2,FALSE)</f>
        <v>#N/A</v>
      </c>
      <c r="F178" s="245" t="e">
        <f>VLOOKUP($B178,[1]ListsReq!$AC$3:$AF$82,3,FALSE)</f>
        <v>#N/A</v>
      </c>
      <c r="G178" s="244" t="e">
        <f>VLOOKUP($B178,[1]ListsReq!$AC$3:$AF$61,4,FALSE)</f>
        <v>#N/A</v>
      </c>
      <c r="H178" s="243" t="e">
        <f t="shared" ref="H178:H207" si="4">(F178*D178)/1000</f>
        <v>#N/A</v>
      </c>
      <c r="I178" s="200"/>
      <c r="J178" s="189"/>
      <c r="K178" s="189"/>
      <c r="L178" s="189"/>
      <c r="M178" s="369"/>
      <c r="N178" s="187"/>
      <c r="O178" s="187"/>
    </row>
    <row r="179" spans="1:15" hidden="1" x14ac:dyDescent="0.25">
      <c r="A179" s="370"/>
      <c r="B179" s="205"/>
      <c r="C179" s="246"/>
      <c r="D179" s="201"/>
      <c r="E179" s="244" t="e">
        <f>VLOOKUP($B179,[1]ListsReq!$AC$3:$AF$61,2,FALSE)</f>
        <v>#N/A</v>
      </c>
      <c r="F179" s="245" t="e">
        <f>VLOOKUP($B179,[1]ListsReq!$AC$3:$AF$82,3,FALSE)</f>
        <v>#N/A</v>
      </c>
      <c r="G179" s="244" t="e">
        <f>VLOOKUP($B179,[1]ListsReq!$AC$3:$AF$61,4,FALSE)</f>
        <v>#N/A</v>
      </c>
      <c r="H179" s="243" t="e">
        <f t="shared" si="4"/>
        <v>#N/A</v>
      </c>
      <c r="I179" s="200"/>
      <c r="J179" s="189"/>
      <c r="K179" s="189"/>
      <c r="L179" s="189"/>
      <c r="M179" s="369"/>
      <c r="N179" s="187"/>
      <c r="O179" s="187"/>
    </row>
    <row r="180" spans="1:15" hidden="1" x14ac:dyDescent="0.25">
      <c r="A180" s="370"/>
      <c r="B180" s="205"/>
      <c r="C180" s="246"/>
      <c r="D180" s="201"/>
      <c r="E180" s="244" t="e">
        <f>VLOOKUP($B180,[1]ListsReq!$AC$3:$AF$61,2,FALSE)</f>
        <v>#N/A</v>
      </c>
      <c r="F180" s="245" t="e">
        <f>VLOOKUP($B180,[1]ListsReq!$AC$3:$AF$82,3,FALSE)</f>
        <v>#N/A</v>
      </c>
      <c r="G180" s="244" t="e">
        <f>VLOOKUP($B180,[1]ListsReq!$AC$3:$AF$61,4,FALSE)</f>
        <v>#N/A</v>
      </c>
      <c r="H180" s="243" t="e">
        <f t="shared" si="4"/>
        <v>#N/A</v>
      </c>
      <c r="I180" s="200"/>
      <c r="J180" s="189"/>
      <c r="K180" s="189"/>
      <c r="L180" s="189"/>
      <c r="M180" s="369"/>
      <c r="N180" s="187"/>
      <c r="O180" s="187"/>
    </row>
    <row r="181" spans="1:15" hidden="1" x14ac:dyDescent="0.25">
      <c r="A181" s="370"/>
      <c r="B181" s="205"/>
      <c r="C181" s="246"/>
      <c r="D181" s="201"/>
      <c r="E181" s="244" t="e">
        <f>VLOOKUP($B181,[1]ListsReq!$AC$3:$AF$61,2,FALSE)</f>
        <v>#N/A</v>
      </c>
      <c r="F181" s="245" t="e">
        <f>VLOOKUP($B181,[1]ListsReq!$AC$3:$AF$82,3,FALSE)</f>
        <v>#N/A</v>
      </c>
      <c r="G181" s="244" t="e">
        <f>VLOOKUP($B181,[1]ListsReq!$AC$3:$AF$61,4,FALSE)</f>
        <v>#N/A</v>
      </c>
      <c r="H181" s="243" t="e">
        <f t="shared" si="4"/>
        <v>#N/A</v>
      </c>
      <c r="I181" s="200"/>
      <c r="J181" s="189"/>
      <c r="K181" s="189"/>
      <c r="L181" s="189"/>
      <c r="M181" s="369"/>
      <c r="N181" s="187"/>
      <c r="O181" s="187"/>
    </row>
    <row r="182" spans="1:15" hidden="1" x14ac:dyDescent="0.25">
      <c r="A182" s="370"/>
      <c r="B182" s="205"/>
      <c r="C182" s="246"/>
      <c r="D182" s="201"/>
      <c r="E182" s="244" t="e">
        <f>VLOOKUP($B182,[1]ListsReq!$AC$3:$AF$61,2,FALSE)</f>
        <v>#N/A</v>
      </c>
      <c r="F182" s="245" t="e">
        <f>VLOOKUP($B182,[1]ListsReq!$AC$3:$AF$82,3,FALSE)</f>
        <v>#N/A</v>
      </c>
      <c r="G182" s="244" t="e">
        <f>VLOOKUP($B182,[1]ListsReq!$AC$3:$AF$61,4,FALSE)</f>
        <v>#N/A</v>
      </c>
      <c r="H182" s="243" t="e">
        <f t="shared" si="4"/>
        <v>#N/A</v>
      </c>
      <c r="I182" s="200"/>
      <c r="J182" s="189"/>
      <c r="K182" s="189"/>
      <c r="L182" s="189"/>
      <c r="M182" s="369"/>
      <c r="N182" s="187"/>
      <c r="O182" s="187"/>
    </row>
    <row r="183" spans="1:15" hidden="1" x14ac:dyDescent="0.25">
      <c r="A183" s="370"/>
      <c r="B183" s="205"/>
      <c r="C183" s="246"/>
      <c r="D183" s="201"/>
      <c r="E183" s="244" t="e">
        <f>VLOOKUP($B183,[1]ListsReq!$AC$3:$AF$61,2,FALSE)</f>
        <v>#N/A</v>
      </c>
      <c r="F183" s="245" t="e">
        <f>VLOOKUP($B183,[1]ListsReq!$AC$3:$AF$82,3,FALSE)</f>
        <v>#N/A</v>
      </c>
      <c r="G183" s="244" t="e">
        <f>VLOOKUP($B183,[1]ListsReq!$AC$3:$AF$61,4,FALSE)</f>
        <v>#N/A</v>
      </c>
      <c r="H183" s="243" t="e">
        <f t="shared" si="4"/>
        <v>#N/A</v>
      </c>
      <c r="I183" s="200"/>
      <c r="J183" s="189"/>
      <c r="K183" s="189"/>
      <c r="L183" s="189"/>
      <c r="M183" s="369"/>
      <c r="N183" s="187"/>
      <c r="O183" s="187"/>
    </row>
    <row r="184" spans="1:15" hidden="1" x14ac:dyDescent="0.25">
      <c r="A184" s="370"/>
      <c r="B184" s="205"/>
      <c r="C184" s="246"/>
      <c r="D184" s="201"/>
      <c r="E184" s="244" t="e">
        <f>VLOOKUP($B184,[1]ListsReq!$AC$3:$AF$61,2,FALSE)</f>
        <v>#N/A</v>
      </c>
      <c r="F184" s="245" t="e">
        <f>VLOOKUP($B184,[1]ListsReq!$AC$3:$AF$82,3,FALSE)</f>
        <v>#N/A</v>
      </c>
      <c r="G184" s="244" t="e">
        <f>VLOOKUP($B184,[1]ListsReq!$AC$3:$AF$61,4,FALSE)</f>
        <v>#N/A</v>
      </c>
      <c r="H184" s="243" t="e">
        <f t="shared" si="4"/>
        <v>#N/A</v>
      </c>
      <c r="I184" s="200"/>
      <c r="J184" s="189"/>
      <c r="K184" s="189"/>
      <c r="L184" s="189"/>
      <c r="M184" s="369"/>
      <c r="N184" s="187"/>
      <c r="O184" s="187"/>
    </row>
    <row r="185" spans="1:15" hidden="1" x14ac:dyDescent="0.25">
      <c r="A185" s="370"/>
      <c r="B185" s="205"/>
      <c r="C185" s="246"/>
      <c r="D185" s="201"/>
      <c r="E185" s="244" t="e">
        <f>VLOOKUP($B185,[1]ListsReq!$AC$3:$AF$61,2,FALSE)</f>
        <v>#N/A</v>
      </c>
      <c r="F185" s="245" t="e">
        <f>VLOOKUP($B185,[1]ListsReq!$AC$3:$AF$82,3,FALSE)</f>
        <v>#N/A</v>
      </c>
      <c r="G185" s="244" t="e">
        <f>VLOOKUP($B185,[1]ListsReq!$AC$3:$AF$61,4,FALSE)</f>
        <v>#N/A</v>
      </c>
      <c r="H185" s="243" t="e">
        <f t="shared" si="4"/>
        <v>#N/A</v>
      </c>
      <c r="I185" s="200"/>
      <c r="J185" s="189"/>
      <c r="K185" s="189"/>
      <c r="L185" s="189"/>
      <c r="M185" s="369"/>
      <c r="N185" s="187"/>
      <c r="O185" s="187"/>
    </row>
    <row r="186" spans="1:15" hidden="1" x14ac:dyDescent="0.25">
      <c r="A186" s="370"/>
      <c r="B186" s="205"/>
      <c r="C186" s="246"/>
      <c r="D186" s="201"/>
      <c r="E186" s="244" t="e">
        <f>VLOOKUP($B186,[1]ListsReq!$AC$3:$AF$61,2,FALSE)</f>
        <v>#N/A</v>
      </c>
      <c r="F186" s="245" t="e">
        <f>VLOOKUP($B186,[1]ListsReq!$AC$3:$AF$82,3,FALSE)</f>
        <v>#N/A</v>
      </c>
      <c r="G186" s="244" t="e">
        <f>VLOOKUP($B186,[1]ListsReq!$AC$3:$AF$61,4,FALSE)</f>
        <v>#N/A</v>
      </c>
      <c r="H186" s="243" t="e">
        <f t="shared" si="4"/>
        <v>#N/A</v>
      </c>
      <c r="I186" s="200"/>
      <c r="J186" s="189"/>
      <c r="K186" s="189"/>
      <c r="L186" s="189"/>
      <c r="M186" s="369"/>
      <c r="N186" s="187"/>
      <c r="O186" s="187"/>
    </row>
    <row r="187" spans="1:15" hidden="1" x14ac:dyDescent="0.25">
      <c r="A187" s="370"/>
      <c r="B187" s="205"/>
      <c r="C187" s="246"/>
      <c r="D187" s="201"/>
      <c r="E187" s="244" t="e">
        <f>VLOOKUP($B187,[1]ListsReq!$AC$3:$AF$61,2,FALSE)</f>
        <v>#N/A</v>
      </c>
      <c r="F187" s="245" t="e">
        <f>VLOOKUP($B187,[1]ListsReq!$AC$3:$AF$82,3,FALSE)</f>
        <v>#N/A</v>
      </c>
      <c r="G187" s="244" t="e">
        <f>VLOOKUP($B187,[1]ListsReq!$AC$3:$AF$61,4,FALSE)</f>
        <v>#N/A</v>
      </c>
      <c r="H187" s="243" t="e">
        <f t="shared" si="4"/>
        <v>#N/A</v>
      </c>
      <c r="I187" s="200"/>
      <c r="J187" s="189"/>
      <c r="K187" s="189"/>
      <c r="L187" s="189"/>
      <c r="M187" s="369"/>
      <c r="N187" s="187"/>
      <c r="O187" s="187"/>
    </row>
    <row r="188" spans="1:15" hidden="1" x14ac:dyDescent="0.25">
      <c r="A188" s="370"/>
      <c r="B188" s="205"/>
      <c r="C188" s="246"/>
      <c r="D188" s="201"/>
      <c r="E188" s="244" t="e">
        <f>VLOOKUP($B188,[1]ListsReq!$AC$3:$AF$61,2,FALSE)</f>
        <v>#N/A</v>
      </c>
      <c r="F188" s="245" t="e">
        <f>VLOOKUP($B188,[1]ListsReq!$AC$3:$AF$82,3,FALSE)</f>
        <v>#N/A</v>
      </c>
      <c r="G188" s="244" t="e">
        <f>VLOOKUP($B188,[1]ListsReq!$AC$3:$AF$61,4,FALSE)</f>
        <v>#N/A</v>
      </c>
      <c r="H188" s="243" t="e">
        <f t="shared" si="4"/>
        <v>#N/A</v>
      </c>
      <c r="I188" s="200"/>
      <c r="J188" s="189"/>
      <c r="K188" s="189"/>
      <c r="L188" s="189"/>
      <c r="M188" s="369"/>
      <c r="N188" s="187"/>
      <c r="O188" s="187"/>
    </row>
    <row r="189" spans="1:15" hidden="1" x14ac:dyDescent="0.25">
      <c r="A189" s="370"/>
      <c r="B189" s="205"/>
      <c r="C189" s="246"/>
      <c r="D189" s="201"/>
      <c r="E189" s="244" t="e">
        <f>VLOOKUP($B189,[1]ListsReq!$AC$3:$AF$61,2,FALSE)</f>
        <v>#N/A</v>
      </c>
      <c r="F189" s="245" t="e">
        <f>VLOOKUP($B189,[1]ListsReq!$AC$3:$AF$82,3,FALSE)</f>
        <v>#N/A</v>
      </c>
      <c r="G189" s="244" t="e">
        <f>VLOOKUP($B189,[1]ListsReq!$AC$3:$AF$61,4,FALSE)</f>
        <v>#N/A</v>
      </c>
      <c r="H189" s="243" t="e">
        <f t="shared" si="4"/>
        <v>#N/A</v>
      </c>
      <c r="I189" s="200"/>
      <c r="J189" s="189"/>
      <c r="K189" s="189"/>
      <c r="L189" s="189"/>
      <c r="M189" s="369"/>
      <c r="N189" s="187"/>
      <c r="O189" s="187"/>
    </row>
    <row r="190" spans="1:15" hidden="1" x14ac:dyDescent="0.25">
      <c r="A190" s="370"/>
      <c r="B190" s="205"/>
      <c r="C190" s="246"/>
      <c r="D190" s="201"/>
      <c r="E190" s="244" t="e">
        <f>VLOOKUP($B190,[1]ListsReq!$AC$3:$AF$61,2,FALSE)</f>
        <v>#N/A</v>
      </c>
      <c r="F190" s="245" t="e">
        <f>VLOOKUP($B190,[1]ListsReq!$AC$3:$AF$82,3,FALSE)</f>
        <v>#N/A</v>
      </c>
      <c r="G190" s="244" t="e">
        <f>VLOOKUP($B190,[1]ListsReq!$AC$3:$AF$61,4,FALSE)</f>
        <v>#N/A</v>
      </c>
      <c r="H190" s="243" t="e">
        <f t="shared" si="4"/>
        <v>#N/A</v>
      </c>
      <c r="I190" s="200"/>
      <c r="J190" s="189"/>
      <c r="K190" s="189"/>
      <c r="L190" s="189"/>
      <c r="M190" s="369"/>
      <c r="N190" s="187"/>
      <c r="O190" s="187"/>
    </row>
    <row r="191" spans="1:15" hidden="1" x14ac:dyDescent="0.25">
      <c r="A191" s="370"/>
      <c r="B191" s="205"/>
      <c r="C191" s="246"/>
      <c r="D191" s="201"/>
      <c r="E191" s="244" t="e">
        <f>VLOOKUP($B191,[1]ListsReq!$AC$3:$AF$61,2,FALSE)</f>
        <v>#N/A</v>
      </c>
      <c r="F191" s="245" t="e">
        <f>VLOOKUP($B191,[1]ListsReq!$AC$3:$AF$82,3,FALSE)</f>
        <v>#N/A</v>
      </c>
      <c r="G191" s="244" t="e">
        <f>VLOOKUP($B191,[1]ListsReq!$AC$3:$AF$61,4,FALSE)</f>
        <v>#N/A</v>
      </c>
      <c r="H191" s="243" t="e">
        <f t="shared" si="4"/>
        <v>#N/A</v>
      </c>
      <c r="I191" s="200"/>
      <c r="J191" s="189"/>
      <c r="K191" s="189"/>
      <c r="L191" s="189"/>
      <c r="M191" s="369"/>
      <c r="N191" s="187"/>
      <c r="O191" s="187"/>
    </row>
    <row r="192" spans="1:15" hidden="1" x14ac:dyDescent="0.25">
      <c r="A192" s="370"/>
      <c r="B192" s="205"/>
      <c r="C192" s="246"/>
      <c r="D192" s="201"/>
      <c r="E192" s="244" t="e">
        <f>VLOOKUP($B192,[1]ListsReq!$AC$3:$AF$61,2,FALSE)</f>
        <v>#N/A</v>
      </c>
      <c r="F192" s="245" t="e">
        <f>VLOOKUP($B192,[1]ListsReq!$AC$3:$AF$82,3,FALSE)</f>
        <v>#N/A</v>
      </c>
      <c r="G192" s="244" t="e">
        <f>VLOOKUP($B192,[1]ListsReq!$AC$3:$AF$61,4,FALSE)</f>
        <v>#N/A</v>
      </c>
      <c r="H192" s="243" t="e">
        <f t="shared" si="4"/>
        <v>#N/A</v>
      </c>
      <c r="I192" s="200"/>
      <c r="J192" s="189"/>
      <c r="K192" s="189"/>
      <c r="L192" s="189"/>
      <c r="M192" s="369"/>
      <c r="N192" s="187"/>
      <c r="O192" s="187"/>
    </row>
    <row r="193" spans="1:15" hidden="1" x14ac:dyDescent="0.25">
      <c r="A193" s="370"/>
      <c r="B193" s="205"/>
      <c r="C193" s="246"/>
      <c r="D193" s="201"/>
      <c r="E193" s="244" t="e">
        <f>VLOOKUP($B193,[1]ListsReq!$AC$3:$AF$61,2,FALSE)</f>
        <v>#N/A</v>
      </c>
      <c r="F193" s="245" t="e">
        <f>VLOOKUP($B193,[1]ListsReq!$AC$3:$AF$82,3,FALSE)</f>
        <v>#N/A</v>
      </c>
      <c r="G193" s="244" t="e">
        <f>VLOOKUP($B193,[1]ListsReq!$AC$3:$AF$61,4,FALSE)</f>
        <v>#N/A</v>
      </c>
      <c r="H193" s="243" t="e">
        <f t="shared" si="4"/>
        <v>#N/A</v>
      </c>
      <c r="I193" s="200"/>
      <c r="J193" s="189"/>
      <c r="K193" s="189"/>
      <c r="L193" s="189"/>
      <c r="M193" s="369"/>
      <c r="N193" s="187"/>
      <c r="O193" s="187"/>
    </row>
    <row r="194" spans="1:15" hidden="1" x14ac:dyDescent="0.25">
      <c r="A194" s="370"/>
      <c r="B194" s="205"/>
      <c r="C194" s="246"/>
      <c r="D194" s="201"/>
      <c r="E194" s="244" t="e">
        <f>VLOOKUP($B194,[1]ListsReq!$AC$3:$AF$61,2,FALSE)</f>
        <v>#N/A</v>
      </c>
      <c r="F194" s="245" t="e">
        <f>VLOOKUP($B194,[1]ListsReq!$AC$3:$AF$82,3,FALSE)</f>
        <v>#N/A</v>
      </c>
      <c r="G194" s="244" t="e">
        <f>VLOOKUP($B194,[1]ListsReq!$AC$3:$AF$61,4,FALSE)</f>
        <v>#N/A</v>
      </c>
      <c r="H194" s="243" t="e">
        <f t="shared" si="4"/>
        <v>#N/A</v>
      </c>
      <c r="I194" s="200"/>
      <c r="J194" s="189"/>
      <c r="K194" s="189"/>
      <c r="L194" s="189"/>
      <c r="M194" s="369"/>
      <c r="N194" s="187"/>
      <c r="O194" s="187"/>
    </row>
    <row r="195" spans="1:15" hidden="1" x14ac:dyDescent="0.25">
      <c r="A195" s="370"/>
      <c r="B195" s="205"/>
      <c r="C195" s="246"/>
      <c r="D195" s="201"/>
      <c r="E195" s="244" t="e">
        <f>VLOOKUP($B195,[1]ListsReq!$AC$3:$AF$61,2,FALSE)</f>
        <v>#N/A</v>
      </c>
      <c r="F195" s="245" t="e">
        <f>VLOOKUP($B195,[1]ListsReq!$AC$3:$AF$82,3,FALSE)</f>
        <v>#N/A</v>
      </c>
      <c r="G195" s="244" t="e">
        <f>VLOOKUP($B195,[1]ListsReq!$AC$3:$AF$61,4,FALSE)</f>
        <v>#N/A</v>
      </c>
      <c r="H195" s="243" t="e">
        <f t="shared" si="4"/>
        <v>#N/A</v>
      </c>
      <c r="I195" s="200"/>
      <c r="J195" s="189"/>
      <c r="K195" s="189"/>
      <c r="L195" s="189"/>
      <c r="M195" s="369"/>
      <c r="N195" s="187"/>
      <c r="O195" s="187"/>
    </row>
    <row r="196" spans="1:15" hidden="1" x14ac:dyDescent="0.25">
      <c r="A196" s="370"/>
      <c r="B196" s="205"/>
      <c r="C196" s="246"/>
      <c r="D196" s="201"/>
      <c r="E196" s="244" t="e">
        <f>VLOOKUP($B196,[1]ListsReq!$AC$3:$AF$61,2,FALSE)</f>
        <v>#N/A</v>
      </c>
      <c r="F196" s="245" t="e">
        <f>VLOOKUP($B196,[1]ListsReq!$AC$3:$AF$82,3,FALSE)</f>
        <v>#N/A</v>
      </c>
      <c r="G196" s="244" t="e">
        <f>VLOOKUP($B196,[1]ListsReq!$AC$3:$AF$61,4,FALSE)</f>
        <v>#N/A</v>
      </c>
      <c r="H196" s="243" t="e">
        <f t="shared" si="4"/>
        <v>#N/A</v>
      </c>
      <c r="I196" s="200"/>
      <c r="J196" s="189"/>
      <c r="K196" s="189"/>
      <c r="L196" s="189"/>
      <c r="M196" s="369"/>
      <c r="N196" s="187"/>
      <c r="O196" s="187"/>
    </row>
    <row r="197" spans="1:15" hidden="1" x14ac:dyDescent="0.25">
      <c r="A197" s="370"/>
      <c r="B197" s="205"/>
      <c r="C197" s="246"/>
      <c r="D197" s="201"/>
      <c r="E197" s="244" t="e">
        <f>VLOOKUP($B197,[1]ListsReq!$AC$3:$AF$61,2,FALSE)</f>
        <v>#N/A</v>
      </c>
      <c r="F197" s="245" t="e">
        <f>VLOOKUP($B197,[1]ListsReq!$AC$3:$AF$82,3,FALSE)</f>
        <v>#N/A</v>
      </c>
      <c r="G197" s="244" t="e">
        <f>VLOOKUP($B197,[1]ListsReq!$AC$3:$AF$61,4,FALSE)</f>
        <v>#N/A</v>
      </c>
      <c r="H197" s="243" t="e">
        <f t="shared" si="4"/>
        <v>#N/A</v>
      </c>
      <c r="I197" s="200"/>
      <c r="J197" s="189"/>
      <c r="K197" s="189"/>
      <c r="L197" s="189"/>
      <c r="M197" s="369"/>
      <c r="N197" s="187"/>
      <c r="O197" s="187"/>
    </row>
    <row r="198" spans="1:15" hidden="1" x14ac:dyDescent="0.25">
      <c r="A198" s="370"/>
      <c r="B198" s="205"/>
      <c r="C198" s="246"/>
      <c r="D198" s="201"/>
      <c r="E198" s="244" t="e">
        <f>VLOOKUP($B198,[1]ListsReq!$AC$3:$AF$61,2,FALSE)</f>
        <v>#N/A</v>
      </c>
      <c r="F198" s="245" t="e">
        <f>VLOOKUP($B198,[1]ListsReq!$AC$3:$AF$82,3,FALSE)</f>
        <v>#N/A</v>
      </c>
      <c r="G198" s="244" t="e">
        <f>VLOOKUP($B198,[1]ListsReq!$AC$3:$AF$61,4,FALSE)</f>
        <v>#N/A</v>
      </c>
      <c r="H198" s="243" t="e">
        <f t="shared" si="4"/>
        <v>#N/A</v>
      </c>
      <c r="I198" s="200"/>
      <c r="J198" s="189"/>
      <c r="K198" s="189"/>
      <c r="L198" s="189"/>
      <c r="M198" s="369"/>
      <c r="N198" s="187"/>
      <c r="O198" s="187"/>
    </row>
    <row r="199" spans="1:15" hidden="1" x14ac:dyDescent="0.25">
      <c r="A199" s="370"/>
      <c r="B199" s="205"/>
      <c r="C199" s="246"/>
      <c r="D199" s="201"/>
      <c r="E199" s="244" t="e">
        <f>VLOOKUP($B199,[1]ListsReq!$AC$3:$AF$61,2,FALSE)</f>
        <v>#N/A</v>
      </c>
      <c r="F199" s="245" t="e">
        <f>VLOOKUP($B199,[1]ListsReq!$AC$3:$AF$82,3,FALSE)</f>
        <v>#N/A</v>
      </c>
      <c r="G199" s="244" t="e">
        <f>VLOOKUP($B199,[1]ListsReq!$AC$3:$AF$61,4,FALSE)</f>
        <v>#N/A</v>
      </c>
      <c r="H199" s="243" t="e">
        <f t="shared" si="4"/>
        <v>#N/A</v>
      </c>
      <c r="I199" s="200"/>
      <c r="J199" s="189"/>
      <c r="K199" s="189"/>
      <c r="L199" s="189"/>
      <c r="M199" s="369"/>
      <c r="N199" s="187"/>
      <c r="O199" s="187"/>
    </row>
    <row r="200" spans="1:15" hidden="1" x14ac:dyDescent="0.25">
      <c r="A200" s="370"/>
      <c r="B200" s="205"/>
      <c r="C200" s="246"/>
      <c r="D200" s="201"/>
      <c r="E200" s="244" t="e">
        <f>VLOOKUP($B200,[1]ListsReq!$AC$3:$AF$61,2,FALSE)</f>
        <v>#N/A</v>
      </c>
      <c r="F200" s="245" t="e">
        <f>VLOOKUP($B200,[1]ListsReq!$AC$3:$AF$82,3,FALSE)</f>
        <v>#N/A</v>
      </c>
      <c r="G200" s="244" t="e">
        <f>VLOOKUP($B200,[1]ListsReq!$AC$3:$AF$61,4,FALSE)</f>
        <v>#N/A</v>
      </c>
      <c r="H200" s="243" t="e">
        <f t="shared" si="4"/>
        <v>#N/A</v>
      </c>
      <c r="I200" s="200"/>
      <c r="J200" s="189"/>
      <c r="K200" s="189"/>
      <c r="L200" s="189"/>
      <c r="M200" s="369"/>
      <c r="N200" s="187"/>
      <c r="O200" s="187"/>
    </row>
    <row r="201" spans="1:15" hidden="1" x14ac:dyDescent="0.25">
      <c r="A201" s="370"/>
      <c r="B201" s="205"/>
      <c r="C201" s="246"/>
      <c r="D201" s="201"/>
      <c r="E201" s="244" t="e">
        <f>VLOOKUP($B201,[1]ListsReq!$AC$3:$AF$61,2,FALSE)</f>
        <v>#N/A</v>
      </c>
      <c r="F201" s="245" t="e">
        <f>VLOOKUP($B201,[1]ListsReq!$AC$3:$AF$82,3,FALSE)</f>
        <v>#N/A</v>
      </c>
      <c r="G201" s="244" t="e">
        <f>VLOOKUP($B201,[1]ListsReq!$AC$3:$AF$61,4,FALSE)</f>
        <v>#N/A</v>
      </c>
      <c r="H201" s="243" t="e">
        <f t="shared" si="4"/>
        <v>#N/A</v>
      </c>
      <c r="I201" s="200"/>
      <c r="J201" s="189"/>
      <c r="K201" s="189"/>
      <c r="L201" s="189"/>
      <c r="M201" s="369"/>
      <c r="N201" s="187"/>
      <c r="O201" s="187"/>
    </row>
    <row r="202" spans="1:15" hidden="1" x14ac:dyDescent="0.25">
      <c r="A202" s="370"/>
      <c r="B202" s="205"/>
      <c r="C202" s="246"/>
      <c r="D202" s="201"/>
      <c r="E202" s="244" t="e">
        <f>VLOOKUP($B202,[1]ListsReq!$AC$3:$AF$61,2,FALSE)</f>
        <v>#N/A</v>
      </c>
      <c r="F202" s="245" t="e">
        <f>VLOOKUP($B202,[1]ListsReq!$AC$3:$AF$82,3,FALSE)</f>
        <v>#N/A</v>
      </c>
      <c r="G202" s="244" t="e">
        <f>VLOOKUP($B202,[1]ListsReq!$AC$3:$AF$61,4,FALSE)</f>
        <v>#N/A</v>
      </c>
      <c r="H202" s="243" t="e">
        <f t="shared" si="4"/>
        <v>#N/A</v>
      </c>
      <c r="I202" s="200"/>
      <c r="J202" s="189"/>
      <c r="K202" s="189"/>
      <c r="L202" s="189"/>
      <c r="M202" s="369"/>
      <c r="N202" s="187"/>
      <c r="O202" s="187"/>
    </row>
    <row r="203" spans="1:15" x14ac:dyDescent="0.25">
      <c r="A203" s="370"/>
      <c r="B203" s="205" t="s">
        <v>611</v>
      </c>
      <c r="C203" s="247" t="s">
        <v>494</v>
      </c>
      <c r="D203" s="204">
        <v>829</v>
      </c>
      <c r="E203" s="244" t="s">
        <v>599</v>
      </c>
      <c r="F203" s="245">
        <v>21</v>
      </c>
      <c r="G203" s="244" t="str">
        <f>VLOOKUP($B203,[2]ListsReq!$AC$3:$AF$61,4,FALSE)</f>
        <v>kgCO2e/tonne</v>
      </c>
      <c r="H203" s="243">
        <f t="shared" si="4"/>
        <v>17.408999999999999</v>
      </c>
      <c r="I203" s="200"/>
      <c r="J203" s="189"/>
      <c r="K203" s="189"/>
      <c r="L203" s="189"/>
      <c r="M203" s="369"/>
      <c r="N203" s="187"/>
      <c r="O203" s="187"/>
    </row>
    <row r="204" spans="1:15" x14ac:dyDescent="0.25">
      <c r="A204" s="370"/>
      <c r="B204" s="205" t="s">
        <v>610</v>
      </c>
      <c r="C204" s="247" t="s">
        <v>494</v>
      </c>
      <c r="D204" s="204">
        <v>3881</v>
      </c>
      <c r="E204" s="244" t="s">
        <v>599</v>
      </c>
      <c r="F204" s="245">
        <v>21</v>
      </c>
      <c r="G204" s="244" t="str">
        <f>VLOOKUP($B204,[2]ListsReq!$AC$3:$AF$61,4,FALSE)</f>
        <v>kgCO2e/tonne</v>
      </c>
      <c r="H204" s="243">
        <f t="shared" si="4"/>
        <v>81.501000000000005</v>
      </c>
      <c r="I204" s="200"/>
      <c r="J204" s="189"/>
      <c r="K204" s="189"/>
      <c r="L204" s="189"/>
      <c r="M204" s="369"/>
      <c r="N204" s="187"/>
      <c r="O204" s="187"/>
    </row>
    <row r="205" spans="1:15" x14ac:dyDescent="0.25">
      <c r="A205" s="370"/>
      <c r="B205" s="205" t="s">
        <v>609</v>
      </c>
      <c r="C205" s="247" t="s">
        <v>494</v>
      </c>
      <c r="D205" s="204">
        <v>1630</v>
      </c>
      <c r="E205" s="244" t="s">
        <v>599</v>
      </c>
      <c r="F205" s="245">
        <v>21</v>
      </c>
      <c r="G205" s="244" t="str">
        <f>VLOOKUP($B205,[2]ListsReq!$AC$3:$AF$61,4,FALSE)</f>
        <v>kgCO2e/tonne</v>
      </c>
      <c r="H205" s="243">
        <f t="shared" si="4"/>
        <v>34.229999999999997</v>
      </c>
      <c r="I205" s="200"/>
      <c r="J205" s="189"/>
      <c r="K205" s="189"/>
      <c r="L205" s="189"/>
      <c r="M205" s="369"/>
      <c r="N205" s="187"/>
      <c r="O205" s="187"/>
    </row>
    <row r="206" spans="1:15" x14ac:dyDescent="0.25">
      <c r="A206" s="370"/>
      <c r="B206" s="205" t="s">
        <v>608</v>
      </c>
      <c r="C206" s="247" t="s">
        <v>494</v>
      </c>
      <c r="D206" s="204">
        <v>3255</v>
      </c>
      <c r="E206" s="244" t="s">
        <v>599</v>
      </c>
      <c r="F206" s="245">
        <v>21</v>
      </c>
      <c r="G206" s="244" t="str">
        <f>VLOOKUP($B206,[2]ListsReq!$AC$3:$AF$61,4,FALSE)</f>
        <v>kgCO2e/tonne</v>
      </c>
      <c r="H206" s="243">
        <f t="shared" si="4"/>
        <v>68.355000000000004</v>
      </c>
      <c r="I206" s="200"/>
      <c r="J206" s="189"/>
      <c r="K206" s="189"/>
      <c r="L206" s="189"/>
      <c r="M206" s="369"/>
      <c r="N206" s="187"/>
      <c r="O206" s="187"/>
    </row>
    <row r="207" spans="1:15" x14ac:dyDescent="0.25">
      <c r="A207" s="370"/>
      <c r="B207" s="205" t="s">
        <v>607</v>
      </c>
      <c r="C207" s="247" t="s">
        <v>494</v>
      </c>
      <c r="D207" s="204">
        <v>19994</v>
      </c>
      <c r="E207" s="244" t="s">
        <v>599</v>
      </c>
      <c r="F207" s="245">
        <v>21</v>
      </c>
      <c r="G207" s="244" t="str">
        <f>VLOOKUP($B207,[2]ListsReq!$AC$3:$AF$61,4,FALSE)</f>
        <v>kgCO2e/tonne</v>
      </c>
      <c r="H207" s="243">
        <f t="shared" si="4"/>
        <v>419.87400000000002</v>
      </c>
      <c r="I207" s="200"/>
      <c r="J207" s="189"/>
      <c r="K207" s="189"/>
      <c r="L207" s="189"/>
      <c r="M207" s="369"/>
      <c r="N207" s="187"/>
      <c r="O207" s="187"/>
    </row>
    <row r="208" spans="1:15" ht="15.75" thickBot="1" x14ac:dyDescent="0.3">
      <c r="A208" s="370"/>
      <c r="B208" s="242"/>
      <c r="C208" s="241"/>
      <c r="D208" s="240"/>
      <c r="E208" s="239"/>
      <c r="F208" s="238"/>
      <c r="G208" s="237" t="s">
        <v>407</v>
      </c>
      <c r="H208" s="236">
        <v>47270.3</v>
      </c>
      <c r="I208" s="192"/>
      <c r="J208" s="189"/>
      <c r="K208" s="189"/>
      <c r="L208" s="189"/>
      <c r="M208" s="369"/>
      <c r="N208" s="187"/>
      <c r="O208" s="187"/>
    </row>
    <row r="209" spans="1:14" x14ac:dyDescent="0.25">
      <c r="A209" s="370"/>
      <c r="B209" s="189"/>
      <c r="C209" s="189"/>
      <c r="D209" s="189"/>
      <c r="E209" s="189"/>
      <c r="F209" s="189"/>
      <c r="G209" s="189"/>
      <c r="H209" s="189"/>
      <c r="I209" s="189"/>
      <c r="J209" s="189"/>
      <c r="K209" s="189"/>
      <c r="L209" s="189"/>
      <c r="M209" s="369"/>
      <c r="N209" s="187"/>
    </row>
    <row r="210" spans="1:14" x14ac:dyDescent="0.25">
      <c r="A210" s="371" t="s">
        <v>468</v>
      </c>
      <c r="B210" s="428" t="s">
        <v>467</v>
      </c>
      <c r="C210" s="189"/>
      <c r="D210" s="189"/>
      <c r="E210" s="189"/>
      <c r="F210" s="189"/>
      <c r="G210" s="189"/>
      <c r="H210" s="189"/>
      <c r="I210" s="189"/>
      <c r="J210" s="189"/>
      <c r="K210" s="189"/>
      <c r="L210" s="189"/>
      <c r="M210" s="369"/>
      <c r="N210" s="187"/>
    </row>
    <row r="211" spans="1:14" ht="21.75" customHeight="1" thickBot="1" x14ac:dyDescent="0.3">
      <c r="A211" s="371"/>
      <c r="B211" s="235" t="s">
        <v>466</v>
      </c>
      <c r="C211" s="189"/>
      <c r="D211" s="189"/>
      <c r="E211" s="189"/>
      <c r="F211" s="189"/>
      <c r="G211" s="189"/>
      <c r="H211" s="189"/>
      <c r="I211" s="189"/>
      <c r="J211" s="189"/>
      <c r="K211" s="189"/>
      <c r="L211" s="189"/>
      <c r="M211" s="369"/>
      <c r="N211" s="187"/>
    </row>
    <row r="212" spans="1:14" ht="35.25" customHeight="1" x14ac:dyDescent="0.25">
      <c r="A212" s="371"/>
      <c r="B212" s="197" t="s">
        <v>465</v>
      </c>
      <c r="C212" s="196" t="s">
        <v>464</v>
      </c>
      <c r="D212" s="196" t="s">
        <v>463</v>
      </c>
      <c r="E212" s="196" t="s">
        <v>462</v>
      </c>
      <c r="F212" s="234" t="s">
        <v>8</v>
      </c>
      <c r="G212" s="189"/>
      <c r="H212" s="189"/>
      <c r="I212" s="189"/>
      <c r="J212" s="189"/>
      <c r="K212" s="189"/>
      <c r="L212" s="189"/>
      <c r="M212" s="369"/>
      <c r="N212" s="187"/>
    </row>
    <row r="213" spans="1:14" x14ac:dyDescent="0.25">
      <c r="A213" s="371"/>
      <c r="B213" s="205" t="s">
        <v>461</v>
      </c>
      <c r="C213" s="204">
        <v>77178</v>
      </c>
      <c r="D213" s="204">
        <v>77178</v>
      </c>
      <c r="E213" s="204">
        <v>0</v>
      </c>
      <c r="F213" s="203" t="s">
        <v>1020</v>
      </c>
      <c r="G213" s="189"/>
      <c r="H213" s="189"/>
      <c r="I213" s="189"/>
      <c r="J213" s="189"/>
      <c r="K213" s="189"/>
      <c r="L213" s="189"/>
      <c r="M213" s="369"/>
      <c r="N213" s="187"/>
    </row>
    <row r="214" spans="1:14" x14ac:dyDescent="0.25">
      <c r="A214" s="371"/>
      <c r="B214" s="205" t="s">
        <v>460</v>
      </c>
      <c r="C214" s="204">
        <v>1453410</v>
      </c>
      <c r="D214" s="204">
        <v>1453410</v>
      </c>
      <c r="E214" s="204">
        <v>0</v>
      </c>
      <c r="F214" s="203" t="s">
        <v>1021</v>
      </c>
      <c r="G214" s="189"/>
      <c r="H214" s="189"/>
      <c r="I214" s="207"/>
      <c r="J214" s="189"/>
      <c r="K214" s="189"/>
      <c r="L214" s="189"/>
      <c r="M214" s="369"/>
      <c r="N214" s="187"/>
    </row>
    <row r="215" spans="1:14" x14ac:dyDescent="0.25">
      <c r="A215" s="371"/>
      <c r="B215" s="202" t="s">
        <v>410</v>
      </c>
      <c r="C215" s="201"/>
      <c r="D215" s="201"/>
      <c r="E215" s="201"/>
      <c r="F215" s="200"/>
      <c r="G215" s="189"/>
      <c r="H215" s="189"/>
      <c r="I215" s="189"/>
      <c r="J215" s="189"/>
      <c r="K215" s="189"/>
      <c r="L215" s="189"/>
      <c r="M215" s="369"/>
      <c r="N215" s="187"/>
    </row>
    <row r="216" spans="1:14" x14ac:dyDescent="0.25">
      <c r="A216" s="371"/>
      <c r="B216" s="202" t="s">
        <v>409</v>
      </c>
      <c r="C216" s="201"/>
      <c r="D216" s="201"/>
      <c r="E216" s="201"/>
      <c r="F216" s="200"/>
      <c r="G216" s="189"/>
      <c r="H216" s="189"/>
      <c r="I216" s="189"/>
      <c r="J216" s="189"/>
      <c r="K216" s="189"/>
      <c r="L216" s="189"/>
      <c r="M216" s="369"/>
      <c r="N216" s="187"/>
    </row>
    <row r="217" spans="1:14" ht="15.75" thickBot="1" x14ac:dyDescent="0.3">
      <c r="A217" s="371"/>
      <c r="B217" s="194" t="s">
        <v>408</v>
      </c>
      <c r="C217" s="193"/>
      <c r="D217" s="193"/>
      <c r="E217" s="193"/>
      <c r="F217" s="192"/>
      <c r="G217" s="189"/>
      <c r="H217" s="189"/>
      <c r="I217" s="189"/>
      <c r="J217" s="189"/>
      <c r="K217" s="189"/>
      <c r="L217" s="189"/>
      <c r="M217" s="369"/>
      <c r="N217" s="187"/>
    </row>
    <row r="218" spans="1:14" x14ac:dyDescent="0.25">
      <c r="A218" s="371"/>
      <c r="B218" s="189"/>
      <c r="C218" s="189"/>
      <c r="D218" s="189"/>
      <c r="E218" s="189"/>
      <c r="F218" s="189"/>
      <c r="G218" s="189"/>
      <c r="H218" s="189"/>
      <c r="I218" s="189"/>
      <c r="J218" s="189"/>
      <c r="K218" s="189"/>
      <c r="L218" s="189"/>
      <c r="M218" s="369"/>
      <c r="N218" s="187"/>
    </row>
    <row r="219" spans="1:14" ht="22.5" customHeight="1" x14ac:dyDescent="0.25">
      <c r="A219" s="366"/>
      <c r="B219" s="191" t="s">
        <v>12</v>
      </c>
      <c r="C219" s="191"/>
      <c r="D219" s="191"/>
      <c r="E219" s="191"/>
      <c r="F219" s="191"/>
      <c r="G219" s="191"/>
      <c r="H219" s="191"/>
      <c r="I219" s="191"/>
      <c r="J219" s="191"/>
      <c r="K219" s="191"/>
      <c r="L219" s="191"/>
      <c r="M219" s="367"/>
      <c r="N219" s="187"/>
    </row>
    <row r="220" spans="1:14" ht="18.75" customHeight="1" thickBot="1" x14ac:dyDescent="0.3">
      <c r="A220" s="368" t="s">
        <v>459</v>
      </c>
      <c r="B220" s="233" t="s">
        <v>458</v>
      </c>
      <c r="C220" s="212"/>
      <c r="D220" s="189"/>
      <c r="E220" s="189"/>
      <c r="F220" s="189"/>
      <c r="G220" s="189"/>
      <c r="H220" s="189"/>
      <c r="I220" s="189"/>
      <c r="J220" s="189"/>
      <c r="K220" s="189"/>
      <c r="L220" s="189"/>
      <c r="M220" s="369"/>
      <c r="N220" s="187"/>
    </row>
    <row r="221" spans="1:14" ht="30.75" thickBot="1" x14ac:dyDescent="0.3">
      <c r="A221" s="370"/>
      <c r="B221" s="232" t="s">
        <v>457</v>
      </c>
      <c r="C221" s="231" t="s">
        <v>456</v>
      </c>
      <c r="D221" s="231" t="s">
        <v>455</v>
      </c>
      <c r="E221" s="231" t="s">
        <v>9</v>
      </c>
      <c r="F221" s="231" t="s">
        <v>454</v>
      </c>
      <c r="G221" s="231" t="s">
        <v>10</v>
      </c>
      <c r="H221" s="231" t="s">
        <v>453</v>
      </c>
      <c r="I221" s="231" t="s">
        <v>452</v>
      </c>
      <c r="J221" s="231" t="s">
        <v>451</v>
      </c>
      <c r="K221" s="230" t="s">
        <v>8</v>
      </c>
      <c r="L221" s="189"/>
      <c r="M221" s="369"/>
      <c r="N221" s="187"/>
    </row>
    <row r="222" spans="1:14" x14ac:dyDescent="0.25">
      <c r="A222" s="370"/>
      <c r="B222" s="229" t="s">
        <v>975</v>
      </c>
      <c r="C222" s="227" t="s">
        <v>923</v>
      </c>
      <c r="D222" s="228">
        <v>19389</v>
      </c>
      <c r="E222" s="227" t="s">
        <v>875</v>
      </c>
      <c r="F222" s="227" t="s">
        <v>922</v>
      </c>
      <c r="G222" s="227" t="s">
        <v>627</v>
      </c>
      <c r="H222" s="228">
        <v>53515</v>
      </c>
      <c r="I222" s="227" t="s">
        <v>1</v>
      </c>
      <c r="J222" s="227" t="s">
        <v>612</v>
      </c>
      <c r="K222" s="432" t="s">
        <v>1022</v>
      </c>
      <c r="L222" s="189"/>
      <c r="M222" s="369"/>
      <c r="N222" s="187"/>
    </row>
    <row r="223" spans="1:14" x14ac:dyDescent="0.25">
      <c r="A223" s="370"/>
      <c r="B223" s="226"/>
      <c r="C223" s="221"/>
      <c r="D223" s="204"/>
      <c r="E223" s="221"/>
      <c r="F223" s="221"/>
      <c r="G223" s="221"/>
      <c r="H223" s="204"/>
      <c r="I223" s="221"/>
      <c r="J223" s="221"/>
      <c r="K223" s="203"/>
      <c r="L223" s="189"/>
      <c r="M223" s="369"/>
      <c r="N223" s="187"/>
    </row>
    <row r="224" spans="1:14" x14ac:dyDescent="0.25">
      <c r="A224" s="370"/>
      <c r="B224" s="226"/>
      <c r="C224" s="221"/>
      <c r="D224" s="204"/>
      <c r="E224" s="221"/>
      <c r="F224" s="221"/>
      <c r="G224" s="221"/>
      <c r="H224" s="204"/>
      <c r="I224" s="221"/>
      <c r="J224" s="221"/>
      <c r="K224" s="203"/>
      <c r="L224" s="189"/>
      <c r="M224" s="369"/>
      <c r="N224" s="187"/>
    </row>
    <row r="225" spans="1:14" x14ac:dyDescent="0.25">
      <c r="A225" s="370"/>
      <c r="B225" s="226"/>
      <c r="C225" s="221"/>
      <c r="D225" s="204"/>
      <c r="E225" s="221"/>
      <c r="F225" s="221"/>
      <c r="G225" s="221"/>
      <c r="H225" s="204"/>
      <c r="I225" s="221"/>
      <c r="J225" s="221"/>
      <c r="K225" s="203"/>
      <c r="L225" s="189"/>
      <c r="M225" s="369"/>
      <c r="N225" s="187"/>
    </row>
    <row r="226" spans="1:14" x14ac:dyDescent="0.25">
      <c r="A226" s="370"/>
      <c r="B226" s="226"/>
      <c r="C226" s="221"/>
      <c r="D226" s="204"/>
      <c r="E226" s="221"/>
      <c r="F226" s="221"/>
      <c r="G226" s="221"/>
      <c r="H226" s="204"/>
      <c r="I226" s="221"/>
      <c r="J226" s="221"/>
      <c r="K226" s="203"/>
      <c r="L226" s="189"/>
      <c r="M226" s="369"/>
      <c r="N226" s="187"/>
    </row>
    <row r="227" spans="1:14" x14ac:dyDescent="0.25">
      <c r="A227" s="370"/>
      <c r="B227" s="226"/>
      <c r="C227" s="221"/>
      <c r="D227" s="204"/>
      <c r="E227" s="221"/>
      <c r="F227" s="221"/>
      <c r="G227" s="221"/>
      <c r="H227" s="204"/>
      <c r="I227" s="221"/>
      <c r="J227" s="221"/>
      <c r="K227" s="203"/>
      <c r="L227" s="189"/>
      <c r="M227" s="369"/>
      <c r="N227" s="187"/>
    </row>
    <row r="228" spans="1:14" x14ac:dyDescent="0.25">
      <c r="A228" s="370"/>
      <c r="B228" s="226"/>
      <c r="C228" s="221"/>
      <c r="D228" s="204"/>
      <c r="E228" s="221"/>
      <c r="F228" s="221"/>
      <c r="G228" s="221"/>
      <c r="H228" s="204"/>
      <c r="I228" s="221"/>
      <c r="J228" s="221"/>
      <c r="K228" s="203"/>
      <c r="L228" s="189"/>
      <c r="M228" s="369"/>
      <c r="N228" s="187"/>
    </row>
    <row r="229" spans="1:14" x14ac:dyDescent="0.25">
      <c r="A229" s="370"/>
      <c r="B229" s="226"/>
      <c r="C229" s="221"/>
      <c r="D229" s="204"/>
      <c r="E229" s="221"/>
      <c r="F229" s="221"/>
      <c r="G229" s="221"/>
      <c r="H229" s="204"/>
      <c r="I229" s="221"/>
      <c r="J229" s="221"/>
      <c r="K229" s="203"/>
      <c r="L229" s="189"/>
      <c r="M229" s="369"/>
      <c r="N229" s="187"/>
    </row>
    <row r="230" spans="1:14" ht="15.75" thickBot="1" x14ac:dyDescent="0.3">
      <c r="A230" s="370"/>
      <c r="B230" s="225"/>
      <c r="C230" s="217"/>
      <c r="D230" s="193"/>
      <c r="E230" s="217"/>
      <c r="F230" s="217"/>
      <c r="G230" s="217"/>
      <c r="H230" s="193"/>
      <c r="I230" s="217"/>
      <c r="J230" s="217"/>
      <c r="K230" s="192"/>
      <c r="L230" s="189"/>
      <c r="M230" s="369"/>
      <c r="N230" s="187"/>
    </row>
    <row r="231" spans="1:14" x14ac:dyDescent="0.25">
      <c r="A231" s="371"/>
      <c r="B231" s="189"/>
      <c r="C231" s="189"/>
      <c r="D231" s="189"/>
      <c r="E231" s="189"/>
      <c r="F231" s="189"/>
      <c r="G231" s="189"/>
      <c r="H231" s="189"/>
      <c r="I231" s="189"/>
      <c r="J231" s="189"/>
      <c r="K231" s="189"/>
      <c r="L231" s="189"/>
      <c r="M231" s="369"/>
      <c r="N231" s="187"/>
    </row>
    <row r="232" spans="1:14" ht="18.75" x14ac:dyDescent="0.25">
      <c r="A232" s="366"/>
      <c r="B232" s="191" t="s">
        <v>450</v>
      </c>
      <c r="C232" s="191"/>
      <c r="D232" s="191"/>
      <c r="E232" s="191"/>
      <c r="F232" s="191"/>
      <c r="G232" s="191"/>
      <c r="H232" s="191"/>
      <c r="I232" s="191"/>
      <c r="J232" s="191"/>
      <c r="K232" s="191"/>
      <c r="L232" s="191"/>
      <c r="M232" s="367"/>
      <c r="N232" s="187"/>
    </row>
    <row r="233" spans="1:14" ht="19.5" customHeight="1" x14ac:dyDescent="0.25">
      <c r="A233" s="368" t="s">
        <v>449</v>
      </c>
      <c r="B233" s="499" t="s">
        <v>448</v>
      </c>
      <c r="C233" s="500"/>
      <c r="D233" s="500"/>
      <c r="E233" s="500"/>
      <c r="F233" s="189"/>
      <c r="G233" s="189"/>
      <c r="H233" s="189"/>
      <c r="I233" s="189"/>
      <c r="J233" s="189"/>
      <c r="K233" s="189"/>
      <c r="L233" s="189"/>
      <c r="M233" s="369"/>
      <c r="N233" s="187"/>
    </row>
    <row r="234" spans="1:14" ht="56.25" customHeight="1" thickBot="1" x14ac:dyDescent="0.3">
      <c r="A234" s="371"/>
      <c r="B234" s="464" t="s">
        <v>447</v>
      </c>
      <c r="C234" s="464"/>
      <c r="D234" s="464"/>
      <c r="E234" s="464"/>
      <c r="F234" s="189"/>
      <c r="G234" s="189"/>
      <c r="H234" s="189"/>
      <c r="I234" s="189"/>
      <c r="J234" s="189"/>
      <c r="K234" s="189"/>
      <c r="L234" s="189"/>
      <c r="M234" s="369"/>
      <c r="N234" s="187"/>
    </row>
    <row r="235" spans="1:14" ht="33" x14ac:dyDescent="0.25">
      <c r="A235" s="371"/>
      <c r="B235" s="197" t="s">
        <v>416</v>
      </c>
      <c r="C235" s="196" t="s">
        <v>426</v>
      </c>
      <c r="D235" s="195" t="s">
        <v>8</v>
      </c>
      <c r="E235" s="427"/>
      <c r="F235" s="189"/>
      <c r="G235" s="189"/>
      <c r="H235" s="189"/>
      <c r="I235" s="189"/>
      <c r="J235" s="189"/>
      <c r="K235" s="189"/>
      <c r="L235" s="189"/>
      <c r="M235" s="369"/>
      <c r="N235" s="187"/>
    </row>
    <row r="236" spans="1:14" x14ac:dyDescent="0.25">
      <c r="A236" s="371"/>
      <c r="B236" s="205" t="s">
        <v>425</v>
      </c>
      <c r="C236" s="204">
        <v>842</v>
      </c>
      <c r="D236" s="203"/>
      <c r="E236" s="427"/>
      <c r="F236" s="189"/>
      <c r="G236" s="189"/>
      <c r="H236" s="189"/>
      <c r="I236" s="189"/>
      <c r="J236" s="189"/>
      <c r="K236" s="189"/>
      <c r="L236" s="189"/>
      <c r="M236" s="369"/>
      <c r="N236" s="187"/>
    </row>
    <row r="237" spans="1:14" x14ac:dyDescent="0.25">
      <c r="A237" s="371"/>
      <c r="B237" s="205" t="s">
        <v>424</v>
      </c>
      <c r="C237" s="204">
        <v>2213</v>
      </c>
      <c r="D237" s="203"/>
      <c r="E237" s="427"/>
      <c r="F237" s="189"/>
      <c r="G237" s="189"/>
      <c r="H237" s="189"/>
      <c r="I237" s="189"/>
      <c r="J237" s="189"/>
      <c r="K237" s="189"/>
      <c r="L237" s="189"/>
      <c r="M237" s="369"/>
      <c r="N237" s="187"/>
    </row>
    <row r="238" spans="1:14" x14ac:dyDescent="0.25">
      <c r="A238" s="371"/>
      <c r="B238" s="205" t="s">
        <v>423</v>
      </c>
      <c r="C238" s="204">
        <v>600</v>
      </c>
      <c r="D238" s="203"/>
      <c r="E238" s="427"/>
      <c r="F238" s="189"/>
      <c r="G238" s="189"/>
      <c r="H238" s="189"/>
      <c r="I238" s="189"/>
      <c r="J238" s="189"/>
      <c r="K238" s="189"/>
      <c r="L238" s="189"/>
      <c r="M238" s="369"/>
      <c r="N238" s="187"/>
    </row>
    <row r="239" spans="1:14" x14ac:dyDescent="0.25">
      <c r="A239" s="371"/>
      <c r="B239" s="205" t="s">
        <v>3</v>
      </c>
      <c r="C239" s="204">
        <v>4727</v>
      </c>
      <c r="D239" s="203"/>
      <c r="E239" s="427"/>
      <c r="F239" s="189"/>
      <c r="G239" s="189"/>
      <c r="H239" s="189"/>
      <c r="I239" s="189"/>
      <c r="J239" s="189"/>
      <c r="K239" s="189"/>
      <c r="L239" s="189"/>
      <c r="M239" s="369"/>
      <c r="N239" s="187"/>
    </row>
    <row r="240" spans="1:14" x14ac:dyDescent="0.25">
      <c r="A240" s="371"/>
      <c r="B240" s="205" t="s">
        <v>422</v>
      </c>
      <c r="C240" s="204">
        <v>-36</v>
      </c>
      <c r="D240" s="203"/>
      <c r="E240" s="427"/>
      <c r="F240" s="189"/>
      <c r="G240" s="189"/>
      <c r="H240" s="189"/>
      <c r="I240" s="189"/>
      <c r="J240" s="189"/>
      <c r="K240" s="189"/>
      <c r="L240" s="189"/>
      <c r="M240" s="369"/>
      <c r="N240" s="187"/>
    </row>
    <row r="241" spans="1:14" x14ac:dyDescent="0.25">
      <c r="A241" s="371"/>
      <c r="B241" s="205" t="s">
        <v>421</v>
      </c>
      <c r="C241" s="204">
        <v>-11</v>
      </c>
      <c r="D241" s="203"/>
      <c r="E241" s="427"/>
      <c r="F241" s="189"/>
      <c r="G241" s="189"/>
      <c r="H241" s="189"/>
      <c r="I241" s="189"/>
      <c r="J241" s="189"/>
      <c r="K241" s="189"/>
      <c r="L241" s="189"/>
      <c r="M241" s="369"/>
      <c r="N241" s="187"/>
    </row>
    <row r="242" spans="1:14" x14ac:dyDescent="0.25">
      <c r="A242" s="371"/>
      <c r="B242" s="205" t="s">
        <v>446</v>
      </c>
      <c r="C242" s="204">
        <v>-49</v>
      </c>
      <c r="D242" s="203"/>
      <c r="E242" s="427"/>
      <c r="F242" s="189"/>
      <c r="G242" s="189"/>
      <c r="H242" s="189"/>
      <c r="I242" s="189"/>
      <c r="J242" s="189"/>
      <c r="K242" s="189"/>
      <c r="L242" s="189"/>
      <c r="M242" s="369"/>
      <c r="N242" s="187"/>
    </row>
    <row r="243" spans="1:14" x14ac:dyDescent="0.25">
      <c r="A243" s="371"/>
      <c r="B243" s="205" t="s">
        <v>1023</v>
      </c>
      <c r="C243" s="204">
        <v>-762</v>
      </c>
      <c r="D243" s="203"/>
      <c r="E243" s="427"/>
      <c r="F243" s="189"/>
      <c r="G243" s="189"/>
      <c r="H243" s="189"/>
      <c r="I243" s="189"/>
      <c r="J243" s="189"/>
      <c r="K243" s="189"/>
      <c r="L243" s="189"/>
      <c r="M243" s="369"/>
      <c r="N243" s="187"/>
    </row>
    <row r="244" spans="1:14" x14ac:dyDescent="0.25">
      <c r="A244" s="371"/>
      <c r="B244" s="202" t="s">
        <v>409</v>
      </c>
      <c r="C244" s="201"/>
      <c r="D244" s="203"/>
      <c r="E244" s="427"/>
      <c r="F244" s="189"/>
      <c r="G244" s="189"/>
      <c r="H244" s="189"/>
      <c r="I244" s="189"/>
      <c r="J244" s="189"/>
      <c r="K244" s="189"/>
      <c r="L244" s="189"/>
      <c r="M244" s="369"/>
      <c r="N244" s="187"/>
    </row>
    <row r="245" spans="1:14" x14ac:dyDescent="0.25">
      <c r="A245" s="371"/>
      <c r="B245" s="202" t="s">
        <v>408</v>
      </c>
      <c r="C245" s="201"/>
      <c r="D245" s="203"/>
      <c r="E245" s="427"/>
      <c r="F245" s="189"/>
      <c r="G245" s="189"/>
      <c r="H245" s="189"/>
      <c r="I245" s="189"/>
      <c r="J245" s="189"/>
      <c r="K245" s="189"/>
      <c r="L245" s="189"/>
      <c r="M245" s="369"/>
      <c r="N245" s="187"/>
    </row>
    <row r="246" spans="1:14" ht="15.75" thickBot="1" x14ac:dyDescent="0.3">
      <c r="A246" s="371"/>
      <c r="B246" s="128" t="s">
        <v>407</v>
      </c>
      <c r="C246" s="199">
        <f>SUM(C236:C245)</f>
        <v>7524</v>
      </c>
      <c r="D246" s="198"/>
      <c r="E246" s="427"/>
      <c r="F246" s="189"/>
      <c r="G246" s="189"/>
      <c r="H246" s="189"/>
      <c r="I246" s="189"/>
      <c r="J246" s="189"/>
      <c r="K246" s="189"/>
      <c r="L246" s="189"/>
      <c r="M246" s="369"/>
      <c r="N246" s="187"/>
    </row>
    <row r="247" spans="1:14" x14ac:dyDescent="0.25">
      <c r="A247" s="371"/>
      <c r="B247" s="189"/>
      <c r="C247" s="189"/>
      <c r="D247" s="189"/>
      <c r="E247" s="189"/>
      <c r="F247" s="189"/>
      <c r="G247" s="189"/>
      <c r="H247" s="189"/>
      <c r="I247" s="189"/>
      <c r="J247" s="189"/>
      <c r="K247" s="189"/>
      <c r="L247" s="189"/>
      <c r="M247" s="369"/>
      <c r="N247" s="187"/>
    </row>
    <row r="248" spans="1:14" ht="16.5" customHeight="1" x14ac:dyDescent="0.25">
      <c r="A248" s="372" t="s">
        <v>445</v>
      </c>
      <c r="B248" s="472" t="s">
        <v>444</v>
      </c>
      <c r="C248" s="473"/>
      <c r="D248" s="473"/>
      <c r="E248" s="473"/>
      <c r="F248" s="189"/>
      <c r="G248" s="189"/>
      <c r="H248" s="189"/>
      <c r="I248" s="189"/>
      <c r="J248" s="189"/>
      <c r="K248" s="189"/>
      <c r="L248" s="189"/>
      <c r="M248" s="369"/>
      <c r="N248" s="187"/>
    </row>
    <row r="249" spans="1:14" ht="24" customHeight="1" thickBot="1" x14ac:dyDescent="0.3">
      <c r="A249" s="368"/>
      <c r="B249" s="474" t="s">
        <v>443</v>
      </c>
      <c r="C249" s="475"/>
      <c r="D249" s="475"/>
      <c r="E249" s="475"/>
      <c r="F249" s="189"/>
      <c r="G249" s="189"/>
      <c r="H249" s="189"/>
      <c r="I249" s="189"/>
      <c r="J249" s="189"/>
      <c r="K249" s="189"/>
      <c r="L249" s="189"/>
      <c r="M249" s="369"/>
      <c r="N249" s="187"/>
    </row>
    <row r="250" spans="1:14" ht="93" customHeight="1" x14ac:dyDescent="0.25">
      <c r="A250" s="370"/>
      <c r="B250" s="224" t="s">
        <v>442</v>
      </c>
      <c r="C250" s="196" t="s">
        <v>441</v>
      </c>
      <c r="D250" s="196" t="s">
        <v>440</v>
      </c>
      <c r="E250" s="196" t="s">
        <v>439</v>
      </c>
      <c r="F250" s="196" t="s">
        <v>438</v>
      </c>
      <c r="G250" s="196" t="s">
        <v>437</v>
      </c>
      <c r="H250" s="196" t="s">
        <v>436</v>
      </c>
      <c r="I250" s="196" t="s">
        <v>435</v>
      </c>
      <c r="J250" s="196" t="s">
        <v>434</v>
      </c>
      <c r="K250" s="223" t="s">
        <v>433</v>
      </c>
      <c r="L250" s="196" t="s">
        <v>75</v>
      </c>
      <c r="M250" s="222" t="s">
        <v>8</v>
      </c>
      <c r="N250" s="187"/>
    </row>
    <row r="251" spans="1:14" ht="30" x14ac:dyDescent="0.25">
      <c r="A251" s="370"/>
      <c r="B251" s="205" t="s">
        <v>1024</v>
      </c>
      <c r="C251" s="221"/>
      <c r="D251" s="221" t="s">
        <v>622</v>
      </c>
      <c r="E251" s="204"/>
      <c r="F251" s="204"/>
      <c r="G251" s="221">
        <v>25</v>
      </c>
      <c r="H251" s="221" t="s">
        <v>1025</v>
      </c>
      <c r="I251" s="204">
        <v>4727</v>
      </c>
      <c r="J251" s="204"/>
      <c r="K251" s="220" t="s">
        <v>890</v>
      </c>
      <c r="L251" s="219"/>
      <c r="M251" s="218" t="s">
        <v>1026</v>
      </c>
      <c r="N251" s="187"/>
    </row>
    <row r="252" spans="1:14" x14ac:dyDescent="0.25">
      <c r="A252" s="370"/>
      <c r="B252" s="205" t="s">
        <v>1027</v>
      </c>
      <c r="C252" s="221" t="s">
        <v>1028</v>
      </c>
      <c r="D252" s="221" t="s">
        <v>622</v>
      </c>
      <c r="E252" s="204">
        <v>46000</v>
      </c>
      <c r="F252" s="204"/>
      <c r="G252" s="221">
        <v>25</v>
      </c>
      <c r="H252" s="221" t="s">
        <v>1029</v>
      </c>
      <c r="I252" s="204">
        <v>16.123999999999999</v>
      </c>
      <c r="J252" s="204">
        <v>8271</v>
      </c>
      <c r="K252" s="220" t="s">
        <v>916</v>
      </c>
      <c r="L252" s="219"/>
      <c r="M252" s="218"/>
      <c r="N252" s="187"/>
    </row>
    <row r="253" spans="1:14" x14ac:dyDescent="0.25">
      <c r="A253" s="370"/>
      <c r="B253" s="205"/>
      <c r="C253" s="221"/>
      <c r="D253" s="221"/>
      <c r="E253" s="204"/>
      <c r="F253" s="204"/>
      <c r="G253" s="221"/>
      <c r="H253" s="221"/>
      <c r="I253" s="204"/>
      <c r="J253" s="204"/>
      <c r="K253" s="220"/>
      <c r="L253" s="219"/>
      <c r="M253" s="218"/>
      <c r="N253" s="187"/>
    </row>
    <row r="254" spans="1:14" x14ac:dyDescent="0.25">
      <c r="A254" s="370"/>
      <c r="B254" s="205"/>
      <c r="C254" s="221"/>
      <c r="D254" s="221"/>
      <c r="E254" s="204"/>
      <c r="F254" s="204"/>
      <c r="G254" s="221"/>
      <c r="H254" s="221"/>
      <c r="I254" s="204"/>
      <c r="J254" s="204"/>
      <c r="K254" s="220"/>
      <c r="L254" s="219"/>
      <c r="M254" s="218"/>
      <c r="N254" s="187"/>
    </row>
    <row r="255" spans="1:14" x14ac:dyDescent="0.25">
      <c r="A255" s="370"/>
      <c r="B255" s="205"/>
      <c r="C255" s="221"/>
      <c r="D255" s="221"/>
      <c r="E255" s="204"/>
      <c r="F255" s="204"/>
      <c r="G255" s="221"/>
      <c r="H255" s="221"/>
      <c r="I255" s="204"/>
      <c r="J255" s="204"/>
      <c r="K255" s="220"/>
      <c r="L255" s="219"/>
      <c r="M255" s="218"/>
      <c r="N255" s="187"/>
    </row>
    <row r="256" spans="1:14" x14ac:dyDescent="0.25">
      <c r="A256" s="370"/>
      <c r="B256" s="205"/>
      <c r="C256" s="221"/>
      <c r="D256" s="221"/>
      <c r="E256" s="204"/>
      <c r="F256" s="204"/>
      <c r="G256" s="221"/>
      <c r="H256" s="221"/>
      <c r="I256" s="204"/>
      <c r="J256" s="204"/>
      <c r="K256" s="220"/>
      <c r="L256" s="219"/>
      <c r="M256" s="218"/>
      <c r="N256" s="187"/>
    </row>
    <row r="257" spans="1:15" x14ac:dyDescent="0.25">
      <c r="A257" s="370"/>
      <c r="B257" s="205"/>
      <c r="C257" s="221"/>
      <c r="D257" s="221"/>
      <c r="E257" s="204"/>
      <c r="F257" s="204"/>
      <c r="G257" s="221"/>
      <c r="H257" s="221"/>
      <c r="I257" s="204"/>
      <c r="J257" s="204"/>
      <c r="K257" s="220"/>
      <c r="L257" s="219"/>
      <c r="M257" s="218"/>
      <c r="N257" s="187"/>
    </row>
    <row r="258" spans="1:15" x14ac:dyDescent="0.25">
      <c r="A258" s="370"/>
      <c r="B258" s="205"/>
      <c r="C258" s="221"/>
      <c r="D258" s="221"/>
      <c r="E258" s="204"/>
      <c r="F258" s="204"/>
      <c r="G258" s="221"/>
      <c r="H258" s="221"/>
      <c r="I258" s="204"/>
      <c r="J258" s="204"/>
      <c r="K258" s="220"/>
      <c r="L258" s="219"/>
      <c r="M258" s="218"/>
      <c r="N258" s="187"/>
    </row>
    <row r="259" spans="1:15" x14ac:dyDescent="0.25">
      <c r="A259" s="370"/>
      <c r="B259" s="205"/>
      <c r="C259" s="221"/>
      <c r="D259" s="221"/>
      <c r="E259" s="204"/>
      <c r="F259" s="204"/>
      <c r="G259" s="221"/>
      <c r="H259" s="221"/>
      <c r="I259" s="204"/>
      <c r="J259" s="204"/>
      <c r="K259" s="220"/>
      <c r="L259" s="219"/>
      <c r="M259" s="218"/>
      <c r="N259" s="187"/>
    </row>
    <row r="260" spans="1:15" ht="15.75" thickBot="1" x14ac:dyDescent="0.3">
      <c r="A260" s="370"/>
      <c r="B260" s="194"/>
      <c r="C260" s="217"/>
      <c r="D260" s="217"/>
      <c r="E260" s="193"/>
      <c r="F260" s="193"/>
      <c r="G260" s="217"/>
      <c r="H260" s="217"/>
      <c r="I260" s="193"/>
      <c r="J260" s="193"/>
      <c r="K260" s="216"/>
      <c r="L260" s="215"/>
      <c r="M260" s="214"/>
      <c r="N260" s="187"/>
    </row>
    <row r="261" spans="1:15" x14ac:dyDescent="0.25">
      <c r="A261" s="368"/>
      <c r="B261" s="213"/>
      <c r="C261" s="212"/>
      <c r="D261" s="189"/>
      <c r="E261" s="189"/>
      <c r="F261" s="189"/>
      <c r="G261" s="189"/>
      <c r="H261" s="189"/>
      <c r="I261" s="189"/>
      <c r="J261" s="189"/>
      <c r="K261" s="189"/>
      <c r="L261" s="189"/>
      <c r="M261" s="369"/>
      <c r="N261" s="187"/>
    </row>
    <row r="262" spans="1:15" x14ac:dyDescent="0.25">
      <c r="A262" s="368" t="s">
        <v>432</v>
      </c>
      <c r="B262" s="481" t="s">
        <v>431</v>
      </c>
      <c r="C262" s="482"/>
      <c r="D262" s="482"/>
      <c r="E262" s="482"/>
      <c r="F262" s="189"/>
      <c r="G262" s="189"/>
      <c r="H262" s="189"/>
      <c r="I262" s="189"/>
      <c r="J262" s="189"/>
      <c r="K262" s="189"/>
      <c r="L262" s="189"/>
      <c r="M262" s="369"/>
      <c r="N262" s="187"/>
    </row>
    <row r="263" spans="1:15" ht="33.75" customHeight="1" thickBot="1" x14ac:dyDescent="0.3">
      <c r="A263" s="371"/>
      <c r="B263" s="498" t="s">
        <v>430</v>
      </c>
      <c r="C263" s="498"/>
      <c r="D263" s="498"/>
      <c r="E263" s="498"/>
      <c r="F263" s="189"/>
      <c r="G263" s="189"/>
      <c r="H263" s="189"/>
      <c r="I263" s="189"/>
      <c r="J263" s="189"/>
      <c r="K263" s="189"/>
      <c r="L263" s="189"/>
      <c r="M263" s="369"/>
      <c r="N263" s="211"/>
    </row>
    <row r="264" spans="1:15" ht="33" x14ac:dyDescent="0.25">
      <c r="A264" s="371"/>
      <c r="B264" s="197" t="s">
        <v>416</v>
      </c>
      <c r="C264" s="196" t="s">
        <v>415</v>
      </c>
      <c r="D264" s="196" t="s">
        <v>414</v>
      </c>
      <c r="E264" s="195" t="s">
        <v>8</v>
      </c>
      <c r="F264" s="427"/>
      <c r="G264" s="189"/>
      <c r="H264" s="189"/>
      <c r="I264" s="189"/>
      <c r="J264" s="189"/>
      <c r="K264" s="189"/>
      <c r="L264" s="189"/>
      <c r="M264" s="369"/>
      <c r="N264" s="210"/>
      <c r="O264" s="187"/>
    </row>
    <row r="265" spans="1:15" x14ac:dyDescent="0.25">
      <c r="A265" s="371"/>
      <c r="B265" s="205" t="s">
        <v>413</v>
      </c>
      <c r="C265" s="204"/>
      <c r="D265" s="204"/>
      <c r="E265" s="203" t="s">
        <v>1030</v>
      </c>
      <c r="F265" s="427"/>
      <c r="G265" s="189"/>
      <c r="H265" s="189"/>
      <c r="I265" s="189"/>
      <c r="J265" s="189"/>
      <c r="K265" s="189"/>
      <c r="L265" s="189"/>
      <c r="M265" s="369"/>
      <c r="N265" s="210"/>
      <c r="O265" s="187"/>
    </row>
    <row r="266" spans="1:15" x14ac:dyDescent="0.25">
      <c r="A266" s="371"/>
      <c r="B266" s="205" t="s">
        <v>412</v>
      </c>
      <c r="C266" s="204"/>
      <c r="D266" s="204"/>
      <c r="E266" s="203" t="s">
        <v>1030</v>
      </c>
      <c r="F266" s="427"/>
      <c r="G266" s="189"/>
      <c r="H266" s="189"/>
      <c r="I266" s="189"/>
      <c r="J266" s="189"/>
      <c r="K266" s="189"/>
      <c r="L266" s="189"/>
      <c r="M266" s="369"/>
      <c r="N266" s="210"/>
      <c r="O266" s="187"/>
    </row>
    <row r="267" spans="1:15" x14ac:dyDescent="0.25">
      <c r="A267" s="371"/>
      <c r="B267" s="205" t="s">
        <v>411</v>
      </c>
      <c r="C267" s="204"/>
      <c r="D267" s="204"/>
      <c r="E267" s="203"/>
      <c r="F267" s="427"/>
      <c r="G267" s="189"/>
      <c r="H267" s="189"/>
      <c r="I267" s="189"/>
      <c r="J267" s="189"/>
      <c r="K267" s="189"/>
      <c r="L267" s="189"/>
      <c r="M267" s="369"/>
      <c r="N267" s="210"/>
      <c r="O267" s="187"/>
    </row>
    <row r="268" spans="1:15" x14ac:dyDescent="0.25">
      <c r="A268" s="371"/>
      <c r="B268" s="205" t="s">
        <v>410</v>
      </c>
      <c r="C268" s="204"/>
      <c r="D268" s="204"/>
      <c r="E268" s="203"/>
      <c r="F268" s="427"/>
      <c r="G268" s="189"/>
      <c r="H268" s="189"/>
      <c r="I268" s="189"/>
      <c r="J268" s="189"/>
      <c r="K268" s="189"/>
      <c r="L268" s="189"/>
      <c r="M268" s="369"/>
      <c r="N268" s="210"/>
      <c r="O268" s="187"/>
    </row>
    <row r="269" spans="1:15" x14ac:dyDescent="0.25">
      <c r="A269" s="371"/>
      <c r="B269" s="202" t="s">
        <v>409</v>
      </c>
      <c r="C269" s="201"/>
      <c r="D269" s="201"/>
      <c r="E269" s="200"/>
      <c r="F269" s="427"/>
      <c r="G269" s="189"/>
      <c r="H269" s="189"/>
      <c r="I269" s="189"/>
      <c r="J269" s="189"/>
      <c r="K269" s="189"/>
      <c r="L269" s="189"/>
      <c r="M269" s="369"/>
      <c r="N269" s="210"/>
      <c r="O269" s="187"/>
    </row>
    <row r="270" spans="1:15" x14ac:dyDescent="0.25">
      <c r="A270" s="371"/>
      <c r="B270" s="202" t="s">
        <v>408</v>
      </c>
      <c r="C270" s="201"/>
      <c r="D270" s="201"/>
      <c r="E270" s="200"/>
      <c r="F270" s="427"/>
      <c r="G270" s="189"/>
      <c r="H270" s="189"/>
      <c r="I270" s="189"/>
      <c r="J270" s="189"/>
      <c r="K270" s="189"/>
      <c r="L270" s="189"/>
      <c r="M270" s="369"/>
      <c r="N270" s="210"/>
      <c r="O270" s="187"/>
    </row>
    <row r="271" spans="1:15" ht="15.75" thickBot="1" x14ac:dyDescent="0.3">
      <c r="A271" s="371"/>
      <c r="B271" s="128" t="s">
        <v>407</v>
      </c>
      <c r="C271" s="199"/>
      <c r="D271" s="199">
        <f>(SUMIF(D265:D270,"Increase",C265:C270))-(SUMIF(D265:D270,"Decrease",C265:C270))</f>
        <v>0</v>
      </c>
      <c r="E271" s="198"/>
      <c r="F271" s="427"/>
      <c r="G271" s="189"/>
      <c r="H271" s="189"/>
      <c r="I271" s="189"/>
      <c r="J271" s="189"/>
      <c r="K271" s="189"/>
      <c r="L271" s="189"/>
      <c r="M271" s="369"/>
      <c r="N271" s="210"/>
      <c r="O271" s="187"/>
    </row>
    <row r="272" spans="1:15" x14ac:dyDescent="0.25">
      <c r="A272" s="371"/>
      <c r="B272" s="427"/>
      <c r="C272" s="427"/>
      <c r="D272" s="427"/>
      <c r="E272" s="427"/>
      <c r="F272" s="189"/>
      <c r="G272" s="189"/>
      <c r="H272" s="189"/>
      <c r="I272" s="189"/>
      <c r="J272" s="189"/>
      <c r="K272" s="189"/>
      <c r="L272" s="189"/>
      <c r="M272" s="369"/>
      <c r="N272" s="209"/>
    </row>
    <row r="273" spans="1:14" x14ac:dyDescent="0.25">
      <c r="A273" s="371" t="s">
        <v>429</v>
      </c>
      <c r="B273" s="427" t="s">
        <v>428</v>
      </c>
      <c r="C273" s="427"/>
      <c r="D273" s="427"/>
      <c r="E273" s="427"/>
      <c r="F273" s="189"/>
      <c r="G273" s="189"/>
      <c r="H273" s="189"/>
      <c r="I273" s="189"/>
      <c r="J273" s="189"/>
      <c r="K273" s="189"/>
      <c r="L273" s="189"/>
      <c r="M273" s="369"/>
      <c r="N273" s="187"/>
    </row>
    <row r="274" spans="1:14" ht="57.75" customHeight="1" thickBot="1" x14ac:dyDescent="0.3">
      <c r="A274" s="371"/>
      <c r="B274" s="464" t="s">
        <v>427</v>
      </c>
      <c r="C274" s="464"/>
      <c r="D274" s="464"/>
      <c r="E274" s="464"/>
      <c r="F274" s="189"/>
      <c r="G274" s="189"/>
      <c r="H274" s="189"/>
      <c r="I274" s="189"/>
      <c r="J274" s="189"/>
      <c r="K274" s="189"/>
      <c r="L274" s="189"/>
      <c r="M274" s="369"/>
      <c r="N274" s="187"/>
    </row>
    <row r="275" spans="1:14" ht="33" x14ac:dyDescent="0.25">
      <c r="A275" s="371"/>
      <c r="B275" s="197" t="s">
        <v>416</v>
      </c>
      <c r="C275" s="196" t="s">
        <v>426</v>
      </c>
      <c r="D275" s="195" t="s">
        <v>8</v>
      </c>
      <c r="E275" s="427"/>
      <c r="F275" s="189"/>
      <c r="G275" s="189"/>
      <c r="H275" s="189"/>
      <c r="I275" s="189"/>
      <c r="J275" s="189"/>
      <c r="K275" s="189"/>
      <c r="L275" s="189"/>
      <c r="M275" s="369"/>
      <c r="N275" s="187"/>
    </row>
    <row r="276" spans="1:14" s="206" customFormat="1" x14ac:dyDescent="0.25">
      <c r="A276" s="373"/>
      <c r="B276" s="205" t="s">
        <v>425</v>
      </c>
      <c r="C276" s="204">
        <v>561</v>
      </c>
      <c r="D276" s="203"/>
      <c r="E276" s="208"/>
      <c r="F276" s="207"/>
      <c r="G276" s="207"/>
      <c r="H276" s="207"/>
      <c r="I276" s="207"/>
      <c r="J276" s="207"/>
      <c r="K276" s="207"/>
      <c r="L276" s="207"/>
      <c r="M276" s="374"/>
      <c r="N276" s="187"/>
    </row>
    <row r="277" spans="1:14" s="206" customFormat="1" x14ac:dyDescent="0.25">
      <c r="A277" s="373"/>
      <c r="B277" s="205" t="s">
        <v>424</v>
      </c>
      <c r="C277" s="204">
        <v>1056</v>
      </c>
      <c r="D277" s="203"/>
      <c r="E277" s="208"/>
      <c r="F277" s="207"/>
      <c r="G277" s="207"/>
      <c r="H277" s="207"/>
      <c r="I277" s="207"/>
      <c r="J277" s="207"/>
      <c r="K277" s="207"/>
      <c r="L277" s="207"/>
      <c r="M277" s="374"/>
      <c r="N277" s="187"/>
    </row>
    <row r="278" spans="1:14" s="206" customFormat="1" x14ac:dyDescent="0.25">
      <c r="A278" s="373"/>
      <c r="B278" s="205" t="s">
        <v>423</v>
      </c>
      <c r="C278" s="204">
        <v>510</v>
      </c>
      <c r="D278" s="203"/>
      <c r="E278" s="208"/>
      <c r="F278" s="207"/>
      <c r="G278" s="207"/>
      <c r="H278" s="207"/>
      <c r="I278" s="207"/>
      <c r="J278" s="207"/>
      <c r="K278" s="207"/>
      <c r="L278" s="207"/>
      <c r="M278" s="374"/>
      <c r="N278" s="187"/>
    </row>
    <row r="279" spans="1:14" s="206" customFormat="1" x14ac:dyDescent="0.25">
      <c r="A279" s="373"/>
      <c r="B279" s="205" t="s">
        <v>3</v>
      </c>
      <c r="C279" s="204">
        <v>221</v>
      </c>
      <c r="D279" s="203"/>
      <c r="E279" s="208"/>
      <c r="F279" s="207"/>
      <c r="G279" s="207"/>
      <c r="H279" s="207"/>
      <c r="I279" s="207"/>
      <c r="J279" s="207"/>
      <c r="K279" s="207"/>
      <c r="L279" s="207"/>
      <c r="M279" s="374"/>
      <c r="N279" s="187"/>
    </row>
    <row r="280" spans="1:14" s="206" customFormat="1" x14ac:dyDescent="0.25">
      <c r="A280" s="373"/>
      <c r="B280" s="205" t="s">
        <v>422</v>
      </c>
      <c r="C280" s="204">
        <v>63</v>
      </c>
      <c r="D280" s="203"/>
      <c r="E280" s="208"/>
      <c r="F280" s="207"/>
      <c r="G280" s="207"/>
      <c r="H280" s="207"/>
      <c r="I280" s="207"/>
      <c r="J280" s="207"/>
      <c r="K280" s="207"/>
      <c r="L280" s="207"/>
      <c r="M280" s="374"/>
      <c r="N280" s="187"/>
    </row>
    <row r="281" spans="1:14" s="206" customFormat="1" x14ac:dyDescent="0.25">
      <c r="A281" s="373"/>
      <c r="B281" s="205" t="s">
        <v>421</v>
      </c>
      <c r="C281" s="204">
        <v>4.3</v>
      </c>
      <c r="D281" s="203"/>
      <c r="E281" s="208"/>
      <c r="F281" s="207"/>
      <c r="G281" s="207"/>
      <c r="H281" s="207"/>
      <c r="I281" s="207"/>
      <c r="J281" s="207"/>
      <c r="K281" s="207"/>
      <c r="L281" s="207"/>
      <c r="M281" s="374"/>
      <c r="N281" s="187"/>
    </row>
    <row r="282" spans="1:14" s="206" customFormat="1" x14ac:dyDescent="0.25">
      <c r="A282" s="373"/>
      <c r="B282" s="205" t="s">
        <v>420</v>
      </c>
      <c r="C282" s="204">
        <v>117</v>
      </c>
      <c r="D282" s="203"/>
      <c r="E282" s="208"/>
      <c r="F282" s="207"/>
      <c r="G282" s="207"/>
      <c r="H282" s="207"/>
      <c r="I282" s="207"/>
      <c r="J282" s="207"/>
      <c r="K282" s="207"/>
      <c r="L282" s="207"/>
      <c r="M282" s="374"/>
      <c r="N282" s="187"/>
    </row>
    <row r="283" spans="1:14" s="206" customFormat="1" x14ac:dyDescent="0.25">
      <c r="A283" s="373"/>
      <c r="B283" s="205" t="s">
        <v>1023</v>
      </c>
      <c r="C283" s="204">
        <v>466</v>
      </c>
      <c r="D283" s="203"/>
      <c r="E283" s="208"/>
      <c r="F283" s="207"/>
      <c r="G283" s="207"/>
      <c r="H283" s="207"/>
      <c r="I283" s="207"/>
      <c r="J283" s="207"/>
      <c r="K283" s="207"/>
      <c r="L283" s="207"/>
      <c r="M283" s="374"/>
      <c r="N283" s="187"/>
    </row>
    <row r="284" spans="1:14" s="206" customFormat="1" x14ac:dyDescent="0.25">
      <c r="A284" s="373"/>
      <c r="B284" s="202" t="s">
        <v>409</v>
      </c>
      <c r="C284" s="201"/>
      <c r="D284" s="200"/>
      <c r="E284" s="208"/>
      <c r="F284" s="207"/>
      <c r="G284" s="207"/>
      <c r="H284" s="207"/>
      <c r="I284" s="207"/>
      <c r="J284" s="207"/>
      <c r="K284" s="207"/>
      <c r="L284" s="207"/>
      <c r="M284" s="374"/>
      <c r="N284" s="187"/>
    </row>
    <row r="285" spans="1:14" s="206" customFormat="1" x14ac:dyDescent="0.25">
      <c r="A285" s="373"/>
      <c r="B285" s="202" t="s">
        <v>408</v>
      </c>
      <c r="C285" s="201"/>
      <c r="D285" s="200"/>
      <c r="E285" s="208"/>
      <c r="F285" s="207"/>
      <c r="G285" s="207"/>
      <c r="H285" s="207"/>
      <c r="I285" s="207"/>
      <c r="J285" s="207"/>
      <c r="K285" s="207"/>
      <c r="L285" s="207"/>
      <c r="M285" s="374"/>
      <c r="N285" s="187"/>
    </row>
    <row r="286" spans="1:14" ht="15.75" thickBot="1" x14ac:dyDescent="0.3">
      <c r="A286" s="371"/>
      <c r="B286" s="128" t="s">
        <v>407</v>
      </c>
      <c r="C286" s="199">
        <f>SUM(C276:C285)</f>
        <v>2998.3</v>
      </c>
      <c r="D286" s="198"/>
      <c r="E286" s="427"/>
      <c r="F286" s="189"/>
      <c r="G286" s="189"/>
      <c r="H286" s="189"/>
      <c r="I286" s="189"/>
      <c r="J286" s="189"/>
      <c r="K286" s="189"/>
      <c r="L286" s="189"/>
      <c r="M286" s="369"/>
      <c r="N286" s="187"/>
    </row>
    <row r="287" spans="1:14" ht="14.25" customHeight="1" x14ac:dyDescent="0.25">
      <c r="A287" s="371"/>
      <c r="B287" s="427"/>
      <c r="C287" s="427"/>
      <c r="D287" s="427"/>
      <c r="E287" s="427"/>
      <c r="F287" s="189"/>
      <c r="G287" s="189"/>
      <c r="H287" s="189"/>
      <c r="I287" s="189"/>
      <c r="J287" s="189"/>
      <c r="K287" s="189"/>
      <c r="L287" s="189"/>
      <c r="M287" s="369"/>
      <c r="N287" s="187"/>
    </row>
    <row r="288" spans="1:14" x14ac:dyDescent="0.25">
      <c r="A288" s="368" t="s">
        <v>419</v>
      </c>
      <c r="B288" s="481" t="s">
        <v>418</v>
      </c>
      <c r="C288" s="482"/>
      <c r="D288" s="482"/>
      <c r="E288" s="482"/>
      <c r="F288" s="189"/>
      <c r="G288" s="189"/>
      <c r="H288" s="189"/>
      <c r="I288" s="189"/>
      <c r="J288" s="189"/>
      <c r="K288" s="189"/>
      <c r="L288" s="189"/>
      <c r="M288" s="369"/>
      <c r="N288" s="187"/>
    </row>
    <row r="289" spans="1:15" ht="35.25" customHeight="1" thickBot="1" x14ac:dyDescent="0.3">
      <c r="A289" s="371"/>
      <c r="B289" s="464" t="s">
        <v>417</v>
      </c>
      <c r="C289" s="464"/>
      <c r="D289" s="464"/>
      <c r="E289" s="464"/>
      <c r="F289" s="189"/>
      <c r="G289" s="189"/>
      <c r="H289" s="189"/>
      <c r="I289" s="189"/>
      <c r="J289" s="189"/>
      <c r="K289" s="189"/>
      <c r="L289" s="189"/>
      <c r="M289" s="369"/>
      <c r="N289" s="187"/>
    </row>
    <row r="290" spans="1:15" ht="33" x14ac:dyDescent="0.25">
      <c r="A290" s="371"/>
      <c r="B290" s="197" t="s">
        <v>416</v>
      </c>
      <c r="C290" s="196" t="s">
        <v>415</v>
      </c>
      <c r="D290" s="196" t="s">
        <v>414</v>
      </c>
      <c r="E290" s="195" t="s">
        <v>8</v>
      </c>
      <c r="F290" s="427"/>
      <c r="G290" s="189"/>
      <c r="H290" s="189"/>
      <c r="I290" s="189"/>
      <c r="J290" s="189"/>
      <c r="K290" s="189"/>
      <c r="L290" s="189"/>
      <c r="M290" s="369"/>
      <c r="N290" s="187"/>
      <c r="O290" s="187"/>
    </row>
    <row r="291" spans="1:15" x14ac:dyDescent="0.25">
      <c r="A291" s="371"/>
      <c r="B291" s="205" t="s">
        <v>413</v>
      </c>
      <c r="C291" s="204">
        <v>1372</v>
      </c>
      <c r="D291" s="204" t="s">
        <v>889</v>
      </c>
      <c r="E291" s="203" t="s">
        <v>1031</v>
      </c>
      <c r="F291" s="427"/>
      <c r="G291" s="189"/>
      <c r="H291" s="189"/>
      <c r="I291" s="189"/>
      <c r="J291" s="189"/>
      <c r="K291" s="189"/>
      <c r="L291" s="189"/>
      <c r="M291" s="369"/>
      <c r="N291" s="187"/>
      <c r="O291" s="187"/>
    </row>
    <row r="292" spans="1:15" x14ac:dyDescent="0.25">
      <c r="A292" s="371"/>
      <c r="B292" s="205" t="s">
        <v>412</v>
      </c>
      <c r="C292" s="204"/>
      <c r="D292" s="204"/>
      <c r="E292" s="203"/>
      <c r="F292" s="427"/>
      <c r="G292" s="189"/>
      <c r="H292" s="189"/>
      <c r="I292" s="189"/>
      <c r="J292" s="189"/>
      <c r="K292" s="189"/>
      <c r="L292" s="189"/>
      <c r="M292" s="369"/>
      <c r="N292" s="187"/>
      <c r="O292" s="187"/>
    </row>
    <row r="293" spans="1:15" x14ac:dyDescent="0.25">
      <c r="A293" s="371"/>
      <c r="B293" s="205" t="s">
        <v>411</v>
      </c>
      <c r="C293" s="204"/>
      <c r="D293" s="204"/>
      <c r="E293" s="203"/>
      <c r="F293" s="427"/>
      <c r="G293" s="189"/>
      <c r="H293" s="189"/>
      <c r="I293" s="189"/>
      <c r="J293" s="189"/>
      <c r="K293" s="189"/>
      <c r="L293" s="189"/>
      <c r="M293" s="369"/>
      <c r="N293" s="187"/>
      <c r="O293" s="187"/>
    </row>
    <row r="294" spans="1:15" x14ac:dyDescent="0.25">
      <c r="A294" s="371"/>
      <c r="B294" s="205" t="s">
        <v>410</v>
      </c>
      <c r="C294" s="204"/>
      <c r="D294" s="204"/>
      <c r="E294" s="203"/>
      <c r="F294" s="427"/>
      <c r="G294" s="189"/>
      <c r="H294" s="189"/>
      <c r="I294" s="189"/>
      <c r="J294" s="189"/>
      <c r="K294" s="189"/>
      <c r="L294" s="189"/>
      <c r="M294" s="369"/>
      <c r="N294" s="187"/>
      <c r="O294" s="187"/>
    </row>
    <row r="295" spans="1:15" x14ac:dyDescent="0.25">
      <c r="A295" s="371"/>
      <c r="B295" s="202" t="s">
        <v>409</v>
      </c>
      <c r="C295" s="201"/>
      <c r="D295" s="201"/>
      <c r="E295" s="200"/>
      <c r="F295" s="427"/>
      <c r="G295" s="189"/>
      <c r="H295" s="189"/>
      <c r="I295" s="189"/>
      <c r="J295" s="189"/>
      <c r="K295" s="189"/>
      <c r="L295" s="189"/>
      <c r="M295" s="369"/>
      <c r="N295" s="187"/>
      <c r="O295" s="187"/>
    </row>
    <row r="296" spans="1:15" x14ac:dyDescent="0.25">
      <c r="A296" s="371"/>
      <c r="B296" s="202" t="s">
        <v>408</v>
      </c>
      <c r="C296" s="201"/>
      <c r="D296" s="201"/>
      <c r="E296" s="200"/>
      <c r="F296" s="427"/>
      <c r="G296" s="189"/>
      <c r="H296" s="189"/>
      <c r="I296" s="189"/>
      <c r="J296" s="189"/>
      <c r="K296" s="189"/>
      <c r="L296" s="189"/>
      <c r="M296" s="369"/>
      <c r="N296" s="187"/>
      <c r="O296" s="187"/>
    </row>
    <row r="297" spans="1:15" ht="15.75" thickBot="1" x14ac:dyDescent="0.3">
      <c r="A297" s="371"/>
      <c r="B297" s="128" t="s">
        <v>407</v>
      </c>
      <c r="C297" s="199"/>
      <c r="D297" s="199">
        <f>(SUMIF(D291:D296,"Increase",C291:C296))-(SUMIF(D291:D296,"Decrease",C291:C296))</f>
        <v>-1372</v>
      </c>
      <c r="E297" s="198"/>
      <c r="F297" s="427"/>
      <c r="G297" s="189"/>
      <c r="H297" s="189"/>
      <c r="I297" s="189"/>
      <c r="J297" s="189"/>
      <c r="K297" s="189"/>
      <c r="L297" s="189"/>
      <c r="M297" s="369"/>
      <c r="N297" s="187"/>
      <c r="O297" s="187"/>
    </row>
    <row r="298" spans="1:15" x14ac:dyDescent="0.25">
      <c r="A298" s="371"/>
      <c r="B298" s="189"/>
      <c r="C298" s="189"/>
      <c r="D298" s="189"/>
      <c r="E298" s="189"/>
      <c r="F298" s="189"/>
      <c r="G298" s="189"/>
      <c r="H298" s="189"/>
      <c r="I298" s="189"/>
      <c r="J298" s="189"/>
      <c r="K298" s="189"/>
      <c r="L298" s="189"/>
      <c r="M298" s="369"/>
      <c r="N298" s="187"/>
      <c r="O298" s="187"/>
    </row>
    <row r="299" spans="1:15" x14ac:dyDescent="0.25">
      <c r="A299" s="368" t="s">
        <v>406</v>
      </c>
      <c r="B299" s="481" t="s">
        <v>405</v>
      </c>
      <c r="C299" s="482"/>
      <c r="D299" s="482"/>
      <c r="E299" s="482"/>
      <c r="F299" s="189"/>
      <c r="G299" s="189"/>
      <c r="H299" s="189"/>
      <c r="I299" s="189"/>
      <c r="J299" s="189"/>
      <c r="K299" s="189"/>
      <c r="L299" s="189"/>
      <c r="M299" s="369"/>
      <c r="N299" s="187"/>
    </row>
    <row r="300" spans="1:15" ht="32.25" customHeight="1" thickBot="1" x14ac:dyDescent="0.3">
      <c r="A300" s="371"/>
      <c r="B300" s="464" t="s">
        <v>404</v>
      </c>
      <c r="C300" s="464"/>
      <c r="D300" s="464"/>
      <c r="E300" s="464"/>
      <c r="F300" s="189"/>
      <c r="G300" s="189"/>
      <c r="H300" s="189"/>
      <c r="I300" s="189"/>
      <c r="J300" s="189"/>
      <c r="K300" s="189"/>
      <c r="L300" s="189"/>
      <c r="M300" s="369"/>
      <c r="N300" s="187"/>
    </row>
    <row r="301" spans="1:15" ht="33" x14ac:dyDescent="0.25">
      <c r="A301" s="371"/>
      <c r="B301" s="197" t="s">
        <v>403</v>
      </c>
      <c r="C301" s="196" t="s">
        <v>402</v>
      </c>
      <c r="D301" s="195" t="s">
        <v>8</v>
      </c>
      <c r="E301" s="427"/>
      <c r="F301" s="189"/>
      <c r="G301" s="189"/>
      <c r="H301" s="189"/>
      <c r="I301" s="189"/>
      <c r="J301" s="189"/>
      <c r="K301" s="189"/>
      <c r="L301" s="189"/>
      <c r="M301" s="369"/>
      <c r="N301" s="187"/>
    </row>
    <row r="302" spans="1:15" ht="15.75" thickBot="1" x14ac:dyDescent="0.3">
      <c r="A302" s="371"/>
      <c r="B302" s="194" t="s">
        <v>401</v>
      </c>
      <c r="C302" s="193">
        <v>7524</v>
      </c>
      <c r="D302" s="192"/>
      <c r="E302" s="427"/>
      <c r="F302" s="189"/>
      <c r="G302" s="189"/>
      <c r="H302" s="189"/>
      <c r="I302" s="189"/>
      <c r="J302" s="189"/>
      <c r="K302" s="189"/>
      <c r="L302" s="189"/>
      <c r="M302" s="369"/>
      <c r="N302" s="187"/>
    </row>
    <row r="303" spans="1:15" ht="17.25" customHeight="1" x14ac:dyDescent="0.25">
      <c r="A303" s="371"/>
      <c r="B303" s="427"/>
      <c r="C303" s="427"/>
      <c r="D303" s="427"/>
      <c r="E303" s="427"/>
      <c r="F303" s="189"/>
      <c r="G303" s="189"/>
      <c r="H303" s="189"/>
      <c r="I303" s="189"/>
      <c r="J303" s="189"/>
      <c r="K303" s="189"/>
      <c r="L303" s="189"/>
      <c r="M303" s="369"/>
      <c r="N303" s="187"/>
    </row>
    <row r="304" spans="1:15" ht="18.75" x14ac:dyDescent="0.25">
      <c r="A304" s="366"/>
      <c r="B304" s="191" t="s">
        <v>337</v>
      </c>
      <c r="C304" s="191"/>
      <c r="D304" s="191"/>
      <c r="E304" s="191"/>
      <c r="F304" s="191"/>
      <c r="G304" s="191"/>
      <c r="H304" s="191"/>
      <c r="I304" s="191"/>
      <c r="J304" s="191"/>
      <c r="K304" s="191"/>
      <c r="L304" s="191"/>
      <c r="M304" s="367"/>
      <c r="N304" s="187"/>
    </row>
    <row r="305" spans="1:14" x14ac:dyDescent="0.25">
      <c r="A305" s="368" t="s">
        <v>400</v>
      </c>
      <c r="B305" s="481" t="s">
        <v>335</v>
      </c>
      <c r="C305" s="482"/>
      <c r="D305" s="482"/>
      <c r="E305" s="482"/>
      <c r="F305" s="189"/>
      <c r="G305" s="189"/>
      <c r="H305" s="189"/>
      <c r="I305" s="189"/>
      <c r="J305" s="189"/>
      <c r="K305" s="189"/>
      <c r="L305" s="189"/>
      <c r="M305" s="369"/>
      <c r="N305" s="187"/>
    </row>
    <row r="306" spans="1:14" ht="30.75" customHeight="1" thickBot="1" x14ac:dyDescent="0.3">
      <c r="A306" s="371"/>
      <c r="B306" s="464" t="s">
        <v>399</v>
      </c>
      <c r="C306" s="464"/>
      <c r="D306" s="464"/>
      <c r="E306" s="464"/>
      <c r="F306" s="189"/>
      <c r="G306" s="189"/>
      <c r="H306" s="189"/>
      <c r="I306" s="189"/>
      <c r="J306" s="189"/>
      <c r="K306" s="189"/>
      <c r="L306" s="189"/>
      <c r="M306" s="369"/>
      <c r="N306" s="187"/>
    </row>
    <row r="307" spans="1:14" ht="63" customHeight="1" thickBot="1" x14ac:dyDescent="0.3">
      <c r="A307" s="371"/>
      <c r="B307" s="443" t="s">
        <v>1032</v>
      </c>
      <c r="C307" s="444"/>
      <c r="D307" s="444"/>
      <c r="E307" s="445"/>
      <c r="F307" s="189"/>
      <c r="G307" s="189"/>
      <c r="H307" s="189"/>
      <c r="I307" s="189"/>
      <c r="J307" s="189"/>
      <c r="K307" s="189"/>
      <c r="L307" s="189"/>
      <c r="M307" s="369"/>
      <c r="N307" s="187"/>
    </row>
    <row r="308" spans="1:14" ht="17.25" customHeight="1" x14ac:dyDescent="0.25">
      <c r="A308" s="371"/>
      <c r="B308" s="296"/>
      <c r="C308" s="296"/>
      <c r="D308" s="296"/>
      <c r="E308" s="296"/>
      <c r="F308" s="189"/>
      <c r="G308" s="189"/>
      <c r="H308" s="189"/>
      <c r="I308" s="189"/>
      <c r="J308" s="189"/>
      <c r="K308" s="189"/>
      <c r="L308" s="189"/>
      <c r="M308" s="369"/>
      <c r="N308" s="187"/>
    </row>
    <row r="309" spans="1:14" ht="18.75" x14ac:dyDescent="0.25">
      <c r="A309" s="375">
        <v>4</v>
      </c>
      <c r="B309" s="188" t="s">
        <v>398</v>
      </c>
      <c r="C309" s="188"/>
      <c r="D309" s="188"/>
      <c r="E309" s="188"/>
      <c r="F309" s="188"/>
      <c r="G309" s="188"/>
      <c r="H309" s="188"/>
      <c r="I309" s="188"/>
      <c r="J309" s="188"/>
      <c r="K309" s="188"/>
      <c r="L309" s="188"/>
      <c r="M309" s="376"/>
      <c r="N309" s="187"/>
    </row>
    <row r="310" spans="1:14" ht="18.75" x14ac:dyDescent="0.25">
      <c r="A310" s="377"/>
      <c r="B310" s="157" t="s">
        <v>397</v>
      </c>
      <c r="C310" s="157"/>
      <c r="D310" s="157"/>
      <c r="E310" s="157"/>
      <c r="F310" s="157"/>
      <c r="G310" s="157"/>
      <c r="H310" s="157"/>
      <c r="I310" s="157"/>
      <c r="J310" s="157"/>
      <c r="K310" s="157"/>
      <c r="L310" s="157"/>
      <c r="M310" s="378"/>
      <c r="N310" s="187"/>
    </row>
    <row r="311" spans="1:14" ht="21.75" customHeight="1" x14ac:dyDescent="0.25">
      <c r="A311" s="379" t="s">
        <v>396</v>
      </c>
      <c r="B311" s="186" t="s">
        <v>395</v>
      </c>
      <c r="C311" s="185"/>
      <c r="D311" s="185"/>
      <c r="E311" s="185"/>
      <c r="F311" s="155"/>
      <c r="G311" s="155"/>
      <c r="H311" s="155"/>
      <c r="I311" s="155"/>
      <c r="J311" s="155"/>
      <c r="K311" s="155"/>
      <c r="L311" s="155"/>
      <c r="M311" s="380"/>
      <c r="N311" s="187"/>
    </row>
    <row r="312" spans="1:14" ht="23.25" customHeight="1" thickBot="1" x14ac:dyDescent="0.3">
      <c r="A312" s="381"/>
      <c r="B312" s="451" t="s">
        <v>394</v>
      </c>
      <c r="C312" s="452"/>
      <c r="D312" s="452"/>
      <c r="E312" s="452"/>
      <c r="F312" s="155"/>
      <c r="G312" s="155"/>
      <c r="H312" s="155"/>
      <c r="I312" s="155"/>
      <c r="J312" s="155"/>
      <c r="K312" s="155"/>
      <c r="L312" s="155"/>
      <c r="M312" s="380"/>
      <c r="N312" s="187"/>
    </row>
    <row r="313" spans="1:14" ht="409.5" customHeight="1" thickBot="1" x14ac:dyDescent="0.3">
      <c r="A313" s="381"/>
      <c r="B313" s="483" t="s">
        <v>997</v>
      </c>
      <c r="C313" s="444"/>
      <c r="D313" s="444"/>
      <c r="E313" s="445"/>
      <c r="F313" s="155"/>
      <c r="G313" s="155"/>
      <c r="H313" s="155"/>
      <c r="I313" s="155"/>
      <c r="J313" s="155"/>
      <c r="K313" s="155"/>
      <c r="L313" s="155"/>
      <c r="M313" s="380"/>
      <c r="N313" s="187"/>
    </row>
    <row r="314" spans="1:14" ht="22.5" customHeight="1" x14ac:dyDescent="0.25">
      <c r="A314" s="381" t="s">
        <v>393</v>
      </c>
      <c r="B314" s="493" t="s">
        <v>392</v>
      </c>
      <c r="C314" s="494"/>
      <c r="D314" s="494"/>
      <c r="E314" s="494"/>
      <c r="F314" s="155"/>
      <c r="G314" s="155"/>
      <c r="H314" s="155"/>
      <c r="I314" s="155"/>
      <c r="J314" s="155"/>
      <c r="K314" s="155"/>
      <c r="L314" s="155"/>
      <c r="M314" s="380"/>
      <c r="N314" s="187"/>
    </row>
    <row r="315" spans="1:14" ht="36.75" customHeight="1" thickBot="1" x14ac:dyDescent="0.3">
      <c r="A315" s="381"/>
      <c r="B315" s="495" t="s">
        <v>391</v>
      </c>
      <c r="C315" s="480"/>
      <c r="D315" s="480"/>
      <c r="E315" s="480"/>
      <c r="F315" s="155"/>
      <c r="G315" s="155"/>
      <c r="H315" s="155"/>
      <c r="I315" s="155"/>
      <c r="J315" s="155"/>
      <c r="K315" s="155"/>
      <c r="L315" s="155"/>
      <c r="M315" s="380"/>
      <c r="N315" s="187"/>
    </row>
    <row r="316" spans="1:14" ht="360" customHeight="1" thickBot="1" x14ac:dyDescent="0.3">
      <c r="A316" s="381"/>
      <c r="B316" s="446" t="s">
        <v>996</v>
      </c>
      <c r="C316" s="444"/>
      <c r="D316" s="444"/>
      <c r="E316" s="445"/>
      <c r="F316" s="155"/>
      <c r="G316" s="155"/>
      <c r="H316" s="155"/>
      <c r="I316" s="155"/>
      <c r="J316" s="155"/>
      <c r="K316" s="155"/>
      <c r="L316" s="155"/>
      <c r="M316" s="380"/>
      <c r="N316" s="187"/>
    </row>
    <row r="317" spans="1:14" x14ac:dyDescent="0.25">
      <c r="A317" s="382"/>
      <c r="B317" s="184"/>
      <c r="C317" s="155"/>
      <c r="D317" s="155"/>
      <c r="E317" s="155"/>
      <c r="F317" s="155"/>
      <c r="G317" s="155"/>
      <c r="H317" s="155"/>
      <c r="I317" s="155"/>
      <c r="J317" s="155"/>
      <c r="K317" s="155"/>
      <c r="L317" s="155"/>
      <c r="M317" s="380"/>
      <c r="N317" s="187"/>
    </row>
    <row r="318" spans="1:14" ht="18.75" x14ac:dyDescent="0.25">
      <c r="A318" s="377"/>
      <c r="B318" s="157" t="s">
        <v>390</v>
      </c>
      <c r="C318" s="157"/>
      <c r="D318" s="157"/>
      <c r="E318" s="157"/>
      <c r="F318" s="157"/>
      <c r="G318" s="157"/>
      <c r="H318" s="157"/>
      <c r="I318" s="157"/>
      <c r="J318" s="157"/>
      <c r="K318" s="157"/>
      <c r="L318" s="157"/>
      <c r="M318" s="383"/>
      <c r="N318" s="187"/>
    </row>
    <row r="319" spans="1:14" ht="22.5" customHeight="1" x14ac:dyDescent="0.25">
      <c r="A319" s="381" t="s">
        <v>389</v>
      </c>
      <c r="B319" s="183" t="s">
        <v>388</v>
      </c>
      <c r="C319" s="155"/>
      <c r="D319" s="155"/>
      <c r="E319" s="155"/>
      <c r="F319" s="155"/>
      <c r="G319" s="155"/>
      <c r="H319" s="155"/>
      <c r="I319" s="155"/>
      <c r="J319" s="155"/>
      <c r="K319" s="155"/>
      <c r="L319" s="155"/>
      <c r="M319" s="380"/>
      <c r="N319" s="187"/>
    </row>
    <row r="320" spans="1:14" ht="33.75" customHeight="1" thickBot="1" x14ac:dyDescent="0.3">
      <c r="A320" s="384"/>
      <c r="B320" s="451" t="s">
        <v>387</v>
      </c>
      <c r="C320" s="452"/>
      <c r="D320" s="452"/>
      <c r="E320" s="452"/>
      <c r="F320" s="155"/>
      <c r="G320" s="155"/>
      <c r="H320" s="155"/>
      <c r="I320" s="155"/>
      <c r="J320" s="155"/>
      <c r="K320" s="155"/>
      <c r="L320" s="155"/>
      <c r="M320" s="380"/>
      <c r="N320" s="187"/>
    </row>
    <row r="321" spans="1:14" ht="409.6" customHeight="1" thickBot="1" x14ac:dyDescent="0.3">
      <c r="A321" s="384"/>
      <c r="B321" s="483" t="s">
        <v>998</v>
      </c>
      <c r="C321" s="444"/>
      <c r="D321" s="444"/>
      <c r="E321" s="445"/>
      <c r="F321" s="155"/>
      <c r="G321" s="155"/>
      <c r="H321" s="155"/>
      <c r="I321" s="155"/>
      <c r="J321" s="155"/>
      <c r="K321" s="155"/>
      <c r="L321" s="155"/>
      <c r="M321" s="380"/>
      <c r="N321" s="187"/>
    </row>
    <row r="322" spans="1:14" ht="42.75" customHeight="1" x14ac:dyDescent="0.25">
      <c r="A322" s="385" t="s">
        <v>386</v>
      </c>
      <c r="B322" s="486" t="s">
        <v>385</v>
      </c>
      <c r="C322" s="487"/>
      <c r="D322" s="487"/>
      <c r="E322" s="487"/>
      <c r="F322" s="155"/>
      <c r="G322" s="155"/>
      <c r="H322" s="155"/>
      <c r="I322" s="155"/>
      <c r="J322" s="155"/>
      <c r="K322" s="155"/>
      <c r="L322" s="155"/>
      <c r="M322" s="380"/>
      <c r="N322" s="187"/>
    </row>
    <row r="323" spans="1:14" ht="73.5" customHeight="1" x14ac:dyDescent="0.25">
      <c r="A323" s="386"/>
      <c r="B323" s="480" t="s">
        <v>384</v>
      </c>
      <c r="C323" s="480"/>
      <c r="D323" s="480"/>
      <c r="E323" s="480"/>
      <c r="F323" s="155"/>
      <c r="G323" s="155"/>
      <c r="H323" s="155"/>
      <c r="I323" s="155"/>
      <c r="J323" s="155"/>
      <c r="K323" s="155"/>
      <c r="L323" s="155"/>
      <c r="M323" s="380"/>
      <c r="N323" s="187"/>
    </row>
    <row r="324" spans="1:14" ht="48.75" customHeight="1" thickBot="1" x14ac:dyDescent="0.3">
      <c r="A324" s="387"/>
      <c r="B324" s="452" t="s">
        <v>383</v>
      </c>
      <c r="C324" s="452"/>
      <c r="D324" s="452"/>
      <c r="E324" s="452"/>
      <c r="F324" s="155"/>
      <c r="G324" s="155"/>
      <c r="H324" s="155"/>
      <c r="I324" s="155"/>
      <c r="J324" s="155"/>
      <c r="K324" s="155"/>
      <c r="L324" s="155"/>
      <c r="M324" s="380"/>
      <c r="N324" s="187"/>
    </row>
    <row r="325" spans="1:14" ht="32.25" customHeight="1" x14ac:dyDescent="0.25">
      <c r="A325" s="387"/>
      <c r="B325" s="182" t="s">
        <v>382</v>
      </c>
      <c r="C325" s="180" t="s">
        <v>381</v>
      </c>
      <c r="D325" s="180" t="s">
        <v>380</v>
      </c>
      <c r="E325" s="181" t="s">
        <v>379</v>
      </c>
      <c r="F325" s="180" t="s">
        <v>378</v>
      </c>
      <c r="G325" s="179" t="s">
        <v>8</v>
      </c>
      <c r="H325" s="155"/>
      <c r="I325" s="155"/>
      <c r="J325" s="155"/>
      <c r="K325" s="155"/>
      <c r="L325" s="155"/>
      <c r="M325" s="380"/>
      <c r="N325" s="187"/>
    </row>
    <row r="326" spans="1:14" ht="296.25" customHeight="1" x14ac:dyDescent="0.25">
      <c r="A326" s="387"/>
      <c r="B326" s="177" t="s">
        <v>377</v>
      </c>
      <c r="C326" s="176" t="s">
        <v>376</v>
      </c>
      <c r="D326" s="425" t="s">
        <v>371</v>
      </c>
      <c r="E326" s="176" t="s">
        <v>779</v>
      </c>
      <c r="F326" s="425" t="s">
        <v>999</v>
      </c>
      <c r="G326" s="426" t="s">
        <v>1000</v>
      </c>
      <c r="H326" s="155"/>
      <c r="I326" s="155"/>
      <c r="J326" s="155"/>
      <c r="K326" s="155"/>
      <c r="L326" s="155"/>
      <c r="M326" s="380"/>
      <c r="N326" s="187"/>
    </row>
    <row r="327" spans="1:14" ht="50.25" hidden="1" customHeight="1" x14ac:dyDescent="0.25">
      <c r="A327" s="387"/>
      <c r="B327" s="177" t="s">
        <v>377</v>
      </c>
      <c r="C327" s="176" t="s">
        <v>376</v>
      </c>
      <c r="D327" s="171" t="s">
        <v>371</v>
      </c>
      <c r="E327" s="176"/>
      <c r="F327" s="176"/>
      <c r="G327" s="178"/>
      <c r="H327" s="155"/>
      <c r="I327" s="155"/>
      <c r="J327" s="155"/>
      <c r="K327" s="155"/>
      <c r="L327" s="155"/>
      <c r="M327" s="380"/>
      <c r="N327" s="187"/>
    </row>
    <row r="328" spans="1:14" ht="50.25" hidden="1" customHeight="1" x14ac:dyDescent="0.25">
      <c r="A328" s="387"/>
      <c r="B328" s="177" t="s">
        <v>377</v>
      </c>
      <c r="C328" s="176" t="s">
        <v>376</v>
      </c>
      <c r="D328" s="171" t="s">
        <v>371</v>
      </c>
      <c r="E328" s="176"/>
      <c r="F328" s="176"/>
      <c r="G328" s="178"/>
      <c r="H328" s="155"/>
      <c r="I328" s="155"/>
      <c r="J328" s="155"/>
      <c r="K328" s="155"/>
      <c r="L328" s="155"/>
      <c r="M328" s="380"/>
      <c r="N328" s="187"/>
    </row>
    <row r="329" spans="1:14" ht="50.25" hidden="1" customHeight="1" x14ac:dyDescent="0.25">
      <c r="A329" s="387"/>
      <c r="B329" s="177" t="s">
        <v>377</v>
      </c>
      <c r="C329" s="176" t="s">
        <v>376</v>
      </c>
      <c r="D329" s="171" t="s">
        <v>371</v>
      </c>
      <c r="E329" s="176"/>
      <c r="F329" s="176"/>
      <c r="G329" s="178"/>
      <c r="H329" s="155"/>
      <c r="I329" s="155"/>
      <c r="J329" s="155"/>
      <c r="K329" s="155"/>
      <c r="L329" s="155"/>
      <c r="M329" s="380"/>
      <c r="N329" s="187"/>
    </row>
    <row r="330" spans="1:14" ht="277.5" customHeight="1" x14ac:dyDescent="0.25">
      <c r="A330" s="387"/>
      <c r="B330" s="177" t="s">
        <v>377</v>
      </c>
      <c r="C330" s="176" t="s">
        <v>376</v>
      </c>
      <c r="D330" s="171" t="s">
        <v>371</v>
      </c>
      <c r="E330" s="176" t="s">
        <v>745</v>
      </c>
      <c r="F330" s="425" t="s">
        <v>1046</v>
      </c>
      <c r="G330" s="426" t="s">
        <v>1001</v>
      </c>
      <c r="H330" s="155"/>
      <c r="I330" s="155"/>
      <c r="J330" s="155"/>
      <c r="K330" s="155"/>
      <c r="L330" s="155"/>
      <c r="M330" s="380"/>
      <c r="N330" s="187"/>
    </row>
    <row r="331" spans="1:14" ht="232.5" customHeight="1" x14ac:dyDescent="0.25">
      <c r="A331" s="387"/>
      <c r="B331" s="177" t="s">
        <v>375</v>
      </c>
      <c r="C331" s="176" t="s">
        <v>374</v>
      </c>
      <c r="D331" s="171" t="s">
        <v>371</v>
      </c>
      <c r="E331" s="176" t="s">
        <v>887</v>
      </c>
      <c r="F331" s="429" t="s">
        <v>1003</v>
      </c>
      <c r="G331" s="430" t="s">
        <v>1002</v>
      </c>
      <c r="H331" s="155"/>
      <c r="I331" s="155"/>
      <c r="J331" s="155"/>
      <c r="K331" s="155"/>
      <c r="L331" s="155"/>
      <c r="M331" s="380"/>
      <c r="N331" s="187"/>
    </row>
    <row r="332" spans="1:14" ht="36" hidden="1" customHeight="1" x14ac:dyDescent="0.25">
      <c r="A332" s="387"/>
      <c r="B332" s="177" t="s">
        <v>375</v>
      </c>
      <c r="C332" s="176" t="s">
        <v>374</v>
      </c>
      <c r="D332" s="171" t="s">
        <v>371</v>
      </c>
      <c r="E332" s="176"/>
      <c r="F332" s="176"/>
      <c r="G332" s="178"/>
      <c r="H332" s="155"/>
      <c r="I332" s="155"/>
      <c r="J332" s="155"/>
      <c r="K332" s="155"/>
      <c r="L332" s="155"/>
      <c r="M332" s="380"/>
      <c r="N332" s="187"/>
    </row>
    <row r="333" spans="1:14" ht="36" hidden="1" customHeight="1" x14ac:dyDescent="0.25">
      <c r="A333" s="387"/>
      <c r="B333" s="177" t="s">
        <v>375</v>
      </c>
      <c r="C333" s="176" t="s">
        <v>374</v>
      </c>
      <c r="D333" s="171" t="s">
        <v>371</v>
      </c>
      <c r="E333" s="176"/>
      <c r="F333" s="176"/>
      <c r="G333" s="178"/>
      <c r="H333" s="155"/>
      <c r="I333" s="155"/>
      <c r="J333" s="155"/>
      <c r="K333" s="155"/>
      <c r="L333" s="155"/>
      <c r="M333" s="380"/>
      <c r="N333" s="187"/>
    </row>
    <row r="334" spans="1:14" ht="36" hidden="1" customHeight="1" x14ac:dyDescent="0.25">
      <c r="A334" s="387"/>
      <c r="B334" s="177" t="s">
        <v>375</v>
      </c>
      <c r="C334" s="176" t="s">
        <v>374</v>
      </c>
      <c r="D334" s="171" t="s">
        <v>371</v>
      </c>
      <c r="E334" s="176"/>
      <c r="F334" s="176"/>
      <c r="G334" s="178"/>
      <c r="H334" s="155"/>
      <c r="I334" s="155"/>
      <c r="J334" s="155"/>
      <c r="K334" s="155"/>
      <c r="L334" s="155"/>
      <c r="M334" s="380"/>
      <c r="N334" s="187"/>
    </row>
    <row r="335" spans="1:14" ht="36" hidden="1" customHeight="1" x14ac:dyDescent="0.25">
      <c r="A335" s="387"/>
      <c r="B335" s="177" t="s">
        <v>375</v>
      </c>
      <c r="C335" s="176" t="s">
        <v>374</v>
      </c>
      <c r="D335" s="171" t="s">
        <v>371</v>
      </c>
      <c r="E335" s="176"/>
      <c r="F335" s="176"/>
      <c r="G335" s="178"/>
      <c r="H335" s="155"/>
      <c r="I335" s="155"/>
      <c r="J335" s="155"/>
      <c r="K335" s="155"/>
      <c r="L335" s="155"/>
      <c r="M335" s="380"/>
      <c r="N335" s="187"/>
    </row>
    <row r="336" spans="1:14" ht="36" hidden="1" customHeight="1" x14ac:dyDescent="0.25">
      <c r="A336" s="387"/>
      <c r="B336" s="177" t="s">
        <v>375</v>
      </c>
      <c r="C336" s="176" t="s">
        <v>374</v>
      </c>
      <c r="D336" s="171" t="s">
        <v>371</v>
      </c>
      <c r="E336" s="176"/>
      <c r="F336" s="176"/>
      <c r="G336" s="178"/>
      <c r="H336" s="155"/>
      <c r="I336" s="155"/>
      <c r="J336" s="155"/>
      <c r="K336" s="155"/>
      <c r="L336" s="155"/>
      <c r="M336" s="380"/>
      <c r="N336" s="187"/>
    </row>
    <row r="337" spans="1:14" ht="36" hidden="1" customHeight="1" x14ac:dyDescent="0.25">
      <c r="A337" s="387"/>
      <c r="B337" s="177" t="s">
        <v>375</v>
      </c>
      <c r="C337" s="176" t="s">
        <v>374</v>
      </c>
      <c r="D337" s="171" t="s">
        <v>371</v>
      </c>
      <c r="E337" s="176"/>
      <c r="F337" s="176"/>
      <c r="G337" s="178"/>
      <c r="H337" s="155"/>
      <c r="I337" s="155"/>
      <c r="J337" s="155"/>
      <c r="K337" s="155"/>
      <c r="L337" s="155"/>
      <c r="M337" s="380"/>
      <c r="N337" s="187"/>
    </row>
    <row r="338" spans="1:14" ht="36" hidden="1" customHeight="1" x14ac:dyDescent="0.25">
      <c r="A338" s="387"/>
      <c r="B338" s="177" t="s">
        <v>375</v>
      </c>
      <c r="C338" s="176" t="s">
        <v>374</v>
      </c>
      <c r="D338" s="171" t="s">
        <v>371</v>
      </c>
      <c r="E338" s="176"/>
      <c r="F338" s="176"/>
      <c r="G338" s="178"/>
      <c r="H338" s="155"/>
      <c r="I338" s="155"/>
      <c r="J338" s="155"/>
      <c r="K338" s="155"/>
      <c r="L338" s="155"/>
      <c r="M338" s="380"/>
      <c r="N338" s="187"/>
    </row>
    <row r="339" spans="1:14" ht="36" hidden="1" customHeight="1" x14ac:dyDescent="0.25">
      <c r="A339" s="387"/>
      <c r="B339" s="177" t="s">
        <v>375</v>
      </c>
      <c r="C339" s="176" t="s">
        <v>374</v>
      </c>
      <c r="D339" s="171" t="s">
        <v>371</v>
      </c>
      <c r="E339" s="176"/>
      <c r="F339" s="176"/>
      <c r="G339" s="178"/>
      <c r="H339" s="155"/>
      <c r="I339" s="155"/>
      <c r="J339" s="155"/>
      <c r="K339" s="155"/>
      <c r="L339" s="155"/>
      <c r="M339" s="380"/>
      <c r="N339" s="187"/>
    </row>
    <row r="340" spans="1:14" ht="36" hidden="1" customHeight="1" x14ac:dyDescent="0.25">
      <c r="A340" s="387"/>
      <c r="B340" s="177" t="s">
        <v>375</v>
      </c>
      <c r="C340" s="176" t="s">
        <v>374</v>
      </c>
      <c r="D340" s="171" t="s">
        <v>371</v>
      </c>
      <c r="E340" s="176"/>
      <c r="F340" s="176"/>
      <c r="G340" s="178"/>
      <c r="H340" s="155"/>
      <c r="I340" s="155"/>
      <c r="J340" s="155"/>
      <c r="K340" s="155"/>
      <c r="L340" s="155"/>
      <c r="M340" s="380"/>
      <c r="N340" s="187"/>
    </row>
    <row r="341" spans="1:14" ht="36" hidden="1" customHeight="1" x14ac:dyDescent="0.25">
      <c r="A341" s="387"/>
      <c r="B341" s="177" t="s">
        <v>375</v>
      </c>
      <c r="C341" s="176" t="s">
        <v>374</v>
      </c>
      <c r="D341" s="171" t="s">
        <v>371</v>
      </c>
      <c r="E341" s="176"/>
      <c r="F341" s="176"/>
      <c r="G341" s="178"/>
      <c r="H341" s="155"/>
      <c r="I341" s="155"/>
      <c r="J341" s="155"/>
      <c r="K341" s="155"/>
      <c r="L341" s="155"/>
      <c r="M341" s="380"/>
      <c r="N341" s="187"/>
    </row>
    <row r="342" spans="1:14" ht="36" hidden="1" customHeight="1" x14ac:dyDescent="0.25">
      <c r="A342" s="387"/>
      <c r="B342" s="177" t="s">
        <v>375</v>
      </c>
      <c r="C342" s="176" t="s">
        <v>374</v>
      </c>
      <c r="D342" s="171" t="s">
        <v>371</v>
      </c>
      <c r="E342" s="176"/>
      <c r="F342" s="176"/>
      <c r="G342" s="178"/>
      <c r="H342" s="155"/>
      <c r="I342" s="155"/>
      <c r="J342" s="155"/>
      <c r="K342" s="155"/>
      <c r="L342" s="155"/>
      <c r="M342" s="380"/>
      <c r="N342" s="187"/>
    </row>
    <row r="343" spans="1:14" ht="36" hidden="1" customHeight="1" x14ac:dyDescent="0.25">
      <c r="A343" s="387"/>
      <c r="B343" s="177" t="s">
        <v>375</v>
      </c>
      <c r="C343" s="176" t="s">
        <v>374</v>
      </c>
      <c r="D343" s="171" t="s">
        <v>371</v>
      </c>
      <c r="E343" s="176"/>
      <c r="F343" s="176"/>
      <c r="G343" s="178"/>
      <c r="H343" s="155"/>
      <c r="I343" s="155"/>
      <c r="J343" s="155"/>
      <c r="K343" s="155"/>
      <c r="L343" s="155"/>
      <c r="M343" s="380"/>
      <c r="N343" s="187"/>
    </row>
    <row r="344" spans="1:14" ht="36" hidden="1" customHeight="1" x14ac:dyDescent="0.25">
      <c r="A344" s="387"/>
      <c r="B344" s="177" t="s">
        <v>375</v>
      </c>
      <c r="C344" s="176" t="s">
        <v>374</v>
      </c>
      <c r="D344" s="171" t="s">
        <v>371</v>
      </c>
      <c r="E344" s="176"/>
      <c r="F344" s="176"/>
      <c r="G344" s="178"/>
      <c r="H344" s="155"/>
      <c r="I344" s="155"/>
      <c r="J344" s="155"/>
      <c r="K344" s="155"/>
      <c r="L344" s="155"/>
      <c r="M344" s="380"/>
      <c r="N344" s="187"/>
    </row>
    <row r="345" spans="1:14" ht="36" hidden="1" customHeight="1" x14ac:dyDescent="0.25">
      <c r="A345" s="387"/>
      <c r="B345" s="177" t="s">
        <v>375</v>
      </c>
      <c r="C345" s="176" t="s">
        <v>374</v>
      </c>
      <c r="D345" s="171" t="s">
        <v>371</v>
      </c>
      <c r="E345" s="176"/>
      <c r="F345" s="176"/>
      <c r="G345" s="178"/>
      <c r="H345" s="155"/>
      <c r="I345" s="155"/>
      <c r="J345" s="155"/>
      <c r="K345" s="155"/>
      <c r="L345" s="155"/>
      <c r="M345" s="380"/>
      <c r="N345" s="187"/>
    </row>
    <row r="346" spans="1:14" ht="45" x14ac:dyDescent="0.25">
      <c r="A346" s="387"/>
      <c r="B346" s="177" t="s">
        <v>373</v>
      </c>
      <c r="C346" s="176" t="s">
        <v>372</v>
      </c>
      <c r="D346" s="171" t="s">
        <v>371</v>
      </c>
      <c r="E346" s="176"/>
      <c r="F346" s="176" t="s">
        <v>154</v>
      </c>
      <c r="G346" s="178"/>
      <c r="H346" s="155"/>
      <c r="I346" s="155"/>
      <c r="J346" s="155"/>
      <c r="K346" s="155"/>
      <c r="L346" s="155"/>
      <c r="M346" s="380"/>
      <c r="N346" s="187"/>
    </row>
    <row r="347" spans="1:14" ht="45" x14ac:dyDescent="0.25">
      <c r="A347" s="387"/>
      <c r="B347" s="177" t="s">
        <v>373</v>
      </c>
      <c r="C347" s="176" t="s">
        <v>372</v>
      </c>
      <c r="D347" s="171" t="s">
        <v>371</v>
      </c>
      <c r="E347" s="176"/>
      <c r="F347" s="176"/>
      <c r="G347" s="178"/>
      <c r="H347" s="155"/>
      <c r="I347" s="155"/>
      <c r="J347" s="155"/>
      <c r="K347" s="155"/>
      <c r="L347" s="155"/>
      <c r="M347" s="380"/>
      <c r="N347" s="187"/>
    </row>
    <row r="348" spans="1:14" ht="45" x14ac:dyDescent="0.25">
      <c r="A348" s="387"/>
      <c r="B348" s="177" t="s">
        <v>373</v>
      </c>
      <c r="C348" s="176" t="s">
        <v>372</v>
      </c>
      <c r="D348" s="171" t="s">
        <v>371</v>
      </c>
      <c r="E348" s="176"/>
      <c r="F348" s="176"/>
      <c r="G348" s="178"/>
      <c r="H348" s="155"/>
      <c r="I348" s="155"/>
      <c r="J348" s="155"/>
      <c r="K348" s="155"/>
      <c r="L348" s="155"/>
      <c r="M348" s="380"/>
      <c r="N348" s="187"/>
    </row>
    <row r="349" spans="1:14" ht="45" x14ac:dyDescent="0.25">
      <c r="A349" s="387"/>
      <c r="B349" s="177" t="s">
        <v>373</v>
      </c>
      <c r="C349" s="176" t="s">
        <v>372</v>
      </c>
      <c r="D349" s="171" t="s">
        <v>371</v>
      </c>
      <c r="E349" s="176"/>
      <c r="F349" s="176"/>
      <c r="G349" s="178"/>
      <c r="H349" s="155"/>
      <c r="I349" s="155"/>
      <c r="J349" s="155"/>
      <c r="K349" s="155"/>
      <c r="L349" s="155"/>
      <c r="M349" s="380"/>
      <c r="N349" s="187"/>
    </row>
    <row r="350" spans="1:14" ht="45" x14ac:dyDescent="0.25">
      <c r="A350" s="387"/>
      <c r="B350" s="177" t="s">
        <v>373</v>
      </c>
      <c r="C350" s="176" t="s">
        <v>372</v>
      </c>
      <c r="D350" s="171" t="s">
        <v>371</v>
      </c>
      <c r="E350" s="176"/>
      <c r="F350" s="176"/>
      <c r="G350" s="178"/>
      <c r="H350" s="155"/>
      <c r="I350" s="155"/>
      <c r="J350" s="155"/>
      <c r="K350" s="155"/>
      <c r="L350" s="155"/>
      <c r="M350" s="380"/>
      <c r="N350" s="187"/>
    </row>
    <row r="351" spans="1:14" ht="296.25" customHeight="1" x14ac:dyDescent="0.25">
      <c r="A351" s="387"/>
      <c r="B351" s="177" t="s">
        <v>370</v>
      </c>
      <c r="C351" s="176" t="s">
        <v>369</v>
      </c>
      <c r="D351" s="171" t="s">
        <v>364</v>
      </c>
      <c r="E351" s="176" t="s">
        <v>702</v>
      </c>
      <c r="F351" s="429" t="s">
        <v>1005</v>
      </c>
      <c r="G351" s="429" t="s">
        <v>1004</v>
      </c>
      <c r="H351" s="155"/>
      <c r="I351" s="155"/>
      <c r="J351" s="155"/>
      <c r="K351" s="155"/>
      <c r="L351" s="155"/>
      <c r="M351" s="380"/>
      <c r="N351" s="187"/>
    </row>
    <row r="352" spans="1:14" ht="375" x14ac:dyDescent="0.25">
      <c r="A352" s="387"/>
      <c r="B352" s="177" t="s">
        <v>370</v>
      </c>
      <c r="C352" s="176" t="s">
        <v>369</v>
      </c>
      <c r="D352" s="171" t="s">
        <v>364</v>
      </c>
      <c r="E352" s="176" t="s">
        <v>690</v>
      </c>
      <c r="F352" s="425" t="s">
        <v>1006</v>
      </c>
      <c r="G352" s="429" t="s">
        <v>1007</v>
      </c>
      <c r="H352" s="155"/>
      <c r="I352" s="155"/>
      <c r="J352" s="155"/>
      <c r="K352" s="155"/>
      <c r="L352" s="155"/>
      <c r="M352" s="380"/>
      <c r="N352" s="187"/>
    </row>
    <row r="353" spans="1:14" ht="45" hidden="1" x14ac:dyDescent="0.25">
      <c r="A353" s="387"/>
      <c r="B353" s="177" t="s">
        <v>370</v>
      </c>
      <c r="C353" s="176" t="s">
        <v>369</v>
      </c>
      <c r="D353" s="171" t="s">
        <v>364</v>
      </c>
      <c r="E353" s="176"/>
      <c r="F353" s="176"/>
      <c r="G353" s="178"/>
      <c r="H353" s="155"/>
      <c r="I353" s="155"/>
      <c r="J353" s="155"/>
      <c r="K353" s="155"/>
      <c r="L353" s="155"/>
      <c r="M353" s="380"/>
      <c r="N353" s="187"/>
    </row>
    <row r="354" spans="1:14" ht="45" hidden="1" x14ac:dyDescent="0.25">
      <c r="A354" s="387"/>
      <c r="B354" s="177" t="s">
        <v>370</v>
      </c>
      <c r="C354" s="176" t="s">
        <v>369</v>
      </c>
      <c r="D354" s="171" t="s">
        <v>364</v>
      </c>
      <c r="E354" s="176"/>
      <c r="F354" s="176"/>
      <c r="G354" s="178"/>
      <c r="H354" s="155"/>
      <c r="I354" s="155"/>
      <c r="J354" s="155"/>
      <c r="K354" s="155"/>
      <c r="L354" s="155"/>
      <c r="M354" s="380"/>
      <c r="N354" s="187"/>
    </row>
    <row r="355" spans="1:14" ht="45" hidden="1" x14ac:dyDescent="0.25">
      <c r="A355" s="387"/>
      <c r="B355" s="177" t="s">
        <v>370</v>
      </c>
      <c r="C355" s="176" t="s">
        <v>369</v>
      </c>
      <c r="D355" s="171" t="s">
        <v>364</v>
      </c>
      <c r="E355" s="176"/>
      <c r="F355" s="176"/>
      <c r="G355" s="178"/>
      <c r="H355" s="155"/>
      <c r="I355" s="155"/>
      <c r="J355" s="155"/>
      <c r="K355" s="155"/>
      <c r="L355" s="155"/>
      <c r="M355" s="380"/>
      <c r="N355" s="187"/>
    </row>
    <row r="356" spans="1:14" ht="45" hidden="1" x14ac:dyDescent="0.25">
      <c r="A356" s="387"/>
      <c r="B356" s="177" t="s">
        <v>370</v>
      </c>
      <c r="C356" s="176" t="s">
        <v>369</v>
      </c>
      <c r="D356" s="171" t="s">
        <v>364</v>
      </c>
      <c r="E356" s="176"/>
      <c r="F356" s="176"/>
      <c r="G356" s="178"/>
      <c r="H356" s="155"/>
      <c r="I356" s="155"/>
      <c r="J356" s="155"/>
      <c r="K356" s="155"/>
      <c r="L356" s="155"/>
      <c r="M356" s="380"/>
      <c r="N356" s="187"/>
    </row>
    <row r="357" spans="1:14" ht="45" hidden="1" x14ac:dyDescent="0.25">
      <c r="A357" s="387"/>
      <c r="B357" s="177" t="s">
        <v>370</v>
      </c>
      <c r="C357" s="176" t="s">
        <v>369</v>
      </c>
      <c r="D357" s="171" t="s">
        <v>364</v>
      </c>
      <c r="E357" s="176"/>
      <c r="F357" s="176"/>
      <c r="G357" s="178"/>
      <c r="H357" s="155"/>
      <c r="I357" s="155"/>
      <c r="J357" s="155"/>
      <c r="K357" s="155"/>
      <c r="L357" s="155"/>
      <c r="M357" s="380"/>
      <c r="N357" s="187"/>
    </row>
    <row r="358" spans="1:14" ht="45" hidden="1" x14ac:dyDescent="0.25">
      <c r="A358" s="387"/>
      <c r="B358" s="177" t="s">
        <v>370</v>
      </c>
      <c r="C358" s="176" t="s">
        <v>369</v>
      </c>
      <c r="D358" s="171" t="s">
        <v>364</v>
      </c>
      <c r="E358" s="176"/>
      <c r="F358" s="176"/>
      <c r="G358" s="178"/>
      <c r="H358" s="155"/>
      <c r="I358" s="155"/>
      <c r="J358" s="155"/>
      <c r="K358" s="155"/>
      <c r="L358" s="155"/>
      <c r="M358" s="380"/>
      <c r="N358" s="187"/>
    </row>
    <row r="359" spans="1:14" ht="45" hidden="1" x14ac:dyDescent="0.25">
      <c r="A359" s="387"/>
      <c r="B359" s="177" t="s">
        <v>370</v>
      </c>
      <c r="C359" s="176" t="s">
        <v>369</v>
      </c>
      <c r="D359" s="171" t="s">
        <v>364</v>
      </c>
      <c r="E359" s="176"/>
      <c r="F359" s="176"/>
      <c r="G359" s="178"/>
      <c r="H359" s="155"/>
      <c r="I359" s="155"/>
      <c r="J359" s="155"/>
      <c r="K359" s="155"/>
      <c r="L359" s="155"/>
      <c r="M359" s="380"/>
      <c r="N359" s="187"/>
    </row>
    <row r="360" spans="1:14" ht="45" x14ac:dyDescent="0.25">
      <c r="A360" s="387"/>
      <c r="B360" s="177" t="s">
        <v>368</v>
      </c>
      <c r="C360" s="176" t="s">
        <v>367</v>
      </c>
      <c r="D360" s="171" t="s">
        <v>364</v>
      </c>
      <c r="E360" s="176"/>
      <c r="F360" s="176" t="s">
        <v>154</v>
      </c>
      <c r="G360" s="178"/>
      <c r="H360" s="155"/>
      <c r="I360" s="155"/>
      <c r="J360" s="155"/>
      <c r="K360" s="155"/>
      <c r="L360" s="155"/>
      <c r="M360" s="380"/>
      <c r="N360" s="187"/>
    </row>
    <row r="361" spans="1:14" ht="45" hidden="1" x14ac:dyDescent="0.25">
      <c r="A361" s="387"/>
      <c r="B361" s="177" t="s">
        <v>368</v>
      </c>
      <c r="C361" s="176" t="s">
        <v>367</v>
      </c>
      <c r="D361" s="171" t="s">
        <v>364</v>
      </c>
      <c r="E361" s="176"/>
      <c r="F361" s="176"/>
      <c r="G361" s="178"/>
      <c r="H361" s="155"/>
      <c r="I361" s="155"/>
      <c r="J361" s="155"/>
      <c r="K361" s="155"/>
      <c r="L361" s="155"/>
      <c r="M361" s="380"/>
      <c r="N361" s="187"/>
    </row>
    <row r="362" spans="1:14" ht="45" hidden="1" x14ac:dyDescent="0.25">
      <c r="A362" s="387"/>
      <c r="B362" s="177" t="s">
        <v>368</v>
      </c>
      <c r="C362" s="176" t="s">
        <v>367</v>
      </c>
      <c r="D362" s="171" t="s">
        <v>364</v>
      </c>
      <c r="E362" s="176"/>
      <c r="F362" s="176"/>
      <c r="G362" s="178"/>
      <c r="H362" s="155"/>
      <c r="I362" s="155"/>
      <c r="J362" s="155"/>
      <c r="K362" s="155"/>
      <c r="L362" s="155"/>
      <c r="M362" s="380"/>
      <c r="N362" s="187"/>
    </row>
    <row r="363" spans="1:14" ht="45" hidden="1" x14ac:dyDescent="0.25">
      <c r="A363" s="387"/>
      <c r="B363" s="177" t="s">
        <v>368</v>
      </c>
      <c r="C363" s="176" t="s">
        <v>367</v>
      </c>
      <c r="D363" s="171" t="s">
        <v>364</v>
      </c>
      <c r="E363" s="176"/>
      <c r="F363" s="176"/>
      <c r="G363" s="178"/>
      <c r="H363" s="155"/>
      <c r="I363" s="155"/>
      <c r="J363" s="155"/>
      <c r="K363" s="155"/>
      <c r="L363" s="155"/>
      <c r="M363" s="380"/>
      <c r="N363" s="187"/>
    </row>
    <row r="364" spans="1:14" ht="45" hidden="1" x14ac:dyDescent="0.25">
      <c r="A364" s="387"/>
      <c r="B364" s="177" t="s">
        <v>368</v>
      </c>
      <c r="C364" s="176" t="s">
        <v>367</v>
      </c>
      <c r="D364" s="171" t="s">
        <v>364</v>
      </c>
      <c r="E364" s="176"/>
      <c r="F364" s="176"/>
      <c r="G364" s="178"/>
      <c r="H364" s="155"/>
      <c r="I364" s="155"/>
      <c r="J364" s="155"/>
      <c r="K364" s="155"/>
      <c r="L364" s="155"/>
      <c r="M364" s="380"/>
      <c r="N364" s="187"/>
    </row>
    <row r="365" spans="1:14" ht="45" hidden="1" x14ac:dyDescent="0.25">
      <c r="A365" s="387"/>
      <c r="B365" s="177" t="s">
        <v>368</v>
      </c>
      <c r="C365" s="176" t="s">
        <v>367</v>
      </c>
      <c r="D365" s="171" t="s">
        <v>364</v>
      </c>
      <c r="E365" s="176"/>
      <c r="F365" s="176"/>
      <c r="G365" s="178"/>
      <c r="H365" s="155"/>
      <c r="I365" s="155"/>
      <c r="J365" s="155"/>
      <c r="K365" s="155"/>
      <c r="L365" s="155"/>
      <c r="M365" s="380"/>
      <c r="N365" s="187"/>
    </row>
    <row r="366" spans="1:14" ht="45" hidden="1" x14ac:dyDescent="0.25">
      <c r="A366" s="387"/>
      <c r="B366" s="177" t="s">
        <v>368</v>
      </c>
      <c r="C366" s="176" t="s">
        <v>367</v>
      </c>
      <c r="D366" s="171" t="s">
        <v>364</v>
      </c>
      <c r="E366" s="176"/>
      <c r="F366" s="176"/>
      <c r="G366" s="178"/>
      <c r="H366" s="155"/>
      <c r="I366" s="155"/>
      <c r="J366" s="155"/>
      <c r="K366" s="155"/>
      <c r="L366" s="155"/>
      <c r="M366" s="380"/>
      <c r="N366" s="187"/>
    </row>
    <row r="367" spans="1:14" ht="45" hidden="1" x14ac:dyDescent="0.25">
      <c r="A367" s="387"/>
      <c r="B367" s="177" t="s">
        <v>368</v>
      </c>
      <c r="C367" s="176" t="s">
        <v>367</v>
      </c>
      <c r="D367" s="171" t="s">
        <v>364</v>
      </c>
      <c r="E367" s="176"/>
      <c r="F367" s="176"/>
      <c r="G367" s="178"/>
      <c r="H367" s="155"/>
      <c r="I367" s="155"/>
      <c r="J367" s="155"/>
      <c r="K367" s="155"/>
      <c r="L367" s="155"/>
      <c r="M367" s="380"/>
      <c r="N367" s="187"/>
    </row>
    <row r="368" spans="1:14" ht="45" hidden="1" x14ac:dyDescent="0.25">
      <c r="A368" s="387"/>
      <c r="B368" s="177" t="s">
        <v>368</v>
      </c>
      <c r="C368" s="176" t="s">
        <v>367</v>
      </c>
      <c r="D368" s="171" t="s">
        <v>364</v>
      </c>
      <c r="E368" s="176"/>
      <c r="F368" s="176"/>
      <c r="G368" s="178"/>
      <c r="H368" s="155"/>
      <c r="I368" s="155"/>
      <c r="J368" s="155"/>
      <c r="K368" s="155"/>
      <c r="L368" s="155"/>
      <c r="M368" s="380"/>
      <c r="N368" s="187"/>
    </row>
    <row r="369" spans="1:17" ht="165" x14ac:dyDescent="0.25">
      <c r="A369" s="387"/>
      <c r="B369" s="177" t="s">
        <v>366</v>
      </c>
      <c r="C369" s="176" t="s">
        <v>365</v>
      </c>
      <c r="D369" s="171" t="s">
        <v>364</v>
      </c>
      <c r="E369" s="176" t="s">
        <v>883</v>
      </c>
      <c r="F369" s="429" t="s">
        <v>1008</v>
      </c>
      <c r="G369" s="178"/>
      <c r="H369" s="155"/>
      <c r="I369" s="155"/>
      <c r="J369" s="155"/>
      <c r="K369" s="155"/>
      <c r="L369" s="155"/>
      <c r="M369" s="380"/>
      <c r="N369" s="187"/>
    </row>
    <row r="370" spans="1:17" ht="345" x14ac:dyDescent="0.25">
      <c r="A370" s="387"/>
      <c r="B370" s="177" t="s">
        <v>366</v>
      </c>
      <c r="C370" s="176" t="s">
        <v>365</v>
      </c>
      <c r="D370" s="171" t="s">
        <v>364</v>
      </c>
      <c r="E370" s="176" t="s">
        <v>858</v>
      </c>
      <c r="F370" s="425" t="s">
        <v>1009</v>
      </c>
      <c r="G370" s="426" t="s">
        <v>1010</v>
      </c>
      <c r="H370" s="155"/>
      <c r="I370" s="155"/>
      <c r="J370" s="155"/>
      <c r="K370" s="155"/>
      <c r="L370" s="155"/>
      <c r="M370" s="380"/>
      <c r="N370" s="187"/>
    </row>
    <row r="371" spans="1:17" ht="409.5" x14ac:dyDescent="0.25">
      <c r="A371" s="387"/>
      <c r="B371" s="177" t="s">
        <v>366</v>
      </c>
      <c r="C371" s="176" t="s">
        <v>365</v>
      </c>
      <c r="D371" s="171" t="s">
        <v>364</v>
      </c>
      <c r="E371" s="176" t="s">
        <v>807</v>
      </c>
      <c r="F371" s="429" t="s">
        <v>1012</v>
      </c>
      <c r="G371" s="178"/>
      <c r="H371" s="155"/>
      <c r="I371" s="155"/>
      <c r="J371" s="155"/>
      <c r="K371" s="155"/>
      <c r="L371" s="155"/>
      <c r="M371" s="380"/>
      <c r="N371" s="187"/>
    </row>
    <row r="372" spans="1:17" ht="409.5" x14ac:dyDescent="0.25">
      <c r="A372" s="387"/>
      <c r="B372" s="177" t="s">
        <v>366</v>
      </c>
      <c r="C372" s="176" t="s">
        <v>365</v>
      </c>
      <c r="D372" s="171" t="s">
        <v>364</v>
      </c>
      <c r="E372" s="176" t="s">
        <v>790</v>
      </c>
      <c r="F372" s="425" t="s">
        <v>1011</v>
      </c>
      <c r="G372" s="426" t="s">
        <v>1013</v>
      </c>
      <c r="H372" s="155"/>
      <c r="I372" s="155"/>
      <c r="J372" s="155"/>
      <c r="K372" s="155"/>
      <c r="L372" s="155"/>
      <c r="M372" s="380"/>
      <c r="N372" s="163"/>
      <c r="O372" s="162"/>
      <c r="P372" s="162"/>
      <c r="Q372" s="162"/>
    </row>
    <row r="373" spans="1:17" ht="45" x14ac:dyDescent="0.25">
      <c r="A373" s="387"/>
      <c r="B373" s="177" t="s">
        <v>363</v>
      </c>
      <c r="C373" s="176" t="s">
        <v>362</v>
      </c>
      <c r="D373" s="171" t="s">
        <v>357</v>
      </c>
      <c r="E373" s="176"/>
      <c r="F373" s="176" t="s">
        <v>154</v>
      </c>
      <c r="G373" s="178"/>
      <c r="H373" s="155"/>
      <c r="I373" s="155"/>
      <c r="J373" s="155"/>
      <c r="K373" s="155"/>
      <c r="L373" s="155"/>
      <c r="M373" s="380"/>
      <c r="N373" s="337"/>
      <c r="O373" s="162"/>
      <c r="P373" s="162"/>
      <c r="Q373" s="162"/>
    </row>
    <row r="374" spans="1:17" ht="390" x14ac:dyDescent="0.25">
      <c r="A374" s="387"/>
      <c r="B374" s="177" t="s">
        <v>361</v>
      </c>
      <c r="C374" s="176" t="s">
        <v>360</v>
      </c>
      <c r="D374" s="171" t="s">
        <v>357</v>
      </c>
      <c r="E374" s="176" t="s">
        <v>820</v>
      </c>
      <c r="F374" s="425" t="s">
        <v>1014</v>
      </c>
      <c r="G374" s="429" t="s">
        <v>1017</v>
      </c>
      <c r="H374" s="155"/>
      <c r="I374" s="155"/>
      <c r="J374" s="155"/>
      <c r="K374" s="155"/>
      <c r="L374" s="155"/>
      <c r="M374" s="380"/>
      <c r="N374" s="21"/>
      <c r="O374" s="163"/>
      <c r="P374" s="162"/>
      <c r="Q374" s="162"/>
    </row>
    <row r="375" spans="1:17" ht="45" hidden="1" customHeight="1" x14ac:dyDescent="0.25">
      <c r="A375" s="387"/>
      <c r="B375" s="177" t="s">
        <v>361</v>
      </c>
      <c r="C375" s="176" t="s">
        <v>360</v>
      </c>
      <c r="D375" s="171" t="s">
        <v>357</v>
      </c>
      <c r="E375" s="176"/>
      <c r="F375" s="170"/>
      <c r="G375" s="431" t="s">
        <v>1015</v>
      </c>
      <c r="H375" s="155"/>
      <c r="I375" s="155"/>
      <c r="J375" s="155"/>
      <c r="K375" s="155"/>
      <c r="L375" s="155"/>
      <c r="M375" s="380"/>
      <c r="N375" s="21"/>
      <c r="O375" s="163"/>
      <c r="P375" s="162"/>
      <c r="Q375" s="162"/>
    </row>
    <row r="376" spans="1:17" ht="45" hidden="1" customHeight="1" x14ac:dyDescent="0.25">
      <c r="A376" s="387"/>
      <c r="B376" s="177" t="s">
        <v>361</v>
      </c>
      <c r="C376" s="176" t="s">
        <v>360</v>
      </c>
      <c r="D376" s="171" t="s">
        <v>357</v>
      </c>
      <c r="E376" s="176"/>
      <c r="F376" s="170"/>
      <c r="G376" s="429" t="s">
        <v>1016</v>
      </c>
      <c r="H376" s="155"/>
      <c r="I376" s="155"/>
      <c r="J376" s="155"/>
      <c r="K376" s="155"/>
      <c r="L376" s="155"/>
      <c r="M376" s="380"/>
      <c r="N376" s="21"/>
      <c r="O376" s="163"/>
      <c r="P376" s="162"/>
      <c r="Q376" s="162"/>
    </row>
    <row r="377" spans="1:17" ht="45" hidden="1" x14ac:dyDescent="0.25">
      <c r="A377" s="387"/>
      <c r="B377" s="177" t="s">
        <v>361</v>
      </c>
      <c r="C377" s="176" t="s">
        <v>360</v>
      </c>
      <c r="D377" s="171" t="s">
        <v>357</v>
      </c>
      <c r="E377" s="176"/>
      <c r="F377" s="170"/>
      <c r="G377" s="169"/>
      <c r="H377" s="155"/>
      <c r="I377" s="155"/>
      <c r="J377" s="155"/>
      <c r="K377" s="155"/>
      <c r="L377" s="155"/>
      <c r="M377" s="380"/>
      <c r="N377" s="21"/>
      <c r="O377" s="163"/>
      <c r="P377" s="162"/>
      <c r="Q377" s="162"/>
    </row>
    <row r="378" spans="1:17" ht="83.25" customHeight="1" thickBot="1" x14ac:dyDescent="0.3">
      <c r="A378" s="387"/>
      <c r="B378" s="168" t="s">
        <v>359</v>
      </c>
      <c r="C378" s="166" t="s">
        <v>358</v>
      </c>
      <c r="D378" s="167" t="s">
        <v>357</v>
      </c>
      <c r="E378" s="166"/>
      <c r="F378" s="166" t="s">
        <v>154</v>
      </c>
      <c r="G378" s="165"/>
      <c r="H378" s="155"/>
      <c r="I378" s="155"/>
      <c r="J378" s="155"/>
      <c r="K378" s="155"/>
      <c r="L378" s="155"/>
      <c r="M378" s="380"/>
      <c r="N378" s="21"/>
      <c r="O378" s="163"/>
      <c r="P378" s="162"/>
      <c r="Q378" s="162"/>
    </row>
    <row r="379" spans="1:17" ht="75.75" hidden="1" customHeight="1" thickBot="1" x14ac:dyDescent="0.3">
      <c r="A379" s="387"/>
      <c r="B379" s="175" t="s">
        <v>359</v>
      </c>
      <c r="C379" s="173" t="s">
        <v>358</v>
      </c>
      <c r="D379" s="174" t="s">
        <v>357</v>
      </c>
      <c r="E379" s="173"/>
      <c r="F379" s="173"/>
      <c r="G379" s="172"/>
      <c r="H379" s="155"/>
      <c r="I379" s="155"/>
      <c r="J379" s="155"/>
      <c r="K379" s="155"/>
      <c r="L379" s="155"/>
      <c r="M379" s="380"/>
      <c r="N379" s="21"/>
      <c r="O379" s="163"/>
      <c r="P379" s="162"/>
      <c r="Q379" s="162"/>
    </row>
    <row r="380" spans="1:17" ht="82.5" hidden="1" customHeight="1" thickBot="1" x14ac:dyDescent="0.3">
      <c r="A380" s="387"/>
      <c r="B380" s="168" t="s">
        <v>359</v>
      </c>
      <c r="C380" s="170" t="s">
        <v>358</v>
      </c>
      <c r="D380" s="171" t="s">
        <v>357</v>
      </c>
      <c r="E380" s="170"/>
      <c r="F380" s="170"/>
      <c r="G380" s="169"/>
      <c r="H380" s="155"/>
      <c r="I380" s="155"/>
      <c r="J380" s="155"/>
      <c r="K380" s="155"/>
      <c r="L380" s="155"/>
      <c r="M380" s="380"/>
      <c r="N380" s="21"/>
      <c r="O380" s="163"/>
      <c r="P380" s="162"/>
      <c r="Q380" s="162"/>
    </row>
    <row r="381" spans="1:17" ht="85.5" hidden="1" customHeight="1" thickBot="1" x14ac:dyDescent="0.3">
      <c r="A381" s="387"/>
      <c r="B381" s="168" t="s">
        <v>359</v>
      </c>
      <c r="C381" s="166" t="s">
        <v>358</v>
      </c>
      <c r="D381" s="167" t="s">
        <v>357</v>
      </c>
      <c r="E381" s="166"/>
      <c r="F381" s="166"/>
      <c r="G381" s="165"/>
      <c r="H381" s="155"/>
      <c r="I381" s="155"/>
      <c r="J381" s="155"/>
      <c r="K381" s="155"/>
      <c r="L381" s="155"/>
      <c r="M381" s="380"/>
      <c r="N381" s="164"/>
      <c r="O381" s="163"/>
      <c r="P381" s="162"/>
      <c r="Q381" s="162"/>
    </row>
    <row r="382" spans="1:17" x14ac:dyDescent="0.25">
      <c r="A382" s="387"/>
      <c r="B382" s="155"/>
      <c r="C382" s="155"/>
      <c r="D382" s="155"/>
      <c r="E382" s="155"/>
      <c r="F382" s="155"/>
      <c r="G382" s="155"/>
      <c r="H382" s="155"/>
      <c r="I382" s="155"/>
      <c r="J382" s="155"/>
      <c r="K382" s="155"/>
      <c r="L382" s="155"/>
      <c r="M382" s="380"/>
      <c r="N382" s="338"/>
    </row>
    <row r="383" spans="1:17" ht="18.75" x14ac:dyDescent="0.25">
      <c r="A383" s="377"/>
      <c r="B383" s="157" t="s">
        <v>356</v>
      </c>
      <c r="C383" s="157"/>
      <c r="D383" s="157"/>
      <c r="E383" s="157"/>
      <c r="F383" s="157"/>
      <c r="G383" s="157"/>
      <c r="H383" s="157"/>
      <c r="I383" s="157"/>
      <c r="J383" s="157"/>
      <c r="K383" s="157"/>
      <c r="L383" s="157"/>
      <c r="M383" s="383"/>
      <c r="N383" s="187"/>
    </row>
    <row r="384" spans="1:17" ht="24" customHeight="1" x14ac:dyDescent="0.25">
      <c r="A384" s="382" t="s">
        <v>355</v>
      </c>
      <c r="B384" s="160" t="s">
        <v>354</v>
      </c>
      <c r="C384" s="155"/>
      <c r="D384" s="155"/>
      <c r="E384" s="155"/>
      <c r="F384" s="155"/>
      <c r="G384" s="155"/>
      <c r="H384" s="155"/>
      <c r="I384" s="155"/>
      <c r="J384" s="155"/>
      <c r="K384" s="155"/>
      <c r="L384" s="155"/>
      <c r="M384" s="380"/>
      <c r="N384" s="187"/>
    </row>
    <row r="385" spans="1:14" ht="63.75" customHeight="1" thickBot="1" x14ac:dyDescent="0.3">
      <c r="A385" s="382"/>
      <c r="B385" s="478" t="s">
        <v>353</v>
      </c>
      <c r="C385" s="479"/>
      <c r="D385" s="479"/>
      <c r="E385" s="479"/>
      <c r="F385" s="155"/>
      <c r="G385" s="155"/>
      <c r="H385" s="155"/>
      <c r="I385" s="155"/>
      <c r="J385" s="155"/>
      <c r="K385" s="155"/>
      <c r="L385" s="155"/>
      <c r="M385" s="380"/>
      <c r="N385" s="187"/>
    </row>
    <row r="386" spans="1:14" ht="409.6" customHeight="1" thickBot="1" x14ac:dyDescent="0.3">
      <c r="A386" s="382"/>
      <c r="B386" s="446" t="s">
        <v>1033</v>
      </c>
      <c r="C386" s="444"/>
      <c r="D386" s="444"/>
      <c r="E386" s="445"/>
      <c r="F386" s="155"/>
      <c r="G386" s="155"/>
      <c r="H386" s="155"/>
      <c r="I386" s="155"/>
      <c r="J386" s="155"/>
      <c r="K386" s="155"/>
      <c r="L386" s="155"/>
      <c r="M386" s="380"/>
      <c r="N386" s="187"/>
    </row>
    <row r="387" spans="1:14" ht="24.75" customHeight="1" x14ac:dyDescent="0.25">
      <c r="A387" s="382" t="s">
        <v>352</v>
      </c>
      <c r="B387" s="159" t="s">
        <v>351</v>
      </c>
      <c r="C387" s="158"/>
      <c r="D387" s="158"/>
      <c r="E387" s="158"/>
      <c r="F387" s="155"/>
      <c r="G387" s="155"/>
      <c r="H387" s="155"/>
      <c r="I387" s="155"/>
      <c r="J387" s="155"/>
      <c r="K387" s="155"/>
      <c r="L387" s="155"/>
      <c r="M387" s="380"/>
      <c r="N387" s="187"/>
    </row>
    <row r="388" spans="1:14" ht="34.5" customHeight="1" thickBot="1" x14ac:dyDescent="0.3">
      <c r="A388" s="382"/>
      <c r="B388" s="476" t="s">
        <v>350</v>
      </c>
      <c r="C388" s="477"/>
      <c r="D388" s="477"/>
      <c r="E388" s="477"/>
      <c r="F388" s="155"/>
      <c r="G388" s="155"/>
      <c r="H388" s="155"/>
      <c r="I388" s="155"/>
      <c r="J388" s="155"/>
      <c r="K388" s="155"/>
      <c r="L388" s="155"/>
      <c r="M388" s="380"/>
      <c r="N388" s="187"/>
    </row>
    <row r="389" spans="1:14" ht="409.5" customHeight="1" thickBot="1" x14ac:dyDescent="0.3">
      <c r="A389" s="382"/>
      <c r="B389" s="446" t="s">
        <v>1034</v>
      </c>
      <c r="C389" s="444"/>
      <c r="D389" s="444"/>
      <c r="E389" s="445"/>
      <c r="F389" s="155"/>
      <c r="G389" s="155"/>
      <c r="H389" s="155"/>
      <c r="I389" s="155"/>
      <c r="J389" s="155"/>
      <c r="K389" s="155"/>
      <c r="L389" s="155"/>
      <c r="M389" s="380"/>
      <c r="N389" s="187"/>
    </row>
    <row r="390" spans="1:14" x14ac:dyDescent="0.25">
      <c r="A390" s="387"/>
      <c r="B390" s="155"/>
      <c r="C390" s="155"/>
      <c r="D390" s="155"/>
      <c r="E390" s="155"/>
      <c r="F390" s="155"/>
      <c r="G390" s="155"/>
      <c r="H390" s="155"/>
      <c r="I390" s="155"/>
      <c r="J390" s="155"/>
      <c r="K390" s="155"/>
      <c r="L390" s="155"/>
      <c r="M390" s="380"/>
      <c r="N390" s="187"/>
    </row>
    <row r="391" spans="1:14" ht="18.75" x14ac:dyDescent="0.25">
      <c r="A391" s="377"/>
      <c r="B391" s="157" t="s">
        <v>349</v>
      </c>
      <c r="C391" s="157"/>
      <c r="D391" s="157"/>
      <c r="E391" s="157"/>
      <c r="F391" s="157"/>
      <c r="G391" s="157"/>
      <c r="H391" s="157"/>
      <c r="I391" s="157"/>
      <c r="J391" s="157"/>
      <c r="K391" s="157"/>
      <c r="L391" s="157"/>
      <c r="M391" s="383"/>
      <c r="N391" s="187"/>
    </row>
    <row r="392" spans="1:14" ht="21.75" customHeight="1" x14ac:dyDescent="0.25">
      <c r="A392" s="382" t="s">
        <v>348</v>
      </c>
      <c r="B392" s="447" t="s">
        <v>347</v>
      </c>
      <c r="C392" s="448"/>
      <c r="D392" s="448"/>
      <c r="E392" s="448"/>
      <c r="F392" s="155"/>
      <c r="G392" s="155"/>
      <c r="H392" s="155"/>
      <c r="I392" s="155"/>
      <c r="J392" s="155"/>
      <c r="K392" s="155"/>
      <c r="L392" s="155"/>
      <c r="M392" s="380"/>
      <c r="N392" s="187"/>
    </row>
    <row r="393" spans="1:14" ht="20.25" customHeight="1" thickBot="1" x14ac:dyDescent="0.3">
      <c r="A393" s="382"/>
      <c r="B393" s="484" t="s">
        <v>346</v>
      </c>
      <c r="C393" s="485"/>
      <c r="D393" s="485"/>
      <c r="E393" s="485"/>
      <c r="F393" s="155"/>
      <c r="G393" s="155"/>
      <c r="H393" s="155"/>
      <c r="I393" s="155"/>
      <c r="J393" s="155"/>
      <c r="K393" s="155"/>
      <c r="L393" s="155"/>
      <c r="M393" s="380"/>
      <c r="N393" s="187"/>
    </row>
    <row r="394" spans="1:14" ht="333" customHeight="1" thickBot="1" x14ac:dyDescent="0.3">
      <c r="A394" s="382"/>
      <c r="B394" s="446" t="s">
        <v>1038</v>
      </c>
      <c r="C394" s="444"/>
      <c r="D394" s="444"/>
      <c r="E394" s="445"/>
      <c r="F394" s="155"/>
      <c r="G394" s="155"/>
      <c r="H394" s="155"/>
      <c r="I394" s="155"/>
      <c r="J394" s="155"/>
      <c r="K394" s="155"/>
      <c r="L394" s="155"/>
      <c r="M394" s="380"/>
      <c r="N394" s="187"/>
    </row>
    <row r="395" spans="1:14" ht="16.5" customHeight="1" x14ac:dyDescent="0.25">
      <c r="A395" s="387"/>
      <c r="B395" s="155"/>
      <c r="C395" s="155"/>
      <c r="D395" s="155"/>
      <c r="E395" s="155"/>
      <c r="F395" s="155"/>
      <c r="G395" s="155"/>
      <c r="H395" s="155"/>
      <c r="I395" s="155"/>
      <c r="J395" s="155"/>
      <c r="K395" s="155"/>
      <c r="L395" s="155"/>
      <c r="M395" s="380"/>
      <c r="N395" s="187"/>
    </row>
    <row r="396" spans="1:14" ht="18.75" x14ac:dyDescent="0.25">
      <c r="A396" s="377"/>
      <c r="B396" s="157" t="s">
        <v>337</v>
      </c>
      <c r="C396" s="157"/>
      <c r="D396" s="157"/>
      <c r="E396" s="157"/>
      <c r="F396" s="157"/>
      <c r="G396" s="157"/>
      <c r="H396" s="157"/>
      <c r="I396" s="157"/>
      <c r="J396" s="157"/>
      <c r="K396" s="157"/>
      <c r="L396" s="157"/>
      <c r="M396" s="383"/>
      <c r="N396" s="187"/>
    </row>
    <row r="397" spans="1:14" ht="24.75" customHeight="1" x14ac:dyDescent="0.25">
      <c r="A397" s="382" t="s">
        <v>345</v>
      </c>
      <c r="B397" s="447" t="s">
        <v>335</v>
      </c>
      <c r="C397" s="448"/>
      <c r="D397" s="448"/>
      <c r="E397" s="448"/>
      <c r="F397" s="155"/>
      <c r="G397" s="155"/>
      <c r="H397" s="155"/>
      <c r="I397" s="155"/>
      <c r="J397" s="155"/>
      <c r="K397" s="155"/>
      <c r="L397" s="155"/>
      <c r="M397" s="380"/>
      <c r="N397" s="187"/>
    </row>
    <row r="398" spans="1:14" ht="33" customHeight="1" thickBot="1" x14ac:dyDescent="0.3">
      <c r="A398" s="382"/>
      <c r="B398" s="451" t="s">
        <v>344</v>
      </c>
      <c r="C398" s="452"/>
      <c r="D398" s="452"/>
      <c r="E398" s="452"/>
      <c r="F398" s="155"/>
      <c r="G398" s="155"/>
      <c r="H398" s="155"/>
      <c r="I398" s="155"/>
      <c r="J398" s="155"/>
      <c r="K398" s="155"/>
      <c r="L398" s="155"/>
      <c r="M398" s="380"/>
      <c r="N398" s="187"/>
    </row>
    <row r="399" spans="1:14" ht="63" customHeight="1" thickBot="1" x14ac:dyDescent="0.3">
      <c r="A399" s="382"/>
      <c r="B399" s="443"/>
      <c r="C399" s="444"/>
      <c r="D399" s="444"/>
      <c r="E399" s="445"/>
      <c r="F399" s="155"/>
      <c r="G399" s="155"/>
      <c r="H399" s="155"/>
      <c r="I399" s="155"/>
      <c r="J399" s="155"/>
      <c r="K399" s="155"/>
      <c r="L399" s="155"/>
      <c r="M399" s="380"/>
      <c r="N399" s="187"/>
    </row>
    <row r="400" spans="1:14" x14ac:dyDescent="0.25">
      <c r="A400" s="382"/>
      <c r="B400" s="156"/>
      <c r="C400" s="155"/>
      <c r="D400" s="155"/>
      <c r="E400" s="155"/>
      <c r="F400" s="155"/>
      <c r="G400" s="155"/>
      <c r="H400" s="155"/>
      <c r="I400" s="155"/>
      <c r="J400" s="155"/>
      <c r="K400" s="155"/>
      <c r="L400" s="155"/>
      <c r="M400" s="380"/>
      <c r="N400" s="187"/>
    </row>
    <row r="401" spans="1:14" ht="18.75" x14ac:dyDescent="0.25">
      <c r="A401" s="388">
        <v>5</v>
      </c>
      <c r="B401" s="154" t="s">
        <v>7</v>
      </c>
      <c r="C401" s="154"/>
      <c r="D401" s="153"/>
      <c r="E401" s="153"/>
      <c r="F401" s="153"/>
      <c r="G401" s="153"/>
      <c r="H401" s="153"/>
      <c r="I401" s="153"/>
      <c r="J401" s="153"/>
      <c r="K401" s="153"/>
      <c r="L401" s="153"/>
      <c r="M401" s="389"/>
      <c r="N401" s="187"/>
    </row>
    <row r="402" spans="1:14" ht="22.5" customHeight="1" x14ac:dyDescent="0.25">
      <c r="A402" s="390" t="s">
        <v>343</v>
      </c>
      <c r="B402" s="151" t="s">
        <v>342</v>
      </c>
      <c r="C402" s="148"/>
      <c r="D402" s="150"/>
      <c r="E402" s="150"/>
      <c r="F402" s="150"/>
      <c r="G402" s="150"/>
      <c r="H402" s="150"/>
      <c r="I402" s="150"/>
      <c r="J402" s="150"/>
      <c r="K402" s="150"/>
      <c r="L402" s="150"/>
      <c r="M402" s="391"/>
      <c r="N402" s="187"/>
    </row>
    <row r="403" spans="1:14" ht="15.75" thickBot="1" x14ac:dyDescent="0.3">
      <c r="A403" s="390"/>
      <c r="B403" s="455" t="s">
        <v>341</v>
      </c>
      <c r="C403" s="456"/>
      <c r="D403" s="456"/>
      <c r="E403" s="456"/>
      <c r="F403" s="150"/>
      <c r="G403" s="150"/>
      <c r="H403" s="150"/>
      <c r="I403" s="150"/>
      <c r="J403" s="150"/>
      <c r="K403" s="150"/>
      <c r="L403" s="150"/>
      <c r="M403" s="391"/>
      <c r="N403" s="187"/>
    </row>
    <row r="404" spans="1:14" ht="409.5" customHeight="1" thickBot="1" x14ac:dyDescent="0.3">
      <c r="A404" s="390"/>
      <c r="B404" s="446" t="s">
        <v>1047</v>
      </c>
      <c r="C404" s="444"/>
      <c r="D404" s="444"/>
      <c r="E404" s="445"/>
      <c r="F404" s="150"/>
      <c r="G404" s="150"/>
      <c r="H404" s="150"/>
      <c r="I404" s="150"/>
      <c r="J404" s="150"/>
      <c r="K404" s="150"/>
      <c r="L404" s="150"/>
      <c r="M404" s="391"/>
      <c r="N404" s="187"/>
    </row>
    <row r="405" spans="1:14" ht="22.5" customHeight="1" x14ac:dyDescent="0.25">
      <c r="A405" s="390" t="s">
        <v>340</v>
      </c>
      <c r="B405" s="151" t="s">
        <v>339</v>
      </c>
      <c r="C405" s="148"/>
      <c r="D405" s="150"/>
      <c r="E405" s="150"/>
      <c r="F405" s="150"/>
      <c r="G405" s="150"/>
      <c r="H405" s="150"/>
      <c r="I405" s="150"/>
      <c r="J405" s="150"/>
      <c r="K405" s="150"/>
      <c r="L405" s="150"/>
      <c r="M405" s="391"/>
      <c r="N405" s="187"/>
    </row>
    <row r="406" spans="1:14" ht="23.25" customHeight="1" thickBot="1" x14ac:dyDescent="0.3">
      <c r="A406" s="390"/>
      <c r="B406" s="455" t="s">
        <v>338</v>
      </c>
      <c r="C406" s="456"/>
      <c r="D406" s="456"/>
      <c r="E406" s="456"/>
      <c r="F406" s="150"/>
      <c r="G406" s="150"/>
      <c r="H406" s="150"/>
      <c r="I406" s="150"/>
      <c r="J406" s="150"/>
      <c r="K406" s="150"/>
      <c r="L406" s="150"/>
      <c r="M406" s="391"/>
      <c r="N406" s="187"/>
    </row>
    <row r="407" spans="1:14" ht="242.25" customHeight="1" thickBot="1" x14ac:dyDescent="0.3">
      <c r="A407" s="390"/>
      <c r="B407" s="446" t="s">
        <v>1048</v>
      </c>
      <c r="C407" s="444"/>
      <c r="D407" s="444"/>
      <c r="E407" s="445"/>
      <c r="F407" s="150"/>
      <c r="G407" s="150"/>
      <c r="H407" s="150"/>
      <c r="I407" s="150"/>
      <c r="J407" s="150"/>
      <c r="K407" s="150"/>
      <c r="L407" s="150"/>
      <c r="M407" s="391"/>
      <c r="N407" s="187"/>
    </row>
    <row r="408" spans="1:14" ht="18.75" customHeight="1" x14ac:dyDescent="0.25">
      <c r="A408" s="392"/>
      <c r="B408" s="150"/>
      <c r="C408" s="150"/>
      <c r="D408" s="150"/>
      <c r="E408" s="150"/>
      <c r="F408" s="150"/>
      <c r="G408" s="150"/>
      <c r="H408" s="150"/>
      <c r="I408" s="150"/>
      <c r="J408" s="150"/>
      <c r="K408" s="150"/>
      <c r="L408" s="150"/>
      <c r="M408" s="391"/>
      <c r="N408" s="187"/>
    </row>
    <row r="409" spans="1:14" ht="18.75" x14ac:dyDescent="0.25">
      <c r="A409" s="393"/>
      <c r="B409" s="152" t="s">
        <v>337</v>
      </c>
      <c r="C409" s="152"/>
      <c r="D409" s="152"/>
      <c r="E409" s="152"/>
      <c r="F409" s="152"/>
      <c r="G409" s="152"/>
      <c r="H409" s="152"/>
      <c r="I409" s="152"/>
      <c r="J409" s="152"/>
      <c r="K409" s="152"/>
      <c r="L409" s="152"/>
      <c r="M409" s="394"/>
      <c r="N409" s="187"/>
    </row>
    <row r="410" spans="1:14" ht="24.75" customHeight="1" x14ac:dyDescent="0.25">
      <c r="A410" s="392" t="s">
        <v>336</v>
      </c>
      <c r="B410" s="151" t="s">
        <v>335</v>
      </c>
      <c r="C410" s="151"/>
      <c r="D410" s="151"/>
      <c r="E410" s="151"/>
      <c r="F410" s="150"/>
      <c r="G410" s="150"/>
      <c r="H410" s="150"/>
      <c r="I410" s="150"/>
      <c r="J410" s="150"/>
      <c r="K410" s="150"/>
      <c r="L410" s="150"/>
      <c r="M410" s="391"/>
      <c r="N410" s="187"/>
    </row>
    <row r="411" spans="1:14" ht="33.75" customHeight="1" thickBot="1" x14ac:dyDescent="0.3">
      <c r="A411" s="392"/>
      <c r="B411" s="453" t="s">
        <v>334</v>
      </c>
      <c r="C411" s="454"/>
      <c r="D411" s="454"/>
      <c r="E411" s="454"/>
      <c r="F411" s="150"/>
      <c r="G411" s="150"/>
      <c r="H411" s="150"/>
      <c r="I411" s="150"/>
      <c r="J411" s="150"/>
      <c r="K411" s="150"/>
      <c r="L411" s="150"/>
      <c r="M411" s="391"/>
      <c r="N411" s="187"/>
    </row>
    <row r="412" spans="1:14" ht="386.25" customHeight="1" thickBot="1" x14ac:dyDescent="0.3">
      <c r="A412" s="392"/>
      <c r="B412" s="446" t="s">
        <v>1049</v>
      </c>
      <c r="C412" s="444"/>
      <c r="D412" s="444"/>
      <c r="E412" s="445"/>
      <c r="F412" s="150"/>
      <c r="G412" s="150"/>
      <c r="H412" s="150"/>
      <c r="I412" s="150"/>
      <c r="J412" s="150"/>
      <c r="K412" s="150"/>
      <c r="L412" s="150"/>
      <c r="M412" s="391"/>
      <c r="N412" s="187"/>
    </row>
    <row r="413" spans="1:14" x14ac:dyDescent="0.25">
      <c r="A413" s="390"/>
      <c r="B413" s="149"/>
      <c r="C413" s="148"/>
      <c r="D413" s="148"/>
      <c r="E413" s="148"/>
      <c r="F413" s="147"/>
      <c r="G413" s="147"/>
      <c r="H413" s="147"/>
      <c r="I413" s="147"/>
      <c r="J413" s="147"/>
      <c r="K413" s="147"/>
      <c r="L413" s="147"/>
      <c r="M413" s="395"/>
      <c r="N413" s="187"/>
    </row>
    <row r="414" spans="1:14" ht="18.75" x14ac:dyDescent="0.25">
      <c r="A414" s="396">
        <v>6</v>
      </c>
      <c r="B414" s="146" t="s">
        <v>333</v>
      </c>
      <c r="C414" s="146"/>
      <c r="D414" s="146"/>
      <c r="E414" s="146"/>
      <c r="F414" s="146"/>
      <c r="G414" s="146"/>
      <c r="H414" s="146"/>
      <c r="I414" s="146"/>
      <c r="J414" s="146"/>
      <c r="K414" s="146"/>
      <c r="L414" s="146"/>
      <c r="M414" s="397"/>
      <c r="N414" s="187"/>
    </row>
    <row r="415" spans="1:14" ht="25.5" customHeight="1" x14ac:dyDescent="0.25">
      <c r="A415" s="348" t="s">
        <v>332</v>
      </c>
      <c r="B415" s="145" t="s">
        <v>331</v>
      </c>
      <c r="C415" s="134"/>
      <c r="D415" s="127"/>
      <c r="E415" s="127"/>
      <c r="F415" s="127"/>
      <c r="G415" s="127"/>
      <c r="H415" s="127"/>
      <c r="I415" s="127"/>
      <c r="J415" s="127"/>
      <c r="K415" s="127"/>
      <c r="L415" s="127"/>
      <c r="M415" s="346"/>
      <c r="N415" s="187"/>
    </row>
    <row r="416" spans="1:14" ht="18.75" customHeight="1" thickBot="1" x14ac:dyDescent="0.3">
      <c r="A416" s="348"/>
      <c r="B416" s="144" t="s">
        <v>330</v>
      </c>
      <c r="C416" s="143"/>
      <c r="D416" s="127"/>
      <c r="E416" s="127"/>
      <c r="F416" s="127"/>
      <c r="G416" s="127"/>
      <c r="H416" s="127"/>
      <c r="I416" s="127"/>
      <c r="J416" s="127"/>
      <c r="K416" s="127"/>
      <c r="L416" s="127"/>
      <c r="M416" s="346"/>
      <c r="N416" s="187"/>
    </row>
    <row r="417" spans="1:14" ht="138" customHeight="1" thickBot="1" x14ac:dyDescent="0.3">
      <c r="A417" s="347"/>
      <c r="B417" s="446" t="s">
        <v>1036</v>
      </c>
      <c r="C417" s="444"/>
      <c r="D417" s="444"/>
      <c r="E417" s="445"/>
      <c r="F417" s="127"/>
      <c r="G417" s="127"/>
      <c r="H417" s="127"/>
      <c r="I417" s="127"/>
      <c r="J417" s="127"/>
      <c r="K417" s="127"/>
      <c r="L417" s="127"/>
      <c r="M417" s="346"/>
      <c r="N417" s="187"/>
    </row>
    <row r="418" spans="1:14" ht="25.5" customHeight="1" x14ac:dyDescent="0.25">
      <c r="A418" s="348" t="s">
        <v>329</v>
      </c>
      <c r="B418" s="145" t="s">
        <v>328</v>
      </c>
      <c r="C418" s="134"/>
      <c r="D418" s="127"/>
      <c r="E418" s="127"/>
      <c r="F418" s="127"/>
      <c r="G418" s="127"/>
      <c r="H418" s="127"/>
      <c r="I418" s="127"/>
      <c r="J418" s="127"/>
      <c r="K418" s="127"/>
      <c r="L418" s="127"/>
      <c r="M418" s="346"/>
      <c r="N418" s="187"/>
    </row>
    <row r="419" spans="1:14" ht="18.75" customHeight="1" thickBot="1" x14ac:dyDescent="0.3">
      <c r="A419" s="348"/>
      <c r="B419" s="144" t="s">
        <v>327</v>
      </c>
      <c r="C419" s="143"/>
      <c r="D419" s="127"/>
      <c r="E419" s="127"/>
      <c r="F419" s="127"/>
      <c r="G419" s="127"/>
      <c r="H419" s="127"/>
      <c r="I419" s="127"/>
      <c r="J419" s="127"/>
      <c r="K419" s="127"/>
      <c r="L419" s="127"/>
      <c r="M419" s="346"/>
      <c r="N419" s="187"/>
    </row>
    <row r="420" spans="1:14" ht="33" customHeight="1" thickBot="1" x14ac:dyDescent="0.3">
      <c r="A420" s="347"/>
      <c r="B420" s="443" t="s">
        <v>1035</v>
      </c>
      <c r="C420" s="444"/>
      <c r="D420" s="444"/>
      <c r="E420" s="445"/>
      <c r="F420" s="127"/>
      <c r="G420" s="127"/>
      <c r="H420" s="127"/>
      <c r="I420" s="127"/>
      <c r="J420" s="127"/>
      <c r="K420" s="127"/>
      <c r="L420" s="127"/>
      <c r="M420" s="346"/>
      <c r="N420" s="187"/>
    </row>
    <row r="421" spans="1:14" ht="26.25" customHeight="1" x14ac:dyDescent="0.25">
      <c r="A421" s="348" t="s">
        <v>326</v>
      </c>
      <c r="B421" s="142" t="s">
        <v>325</v>
      </c>
      <c r="C421" s="134"/>
      <c r="D421" s="127"/>
      <c r="E421" s="127"/>
      <c r="F421" s="127"/>
      <c r="G421" s="127"/>
      <c r="H421" s="127"/>
      <c r="I421" s="127"/>
      <c r="J421" s="127"/>
      <c r="K421" s="127"/>
      <c r="L421" s="127"/>
      <c r="M421" s="346"/>
      <c r="N421" s="187"/>
    </row>
    <row r="422" spans="1:14" ht="21.75" customHeight="1" thickBot="1" x14ac:dyDescent="0.3">
      <c r="A422" s="347"/>
      <c r="B422" s="141" t="s">
        <v>324</v>
      </c>
      <c r="C422" s="140"/>
      <c r="D422" s="127"/>
      <c r="E422" s="127"/>
      <c r="F422" s="127"/>
      <c r="G422" s="127"/>
      <c r="H422" s="127"/>
      <c r="I422" s="127"/>
      <c r="J422" s="127"/>
      <c r="K422" s="127"/>
      <c r="L422" s="127"/>
      <c r="M422" s="346"/>
      <c r="N422" s="187"/>
    </row>
    <row r="423" spans="1:14" ht="409.6" customHeight="1" thickBot="1" x14ac:dyDescent="0.3">
      <c r="A423" s="347"/>
      <c r="B423" s="446" t="s">
        <v>1040</v>
      </c>
      <c r="C423" s="444"/>
      <c r="D423" s="444"/>
      <c r="E423" s="445"/>
      <c r="F423" s="127"/>
      <c r="G423" s="127"/>
      <c r="H423" s="127"/>
      <c r="I423" s="127"/>
      <c r="J423" s="127"/>
      <c r="K423" s="127"/>
      <c r="L423" s="127"/>
      <c r="M423" s="346"/>
      <c r="N423" s="187"/>
    </row>
    <row r="424" spans="1:14" ht="30.75" customHeight="1" x14ac:dyDescent="0.25">
      <c r="A424" s="347" t="s">
        <v>323</v>
      </c>
      <c r="B424" s="139" t="s">
        <v>322</v>
      </c>
      <c r="C424" s="127"/>
      <c r="D424" s="127"/>
      <c r="E424" s="127"/>
      <c r="F424" s="127"/>
      <c r="G424" s="127"/>
      <c r="H424" s="127"/>
      <c r="I424" s="127"/>
      <c r="J424" s="127"/>
      <c r="K424" s="127"/>
      <c r="L424" s="127"/>
      <c r="M424" s="346"/>
      <c r="N424" s="187"/>
    </row>
    <row r="425" spans="1:14" ht="24" customHeight="1" thickBot="1" x14ac:dyDescent="0.3">
      <c r="A425" s="347"/>
      <c r="B425" s="138" t="s">
        <v>321</v>
      </c>
      <c r="C425" s="137"/>
      <c r="D425" s="137"/>
      <c r="E425" s="137"/>
      <c r="F425" s="136"/>
      <c r="G425" s="136"/>
      <c r="H425" s="136"/>
      <c r="I425" s="136"/>
      <c r="J425" s="136"/>
      <c r="K425" s="127"/>
      <c r="L425" s="127"/>
      <c r="M425" s="346"/>
      <c r="N425" s="187"/>
    </row>
    <row r="426" spans="1:14" ht="38.25" customHeight="1" thickBot="1" x14ac:dyDescent="0.3">
      <c r="A426" s="347"/>
      <c r="B426" s="443" t="s">
        <v>1035</v>
      </c>
      <c r="C426" s="444"/>
      <c r="D426" s="444"/>
      <c r="E426" s="445"/>
      <c r="F426" s="136"/>
      <c r="G426" s="136"/>
      <c r="H426" s="136"/>
      <c r="I426" s="136"/>
      <c r="J426" s="136"/>
      <c r="K426" s="127"/>
      <c r="L426" s="127"/>
      <c r="M426" s="346"/>
      <c r="N426" s="187"/>
    </row>
    <row r="427" spans="1:14" ht="24" customHeight="1" x14ac:dyDescent="0.25">
      <c r="A427" s="348" t="s">
        <v>320</v>
      </c>
      <c r="B427" s="135" t="s">
        <v>319</v>
      </c>
      <c r="C427" s="134"/>
      <c r="D427" s="127"/>
      <c r="E427" s="127"/>
      <c r="F427" s="127"/>
      <c r="G427" s="127"/>
      <c r="H427" s="127"/>
      <c r="I427" s="127"/>
      <c r="J427" s="127"/>
      <c r="K427" s="127"/>
      <c r="L427" s="127"/>
      <c r="M427" s="346"/>
      <c r="N427" s="187"/>
    </row>
    <row r="428" spans="1:14" ht="39.75" customHeight="1" thickBot="1" x14ac:dyDescent="0.3">
      <c r="A428" s="348"/>
      <c r="B428" s="449" t="s">
        <v>318</v>
      </c>
      <c r="C428" s="450"/>
      <c r="D428" s="450"/>
      <c r="E428" s="450"/>
      <c r="F428" s="127"/>
      <c r="G428" s="127"/>
      <c r="H428" s="127"/>
      <c r="I428" s="127"/>
      <c r="J428" s="127"/>
      <c r="K428" s="127"/>
      <c r="L428" s="127"/>
      <c r="M428" s="346"/>
      <c r="N428" s="187"/>
    </row>
    <row r="429" spans="1:14" x14ac:dyDescent="0.25">
      <c r="A429" s="347"/>
      <c r="B429" s="133" t="s">
        <v>317</v>
      </c>
      <c r="C429" s="132" t="s">
        <v>1085</v>
      </c>
      <c r="D429" s="127"/>
      <c r="E429" s="127"/>
      <c r="F429" s="127"/>
      <c r="G429" s="127"/>
      <c r="H429" s="127"/>
      <c r="I429" s="127"/>
      <c r="J429" s="127"/>
      <c r="K429" s="127"/>
      <c r="L429" s="127"/>
      <c r="M429" s="346"/>
      <c r="N429" s="187"/>
    </row>
    <row r="430" spans="1:14" x14ac:dyDescent="0.25">
      <c r="A430" s="347"/>
      <c r="B430" s="131" t="s">
        <v>316</v>
      </c>
      <c r="C430" s="130" t="s">
        <v>1086</v>
      </c>
      <c r="D430" s="127"/>
      <c r="E430" s="127"/>
      <c r="F430" s="127"/>
      <c r="G430" s="127"/>
      <c r="H430" s="127"/>
      <c r="I430" s="127"/>
      <c r="J430" s="127"/>
      <c r="K430" s="127"/>
      <c r="L430" s="127"/>
      <c r="M430" s="346"/>
      <c r="N430" s="187"/>
    </row>
    <row r="431" spans="1:14" ht="15.75" thickBot="1" x14ac:dyDescent="0.3">
      <c r="A431" s="348"/>
      <c r="B431" s="128" t="s">
        <v>315</v>
      </c>
      <c r="C431" s="442">
        <v>42334</v>
      </c>
      <c r="D431" s="127"/>
      <c r="E431" s="127"/>
      <c r="F431" s="127"/>
      <c r="G431" s="127"/>
      <c r="H431" s="127"/>
      <c r="I431" s="127"/>
      <c r="J431" s="127"/>
      <c r="K431" s="127"/>
      <c r="L431" s="127"/>
      <c r="M431" s="346"/>
      <c r="N431" s="187"/>
    </row>
    <row r="432" spans="1:14" ht="67.5" customHeight="1" thickBot="1" x14ac:dyDescent="0.3">
      <c r="A432" s="398"/>
      <c r="B432" s="399"/>
      <c r="C432" s="399"/>
      <c r="D432" s="399"/>
      <c r="E432" s="399"/>
      <c r="F432" s="399"/>
      <c r="G432" s="399"/>
      <c r="H432" s="399"/>
      <c r="I432" s="399"/>
      <c r="J432" s="399"/>
      <c r="K432" s="399"/>
      <c r="L432" s="399"/>
      <c r="M432" s="400"/>
      <c r="N432" s="187"/>
    </row>
    <row r="433" spans="1:13" x14ac:dyDescent="0.25">
      <c r="A433" s="161"/>
      <c r="B433" s="161"/>
      <c r="C433" s="161"/>
      <c r="D433" s="161"/>
      <c r="E433" s="161"/>
      <c r="F433" s="161"/>
      <c r="G433" s="161"/>
      <c r="H433" s="161"/>
      <c r="I433" s="161"/>
      <c r="J433" s="161"/>
      <c r="K433" s="161"/>
      <c r="L433" s="161"/>
      <c r="M433" s="161"/>
    </row>
  </sheetData>
  <sheetProtection password="8196" sheet="1" objects="1" scenarios="1"/>
  <autoFilter ref="A318:G381"/>
  <dataConsolidate/>
  <mergeCells count="80">
    <mergeCell ref="A1:I1"/>
    <mergeCell ref="B39:E39"/>
    <mergeCell ref="B25:E25"/>
    <mergeCell ref="B28:E28"/>
    <mergeCell ref="B33:E33"/>
    <mergeCell ref="B12:E12"/>
    <mergeCell ref="B31:E31"/>
    <mergeCell ref="B32:E32"/>
    <mergeCell ref="B36:E36"/>
    <mergeCell ref="B37:E37"/>
    <mergeCell ref="B38:E38"/>
    <mergeCell ref="B41:E41"/>
    <mergeCell ref="B40:E40"/>
    <mergeCell ref="B314:E314"/>
    <mergeCell ref="B315:E315"/>
    <mergeCell ref="B75:E75"/>
    <mergeCell ref="B84:E84"/>
    <mergeCell ref="B85:E85"/>
    <mergeCell ref="B305:E305"/>
    <mergeCell ref="B307:E307"/>
    <mergeCell ref="B306:E306"/>
    <mergeCell ref="B289:E289"/>
    <mergeCell ref="B92:E92"/>
    <mergeCell ref="B113:E113"/>
    <mergeCell ref="B233:E233"/>
    <mergeCell ref="B262:E262"/>
    <mergeCell ref="B263:E263"/>
    <mergeCell ref="B393:E393"/>
    <mergeCell ref="B316:E316"/>
    <mergeCell ref="B322:E322"/>
    <mergeCell ref="B321:E321"/>
    <mergeCell ref="B320:E320"/>
    <mergeCell ref="B112:E112"/>
    <mergeCell ref="B248:E248"/>
    <mergeCell ref="B249:E249"/>
    <mergeCell ref="B234:E234"/>
    <mergeCell ref="B389:E389"/>
    <mergeCell ref="B388:E388"/>
    <mergeCell ref="B386:E386"/>
    <mergeCell ref="B385:E385"/>
    <mergeCell ref="B324:E324"/>
    <mergeCell ref="B323:E323"/>
    <mergeCell ref="B288:E288"/>
    <mergeCell ref="B313:E313"/>
    <mergeCell ref="B274:E274"/>
    <mergeCell ref="B312:E312"/>
    <mergeCell ref="B299:E299"/>
    <mergeCell ref="B300:E300"/>
    <mergeCell ref="B44:E44"/>
    <mergeCell ref="C48:E48"/>
    <mergeCell ref="C47:E47"/>
    <mergeCell ref="C46:E46"/>
    <mergeCell ref="C50:E50"/>
    <mergeCell ref="C51:E51"/>
    <mergeCell ref="C49:E49"/>
    <mergeCell ref="C52:E52"/>
    <mergeCell ref="B91:E91"/>
    <mergeCell ref="B56:E56"/>
    <mergeCell ref="B55:E55"/>
    <mergeCell ref="B54:E54"/>
    <mergeCell ref="B76:E76"/>
    <mergeCell ref="B80:E80"/>
    <mergeCell ref="B53:E53"/>
    <mergeCell ref="B90:E90"/>
    <mergeCell ref="B426:E426"/>
    <mergeCell ref="B394:E394"/>
    <mergeCell ref="B392:E392"/>
    <mergeCell ref="B428:E428"/>
    <mergeCell ref="B420:E420"/>
    <mergeCell ref="B397:E397"/>
    <mergeCell ref="B398:E398"/>
    <mergeCell ref="B399:E399"/>
    <mergeCell ref="B417:E417"/>
    <mergeCell ref="B423:E423"/>
    <mergeCell ref="B411:E411"/>
    <mergeCell ref="B412:E412"/>
    <mergeCell ref="B403:E403"/>
    <mergeCell ref="B404:E404"/>
    <mergeCell ref="B406:E406"/>
    <mergeCell ref="B407:E407"/>
  </mergeCells>
  <dataValidations count="30">
    <dataValidation type="list" allowBlank="1" showInputMessage="1" showErrorMessage="1" sqref="E369:E372">
      <formula1>ObjectiveB3</formula1>
    </dataValidation>
    <dataValidation type="list" allowBlank="1" showInputMessage="1" showErrorMessage="1" sqref="E331:E345">
      <formula1>ObjectiveN2</formula1>
    </dataValidation>
    <dataValidation type="list" allowBlank="1" showInputMessage="1" showErrorMessage="1" sqref="E360:E368">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8:E381">
      <formula1>ObjectiveS3</formula1>
    </dataValidation>
    <dataValidation type="list" allowBlank="1" showInputMessage="1" showErrorMessage="1" sqref="E373">
      <formula1>ObjectiveS1</formula1>
    </dataValidation>
    <dataValidation type="list" allowBlank="1" showInputMessage="1" showErrorMessage="1" sqref="E351:E359">
      <formula1>ObjectiveB1</formula1>
    </dataValidation>
    <dataValidation type="list" allowBlank="1" showInputMessage="1" showErrorMessage="1" sqref="E346:E350">
      <formula1>ObjectiveN3</formula1>
    </dataValidation>
    <dataValidation type="list" allowBlank="1" showInputMessage="1" showErrorMessage="1" sqref="E326:E330">
      <formula1>ObjectiveN1</formula1>
    </dataValidation>
    <dataValidation type="list" allowBlank="1" showInputMessage="1" showErrorMessage="1" sqref="D265:D270 D291:D296">
      <formula1>direction</formula1>
    </dataValidation>
    <dataValidation type="decimal" allowBlank="1" showInputMessage="1" showErrorMessage="1" sqref="C209:C211 D116:D208">
      <formula1>0</formula1>
      <formula2>100000000000</formula2>
    </dataValidation>
    <dataValidation type="list" allowBlank="1" showInputMessage="1" showErrorMessage="1" sqref="D94:D109">
      <formula1>yeartype</formula1>
    </dataValidation>
    <dataValidation type="list" allowBlank="1" showInputMessage="1" showErrorMessage="1" sqref="K251:K260">
      <formula1>Estimated</formula1>
    </dataValidation>
    <dataValidation type="date" allowBlank="1" showInputMessage="1" showErrorMessage="1" sqref="C431">
      <formula1>1</formula1>
      <formula2>73051</formula2>
    </dataValidation>
    <dataValidation type="list" allowBlank="1" showInputMessage="1" showErrorMessage="1" sqref="F222:F230">
      <formula1>targetboundary</formula1>
    </dataValidation>
    <dataValidation type="list" allowBlank="1" showInputMessage="1" showErrorMessage="1" sqref="C222:C230">
      <formula1>targettype</formula1>
    </dataValidation>
    <dataValidation type="list" allowBlank="1" showInputMessage="1" showErrorMessage="1" sqref="E222:E230">
      <formula1>unitCO2C</formula1>
    </dataValidation>
    <dataValidation type="decimal" allowBlank="1" showInputMessage="1" showErrorMessage="1" sqref="I251:J260 D222:D230 E251:G260">
      <formula1>0.1</formula1>
      <formula2>100000000</formula2>
    </dataValidation>
    <dataValidation type="decimal" allowBlank="1" showInputMessage="1" showErrorMessage="1" sqref="H222:H230">
      <formula1>0</formula1>
      <formula2>10000000000000</formula2>
    </dataValidation>
    <dataValidation type="list" allowBlank="1" showInputMessage="1" showErrorMessage="1" sqref="I222:I230">
      <formula1>unitCO2D</formula1>
    </dataValidation>
    <dataValidation type="decimal" allowBlank="1" showInputMessage="1" showErrorMessage="1" sqref="E210:E211">
      <formula1>0.000000001</formula1>
      <formula2>1000000000</formula2>
    </dataValidation>
    <dataValidation type="list" allowBlank="1" showInputMessage="1" showErrorMessage="1" sqref="F210:F211">
      <formula1>unitCO2E</formula1>
    </dataValidation>
    <dataValidation type="whole" allowBlank="1" showInputMessage="1" showErrorMessage="1" sqref="H94:H109">
      <formula1>0</formula1>
      <formula2>100000000000</formula2>
    </dataValidation>
    <dataValidation type="list" allowBlank="1" showInputMessage="1" showErrorMessage="1" sqref="C94 G222:G230 J222:J230 D251:D260">
      <formula1>year</formula1>
    </dataValidation>
    <dataValidation type="whole" allowBlank="1" showInputMessage="1" showErrorMessage="1" sqref="B86 B387 B390 B413 B384 B382 B400 B33 B26 B261">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decimal" allowBlank="1" showInputMessage="1" showErrorMessage="1" sqref="H115:H207">
      <formula1>0.001</formula1>
      <formula2>1000000000</formula2>
    </dataValidation>
    <dataValidation type="list" allowBlank="1" showInputMessage="1" showErrorMessage="1" sqref="C115:C208">
      <formula1>Scope</formula1>
    </dataValidation>
  </dataValidations>
  <hyperlinks>
    <hyperlink ref="B78" r:id="rId1" display="The C-CAT tool can be accessed at http://www.resourceefficientscotland.com/resource/resource-efficient-scotland-climate-change-assessment-tool-ccat "/>
    <hyperlink ref="G375" r:id="rId2"/>
    <hyperlink ref="K222" r:id="rId3"/>
  </hyperlinks>
  <pageMargins left="0.70866141732283472" right="0.70866141732283472" top="0.74803149606299213" bottom="0.74803149606299213" header="0.31496062992125984" footer="0.31496062992125984"/>
  <pageSetup paperSize="8" orientation="landscape"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ListsReq!$AC$3:$AC$69</xm:f>
          </x14:formula1>
          <xm:sqref>B139:B202</xm:sqref>
        </x14:dataValidation>
        <x14:dataValidation type="list" allowBlank="1" showInputMessage="1" showErrorMessage="1">
          <x14:formula1>
            <xm:f>ListsReq!$AC$3:$AC$64</xm:f>
          </x14:formula1>
          <xm:sqref>H251:H260</xm:sqref>
        </x14:dataValidation>
        <x14:dataValidation type="list" allowBlank="1" showInputMessage="1" showErrorMessage="1">
          <x14:formula1>
            <xm:f>[2]ListsReq!#REF!</xm:f>
          </x14:formula1>
          <xm:sqref>B203:B207 B115:B138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31" workbookViewId="0">
      <selection activeCell="AD12" sqref="AD1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953</v>
      </c>
      <c r="C2" s="24" t="s">
        <v>0</v>
      </c>
      <c r="D2" s="24"/>
      <c r="E2" s="24"/>
      <c r="F2" s="24"/>
      <c r="G2" s="24"/>
      <c r="H2" s="24"/>
      <c r="I2" s="24"/>
      <c r="J2" s="24"/>
      <c r="K2" s="24"/>
      <c r="L2" s="24"/>
      <c r="M2" s="24"/>
      <c r="N2" s="24"/>
      <c r="O2" s="24"/>
      <c r="P2" s="24"/>
      <c r="Q2" s="24"/>
      <c r="R2" s="24"/>
      <c r="S2" s="24" t="s">
        <v>952</v>
      </c>
      <c r="T2" s="24"/>
      <c r="U2" s="24" t="s">
        <v>951</v>
      </c>
      <c r="V2" s="24" t="s">
        <v>950</v>
      </c>
      <c r="W2" s="24" t="s">
        <v>949</v>
      </c>
      <c r="X2" s="24"/>
      <c r="Y2" s="24" t="s">
        <v>948</v>
      </c>
      <c r="Z2" s="24"/>
      <c r="AA2" s="24" t="s">
        <v>947</v>
      </c>
      <c r="AB2" s="24"/>
      <c r="AC2" s="295" t="s">
        <v>946</v>
      </c>
      <c r="AD2" s="295" t="s">
        <v>9</v>
      </c>
      <c r="AE2" s="295" t="s">
        <v>470</v>
      </c>
      <c r="AF2" s="295" t="s">
        <v>9</v>
      </c>
      <c r="AG2" s="24" t="s">
        <v>945</v>
      </c>
      <c r="AH2" s="24" t="s">
        <v>944</v>
      </c>
      <c r="AI2" s="24" t="s">
        <v>943</v>
      </c>
      <c r="AJ2" s="24" t="s">
        <v>942</v>
      </c>
      <c r="AK2" s="24"/>
      <c r="AL2" s="24" t="s">
        <v>941</v>
      </c>
      <c r="AM2" s="24"/>
      <c r="AN2" s="24" t="s">
        <v>940</v>
      </c>
      <c r="AO2" s="24" t="s">
        <v>916</v>
      </c>
      <c r="AP2" s="24" t="s">
        <v>939</v>
      </c>
      <c r="AQ2" s="24" t="s">
        <v>472</v>
      </c>
      <c r="AR2" s="24" t="s">
        <v>938</v>
      </c>
      <c r="AS2" s="24" t="s">
        <v>937</v>
      </c>
      <c r="AT2" s="24" t="s">
        <v>936</v>
      </c>
      <c r="AU2" s="24" t="s">
        <v>935</v>
      </c>
      <c r="AV2" s="24" t="s">
        <v>934</v>
      </c>
      <c r="AW2" s="24" t="s">
        <v>933</v>
      </c>
      <c r="AX2" s="24" t="s">
        <v>932</v>
      </c>
      <c r="AY2" s="24" t="s">
        <v>931</v>
      </c>
      <c r="AZ2" s="24" t="s">
        <v>930</v>
      </c>
      <c r="BA2" s="24" t="s">
        <v>929</v>
      </c>
      <c r="BB2" s="24" t="s">
        <v>928</v>
      </c>
      <c r="BC2" s="24" t="s">
        <v>927</v>
      </c>
      <c r="BD2" s="24" t="s">
        <v>926</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925</v>
      </c>
      <c r="U3" t="s">
        <v>1</v>
      </c>
      <c r="V3" t="s">
        <v>924</v>
      </c>
      <c r="W3" t="s">
        <v>923</v>
      </c>
      <c r="Y3" t="s">
        <v>922</v>
      </c>
      <c r="AA3" t="s">
        <v>921</v>
      </c>
      <c r="AC3" s="286" t="s">
        <v>920</v>
      </c>
      <c r="AD3" s="286" t="s">
        <v>625</v>
      </c>
      <c r="AE3" s="287">
        <v>0.49425999999999998</v>
      </c>
      <c r="AF3" s="287" t="s">
        <v>572</v>
      </c>
      <c r="AG3" t="s">
        <v>919</v>
      </c>
      <c r="AH3" t="s">
        <v>625</v>
      </c>
      <c r="AI3" t="s">
        <v>643</v>
      </c>
      <c r="AJ3" t="s">
        <v>918</v>
      </c>
      <c r="AL3" t="s">
        <v>917</v>
      </c>
      <c r="AN3" t="s">
        <v>915</v>
      </c>
      <c r="AO3" t="s">
        <v>916</v>
      </c>
      <c r="AP3" t="s">
        <v>915</v>
      </c>
      <c r="AQ3" t="s">
        <v>496</v>
      </c>
      <c r="AR3" t="s">
        <v>914</v>
      </c>
      <c r="AS3" t="s">
        <v>913</v>
      </c>
      <c r="AT3" t="s">
        <v>912</v>
      </c>
      <c r="AU3" t="s">
        <v>911</v>
      </c>
      <c r="AV3" t="s">
        <v>910</v>
      </c>
      <c r="AW3" t="s">
        <v>909</v>
      </c>
      <c r="AX3" t="s">
        <v>908</v>
      </c>
      <c r="AY3" t="s">
        <v>907</v>
      </c>
      <c r="AZ3" t="s">
        <v>906</v>
      </c>
      <c r="BA3" t="s">
        <v>905</v>
      </c>
      <c r="BB3" t="s">
        <v>904</v>
      </c>
      <c r="BC3" t="s">
        <v>903</v>
      </c>
      <c r="BD3" t="s">
        <v>902</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901</v>
      </c>
      <c r="U4" t="s">
        <v>706</v>
      </c>
      <c r="V4" t="s">
        <v>900</v>
      </c>
      <c r="W4" t="s">
        <v>899</v>
      </c>
      <c r="Y4" t="s">
        <v>898</v>
      </c>
      <c r="AA4" t="s">
        <v>897</v>
      </c>
      <c r="AC4" s="286" t="s">
        <v>896</v>
      </c>
      <c r="AD4" s="286" t="s">
        <v>625</v>
      </c>
      <c r="AE4" s="287">
        <v>4.3220000000000001E-2</v>
      </c>
      <c r="AF4" s="287" t="s">
        <v>572</v>
      </c>
      <c r="AG4" t="s">
        <v>424</v>
      </c>
      <c r="AH4" t="s">
        <v>895</v>
      </c>
      <c r="AI4" t="s">
        <v>894</v>
      </c>
      <c r="AJ4" t="s">
        <v>893</v>
      </c>
      <c r="AL4" t="s">
        <v>892</v>
      </c>
      <c r="AN4" t="s">
        <v>891</v>
      </c>
      <c r="AO4" t="s">
        <v>890</v>
      </c>
      <c r="AP4" t="s">
        <v>13</v>
      </c>
      <c r="AQ4" t="s">
        <v>495</v>
      </c>
      <c r="AR4" t="s">
        <v>889</v>
      </c>
      <c r="AS4" t="s">
        <v>888</v>
      </c>
      <c r="AT4" t="s">
        <v>887</v>
      </c>
      <c r="AU4" t="s">
        <v>886</v>
      </c>
      <c r="AV4" t="s">
        <v>885</v>
      </c>
      <c r="AW4" t="s">
        <v>884</v>
      </c>
      <c r="AX4" t="s">
        <v>883</v>
      </c>
      <c r="AY4" t="s">
        <v>882</v>
      </c>
      <c r="AZ4" t="s">
        <v>881</v>
      </c>
      <c r="BA4" t="s">
        <v>880</v>
      </c>
      <c r="BB4" t="s">
        <v>879</v>
      </c>
      <c r="BC4" t="s">
        <v>817</v>
      </c>
      <c r="BD4" t="s">
        <v>878</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877</v>
      </c>
      <c r="U5" t="s">
        <v>876</v>
      </c>
      <c r="V5" t="s">
        <v>875</v>
      </c>
      <c r="W5" t="s">
        <v>874</v>
      </c>
      <c r="Y5" t="s">
        <v>873</v>
      </c>
      <c r="AA5" t="s">
        <v>872</v>
      </c>
      <c r="AC5" s="286" t="s">
        <v>871</v>
      </c>
      <c r="AD5" s="286" t="s">
        <v>625</v>
      </c>
      <c r="AE5" s="286">
        <v>0.18497</v>
      </c>
      <c r="AF5" s="286" t="s">
        <v>572</v>
      </c>
      <c r="AG5" t="s">
        <v>870</v>
      </c>
      <c r="AH5" t="s">
        <v>869</v>
      </c>
      <c r="AI5" t="s">
        <v>868</v>
      </c>
      <c r="AJ5" t="s">
        <v>867</v>
      </c>
      <c r="AL5" t="s">
        <v>866</v>
      </c>
      <c r="AN5" t="s">
        <v>865</v>
      </c>
      <c r="AP5" t="s">
        <v>864</v>
      </c>
      <c r="AQ5" t="s">
        <v>494</v>
      </c>
      <c r="AS5" t="s">
        <v>863</v>
      </c>
      <c r="AT5" t="s">
        <v>862</v>
      </c>
      <c r="AU5" t="s">
        <v>861</v>
      </c>
      <c r="AV5" t="s">
        <v>860</v>
      </c>
      <c r="AW5" t="s">
        <v>859</v>
      </c>
      <c r="AX5" t="s">
        <v>858</v>
      </c>
      <c r="AY5" t="s">
        <v>857</v>
      </c>
      <c r="AZ5" t="s">
        <v>856</v>
      </c>
      <c r="BA5" t="s">
        <v>855</v>
      </c>
      <c r="BB5" t="s">
        <v>854</v>
      </c>
      <c r="BC5" t="s">
        <v>802</v>
      </c>
      <c r="BD5" t="s">
        <v>853</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767</v>
      </c>
      <c r="V6" t="s">
        <v>852</v>
      </c>
      <c r="Y6" t="s">
        <v>719</v>
      </c>
      <c r="AA6" t="s">
        <v>851</v>
      </c>
      <c r="AC6" s="286" t="s">
        <v>850</v>
      </c>
      <c r="AD6" s="286" t="s">
        <v>625</v>
      </c>
      <c r="AE6" s="286">
        <v>0.27211999999999997</v>
      </c>
      <c r="AF6" s="286" t="s">
        <v>572</v>
      </c>
      <c r="AG6" t="s">
        <v>849</v>
      </c>
      <c r="AH6" t="s">
        <v>848</v>
      </c>
      <c r="AI6" t="s">
        <v>601</v>
      </c>
      <c r="AJ6" t="s">
        <v>847</v>
      </c>
      <c r="AL6" t="s">
        <v>846</v>
      </c>
      <c r="AN6" t="s">
        <v>845</v>
      </c>
      <c r="AS6" t="s">
        <v>844</v>
      </c>
      <c r="AT6" t="s">
        <v>843</v>
      </c>
      <c r="AU6" t="s">
        <v>842</v>
      </c>
      <c r="AV6" t="s">
        <v>841</v>
      </c>
      <c r="AW6" t="s">
        <v>840</v>
      </c>
      <c r="AX6" t="s">
        <v>839</v>
      </c>
      <c r="AY6" t="s">
        <v>838</v>
      </c>
      <c r="AZ6" t="s">
        <v>837</v>
      </c>
      <c r="BA6" t="s">
        <v>836</v>
      </c>
      <c r="BB6" t="s">
        <v>835</v>
      </c>
      <c r="BC6" t="s">
        <v>736</v>
      </c>
      <c r="BD6" t="s">
        <v>834</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833</v>
      </c>
      <c r="Y7" t="s">
        <v>2</v>
      </c>
      <c r="AC7" s="286" t="s">
        <v>832</v>
      </c>
      <c r="AD7" s="286" t="s">
        <v>625</v>
      </c>
      <c r="AE7" s="294">
        <v>0.26950000000000002</v>
      </c>
      <c r="AF7" s="286" t="s">
        <v>572</v>
      </c>
      <c r="AG7" t="s">
        <v>831</v>
      </c>
      <c r="AH7" t="s">
        <v>599</v>
      </c>
      <c r="AI7" t="s">
        <v>830</v>
      </c>
      <c r="AJ7" t="s">
        <v>829</v>
      </c>
      <c r="AL7" t="s">
        <v>828</v>
      </c>
      <c r="AS7" t="s">
        <v>827</v>
      </c>
      <c r="AT7" t="s">
        <v>826</v>
      </c>
      <c r="AU7" t="s">
        <v>825</v>
      </c>
      <c r="AV7" t="s">
        <v>824</v>
      </c>
      <c r="AW7" t="s">
        <v>823</v>
      </c>
      <c r="AX7" t="s">
        <v>822</v>
      </c>
      <c r="AY7" t="s">
        <v>821</v>
      </c>
      <c r="AZ7" t="s">
        <v>820</v>
      </c>
      <c r="BA7" t="s">
        <v>819</v>
      </c>
      <c r="BB7" t="s">
        <v>818</v>
      </c>
      <c r="BC7" t="s">
        <v>817</v>
      </c>
      <c r="BD7" t="s">
        <v>816</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815</v>
      </c>
      <c r="Y8" t="s">
        <v>3</v>
      </c>
      <c r="AC8" s="290" t="s">
        <v>814</v>
      </c>
      <c r="AD8" s="290" t="s">
        <v>674</v>
      </c>
      <c r="AE8" s="336">
        <v>2.5379710000000002</v>
      </c>
      <c r="AF8" s="286" t="s">
        <v>673</v>
      </c>
      <c r="AG8" t="s">
        <v>708</v>
      </c>
      <c r="AH8" t="s">
        <v>674</v>
      </c>
      <c r="AI8" t="s">
        <v>581</v>
      </c>
      <c r="AJ8" t="s">
        <v>813</v>
      </c>
      <c r="AS8" t="s">
        <v>812</v>
      </c>
      <c r="AT8" t="s">
        <v>811</v>
      </c>
      <c r="AU8" t="s">
        <v>810</v>
      </c>
      <c r="AV8" t="s">
        <v>809</v>
      </c>
      <c r="AW8" t="s">
        <v>808</v>
      </c>
      <c r="AX8" t="s">
        <v>807</v>
      </c>
      <c r="AY8" t="s">
        <v>806</v>
      </c>
      <c r="AZ8" t="s">
        <v>805</v>
      </c>
      <c r="BA8" t="s">
        <v>804</v>
      </c>
      <c r="BB8" t="s">
        <v>803</v>
      </c>
      <c r="BC8" t="s">
        <v>802</v>
      </c>
      <c r="BD8" t="s">
        <v>801</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800</v>
      </c>
      <c r="Y9" t="s">
        <v>422</v>
      </c>
      <c r="AC9" s="221" t="s">
        <v>799</v>
      </c>
      <c r="AD9" s="221" t="s">
        <v>625</v>
      </c>
      <c r="AE9" s="245">
        <v>0.24667</v>
      </c>
      <c r="AF9" s="286" t="s">
        <v>572</v>
      </c>
      <c r="AG9" t="s">
        <v>4</v>
      </c>
      <c r="AH9" t="s">
        <v>798</v>
      </c>
      <c r="AI9" t="s">
        <v>797</v>
      </c>
      <c r="AJ9" t="s">
        <v>796</v>
      </c>
      <c r="AS9" t="s">
        <v>795</v>
      </c>
      <c r="AT9" t="s">
        <v>794</v>
      </c>
      <c r="AU9" t="s">
        <v>793</v>
      </c>
      <c r="AV9" t="s">
        <v>792</v>
      </c>
      <c r="AW9" t="s">
        <v>791</v>
      </c>
      <c r="AX9" t="s">
        <v>790</v>
      </c>
      <c r="AY9" t="s">
        <v>789</v>
      </c>
      <c r="AZ9" t="s">
        <v>788</v>
      </c>
      <c r="BA9" t="s">
        <v>787</v>
      </c>
      <c r="BB9" t="s">
        <v>786</v>
      </c>
      <c r="BC9" t="s">
        <v>736</v>
      </c>
      <c r="BD9" t="s">
        <v>785</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784</v>
      </c>
      <c r="Y10" t="s">
        <v>783</v>
      </c>
      <c r="AC10" s="286" t="s">
        <v>782</v>
      </c>
      <c r="AD10" s="286" t="s">
        <v>625</v>
      </c>
      <c r="AE10" s="293">
        <v>0.315905361</v>
      </c>
      <c r="AF10" s="286" t="s">
        <v>572</v>
      </c>
      <c r="AG10" t="s">
        <v>733</v>
      </c>
      <c r="AH10" t="s">
        <v>582</v>
      </c>
      <c r="AI10" t="s">
        <v>781</v>
      </c>
      <c r="AJ10" t="s">
        <v>780</v>
      </c>
      <c r="AS10" t="s">
        <v>779</v>
      </c>
      <c r="AT10" t="s">
        <v>778</v>
      </c>
      <c r="AU10" t="s">
        <v>777</v>
      </c>
      <c r="AV10" t="s">
        <v>776</v>
      </c>
      <c r="AW10" t="s">
        <v>775</v>
      </c>
      <c r="AX10" t="s">
        <v>774</v>
      </c>
      <c r="AZ10" t="s">
        <v>773</v>
      </c>
      <c r="BA10" t="s">
        <v>772</v>
      </c>
      <c r="BB10" t="s">
        <v>771</v>
      </c>
      <c r="BC10" t="s">
        <v>770</v>
      </c>
      <c r="BD10" t="s">
        <v>769</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768</v>
      </c>
      <c r="Y11" t="s">
        <v>767</v>
      </c>
      <c r="AC11" s="286" t="s">
        <v>766</v>
      </c>
      <c r="AD11" s="286" t="s">
        <v>749</v>
      </c>
      <c r="AE11" s="286">
        <v>0.34410000000000002</v>
      </c>
      <c r="AF11" s="286" t="s">
        <v>748</v>
      </c>
      <c r="AG11" t="s">
        <v>720</v>
      </c>
      <c r="AH11" t="s">
        <v>765</v>
      </c>
      <c r="AI11" t="s">
        <v>764</v>
      </c>
      <c r="AJ11" t="s">
        <v>763</v>
      </c>
      <c r="AS11" t="s">
        <v>762</v>
      </c>
      <c r="AT11" t="s">
        <v>761</v>
      </c>
      <c r="AU11" t="s">
        <v>760</v>
      </c>
      <c r="AV11" t="s">
        <v>759</v>
      </c>
      <c r="AW11" t="s">
        <v>758</v>
      </c>
      <c r="AX11" t="s">
        <v>757</v>
      </c>
      <c r="AZ11" t="s">
        <v>756</v>
      </c>
      <c r="BA11" t="s">
        <v>755</v>
      </c>
      <c r="BB11" t="s">
        <v>754</v>
      </c>
      <c r="BC11" t="s">
        <v>753</v>
      </c>
      <c r="BD11" t="s">
        <v>752</v>
      </c>
    </row>
    <row r="12" spans="1:56" x14ac:dyDescent="0.25">
      <c r="C12">
        <v>2014</v>
      </c>
      <c r="D12">
        <f t="shared" ref="D12:I12" si="8">E11</f>
        <v>2015</v>
      </c>
      <c r="E12">
        <f t="shared" si="8"/>
        <v>2016</v>
      </c>
      <c r="F12">
        <f t="shared" si="8"/>
        <v>2017</v>
      </c>
      <c r="G12">
        <f t="shared" si="8"/>
        <v>2018</v>
      </c>
      <c r="H12">
        <f t="shared" si="8"/>
        <v>2019</v>
      </c>
      <c r="I12">
        <f t="shared" si="8"/>
        <v>2020</v>
      </c>
      <c r="V12" t="s">
        <v>751</v>
      </c>
      <c r="AC12" s="286" t="s">
        <v>750</v>
      </c>
      <c r="AD12" s="286" t="s">
        <v>749</v>
      </c>
      <c r="AE12" s="287">
        <v>0.70850000000000002</v>
      </c>
      <c r="AF12" s="287" t="s">
        <v>748</v>
      </c>
      <c r="AG12" t="s">
        <v>747</v>
      </c>
      <c r="AH12" t="s">
        <v>576</v>
      </c>
      <c r="AJ12" t="s">
        <v>746</v>
      </c>
      <c r="AS12" t="s">
        <v>745</v>
      </c>
      <c r="AT12" t="s">
        <v>744</v>
      </c>
      <c r="AU12" t="s">
        <v>743</v>
      </c>
      <c r="AV12" t="s">
        <v>742</v>
      </c>
      <c r="AW12" t="s">
        <v>741</v>
      </c>
      <c r="AX12" t="s">
        <v>740</v>
      </c>
      <c r="AZ12" t="s">
        <v>739</v>
      </c>
      <c r="BA12" t="s">
        <v>738</v>
      </c>
      <c r="BB12" t="s">
        <v>737</v>
      </c>
      <c r="BC12" t="s">
        <v>736</v>
      </c>
      <c r="BD12" t="s">
        <v>735</v>
      </c>
    </row>
    <row r="13" spans="1:56" x14ac:dyDescent="0.25">
      <c r="C13">
        <v>2015</v>
      </c>
      <c r="D13">
        <f>E12</f>
        <v>2016</v>
      </c>
      <c r="E13">
        <f>F12</f>
        <v>2017</v>
      </c>
      <c r="F13">
        <f>G12</f>
        <v>2018</v>
      </c>
      <c r="G13">
        <f>H12</f>
        <v>2019</v>
      </c>
      <c r="H13">
        <f>I12</f>
        <v>2020</v>
      </c>
      <c r="V13" t="s">
        <v>734</v>
      </c>
      <c r="AC13" s="286" t="s">
        <v>733</v>
      </c>
      <c r="AD13" s="286" t="s">
        <v>674</v>
      </c>
      <c r="AE13" s="286">
        <v>2.6023999999999998</v>
      </c>
      <c r="AF13" s="286" t="s">
        <v>673</v>
      </c>
      <c r="AG13" t="s">
        <v>732</v>
      </c>
      <c r="AH13" t="s">
        <v>731</v>
      </c>
      <c r="AJ13" t="s">
        <v>730</v>
      </c>
      <c r="AS13" t="s">
        <v>729</v>
      </c>
      <c r="AT13" t="s">
        <v>728</v>
      </c>
      <c r="AU13" t="s">
        <v>727</v>
      </c>
      <c r="AV13" t="s">
        <v>726</v>
      </c>
      <c r="AW13" t="s">
        <v>725</v>
      </c>
      <c r="AX13" t="s">
        <v>724</v>
      </c>
      <c r="AZ13" t="s">
        <v>723</v>
      </c>
      <c r="BA13" t="s">
        <v>722</v>
      </c>
      <c r="BD13" t="s">
        <v>721</v>
      </c>
    </row>
    <row r="14" spans="1:56" x14ac:dyDescent="0.25">
      <c r="C14">
        <v>2016</v>
      </c>
      <c r="D14">
        <f>E13</f>
        <v>2017</v>
      </c>
      <c r="E14">
        <f>F13</f>
        <v>2018</v>
      </c>
      <c r="F14">
        <f>G13</f>
        <v>2019</v>
      </c>
      <c r="G14">
        <f>H13</f>
        <v>2020</v>
      </c>
      <c r="V14" t="s">
        <v>551</v>
      </c>
      <c r="AC14" s="286" t="s">
        <v>720</v>
      </c>
      <c r="AD14" s="286" t="s">
        <v>674</v>
      </c>
      <c r="AE14" s="286">
        <v>2.1913999999999998</v>
      </c>
      <c r="AF14" s="286" t="s">
        <v>673</v>
      </c>
      <c r="AG14" t="s">
        <v>719</v>
      </c>
      <c r="AH14" t="s">
        <v>1</v>
      </c>
      <c r="AJ14" t="s">
        <v>718</v>
      </c>
      <c r="AS14" t="s">
        <v>717</v>
      </c>
      <c r="AT14" t="s">
        <v>716</v>
      </c>
      <c r="AU14" t="s">
        <v>715</v>
      </c>
      <c r="AV14" t="s">
        <v>714</v>
      </c>
      <c r="AW14" t="s">
        <v>713</v>
      </c>
      <c r="AX14" t="s">
        <v>712</v>
      </c>
      <c r="AZ14" t="s">
        <v>711</v>
      </c>
      <c r="BA14" t="s">
        <v>710</v>
      </c>
      <c r="BD14" t="s">
        <v>709</v>
      </c>
    </row>
    <row r="15" spans="1:56" x14ac:dyDescent="0.25">
      <c r="C15">
        <v>2017</v>
      </c>
      <c r="D15">
        <f>E14</f>
        <v>2018</v>
      </c>
      <c r="E15">
        <f>F14</f>
        <v>2019</v>
      </c>
      <c r="F15">
        <f>G14</f>
        <v>2020</v>
      </c>
      <c r="AC15" s="286" t="s">
        <v>708</v>
      </c>
      <c r="AD15" s="286" t="s">
        <v>625</v>
      </c>
      <c r="AE15" s="286">
        <v>1.1838E-2</v>
      </c>
      <c r="AF15" s="286" t="s">
        <v>572</v>
      </c>
      <c r="AG15" t="s">
        <v>707</v>
      </c>
      <c r="AH15" t="s">
        <v>706</v>
      </c>
      <c r="AJ15" t="s">
        <v>5</v>
      </c>
      <c r="AS15" t="s">
        <v>705</v>
      </c>
      <c r="AT15" t="s">
        <v>704</v>
      </c>
      <c r="AU15" t="s">
        <v>703</v>
      </c>
      <c r="AV15" t="s">
        <v>702</v>
      </c>
      <c r="AW15" t="s">
        <v>701</v>
      </c>
      <c r="AX15" t="s">
        <v>700</v>
      </c>
      <c r="AZ15" t="s">
        <v>699</v>
      </c>
      <c r="BA15" t="s">
        <v>698</v>
      </c>
      <c r="BD15" t="s">
        <v>697</v>
      </c>
    </row>
    <row r="16" spans="1:56" x14ac:dyDescent="0.25">
      <c r="C16">
        <v>2018</v>
      </c>
      <c r="D16">
        <f>E15</f>
        <v>2019</v>
      </c>
      <c r="E16">
        <f>F15</f>
        <v>2020</v>
      </c>
      <c r="AC16" s="286" t="s">
        <v>696</v>
      </c>
      <c r="AD16" s="286" t="s">
        <v>625</v>
      </c>
      <c r="AE16" s="286">
        <v>2.0799999999999999E-4</v>
      </c>
      <c r="AF16" s="286" t="s">
        <v>572</v>
      </c>
      <c r="AG16" t="s">
        <v>695</v>
      </c>
      <c r="AH16" t="s">
        <v>694</v>
      </c>
      <c r="AS16" t="s">
        <v>693</v>
      </c>
      <c r="AT16" t="s">
        <v>692</v>
      </c>
      <c r="AU16" t="s">
        <v>691</v>
      </c>
      <c r="AV16" t="s">
        <v>690</v>
      </c>
      <c r="AW16" t="s">
        <v>689</v>
      </c>
      <c r="AX16" t="s">
        <v>688</v>
      </c>
      <c r="AZ16" t="s">
        <v>687</v>
      </c>
      <c r="BA16" t="s">
        <v>686</v>
      </c>
      <c r="BD16" t="s">
        <v>685</v>
      </c>
    </row>
    <row r="17" spans="3:56" x14ac:dyDescent="0.25">
      <c r="C17">
        <v>2019</v>
      </c>
      <c r="D17">
        <f>E16</f>
        <v>2020</v>
      </c>
      <c r="AC17" s="286" t="s">
        <v>684</v>
      </c>
      <c r="AD17" s="286" t="s">
        <v>625</v>
      </c>
      <c r="AE17" s="286">
        <v>0.214508</v>
      </c>
      <c r="AF17" s="286" t="s">
        <v>572</v>
      </c>
      <c r="AG17" t="s">
        <v>5</v>
      </c>
      <c r="AH17" t="s">
        <v>551</v>
      </c>
      <c r="AT17" t="s">
        <v>683</v>
      </c>
      <c r="AU17" t="s">
        <v>682</v>
      </c>
      <c r="AV17" t="s">
        <v>681</v>
      </c>
      <c r="AW17" t="s">
        <v>680</v>
      </c>
      <c r="AX17" t="s">
        <v>679</v>
      </c>
      <c r="AZ17" t="s">
        <v>678</v>
      </c>
      <c r="BA17" t="s">
        <v>677</v>
      </c>
      <c r="BD17" t="s">
        <v>676</v>
      </c>
    </row>
    <row r="18" spans="3:56" x14ac:dyDescent="0.25">
      <c r="C18">
        <v>2020</v>
      </c>
      <c r="AC18" s="286" t="s">
        <v>675</v>
      </c>
      <c r="AD18" s="286" t="s">
        <v>674</v>
      </c>
      <c r="AE18" s="287">
        <v>1.5022500000000001</v>
      </c>
      <c r="AF18" s="287" t="s">
        <v>673</v>
      </c>
      <c r="AT18" t="s">
        <v>672</v>
      </c>
      <c r="AU18" t="s">
        <v>671</v>
      </c>
      <c r="AV18" t="s">
        <v>670</v>
      </c>
      <c r="AW18" t="s">
        <v>669</v>
      </c>
      <c r="AX18" t="s">
        <v>668</v>
      </c>
      <c r="AZ18" t="s">
        <v>667</v>
      </c>
      <c r="BD18" t="s">
        <v>666</v>
      </c>
    </row>
    <row r="19" spans="3:56" x14ac:dyDescent="0.25">
      <c r="C19" t="s">
        <v>665</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657</v>
      </c>
      <c r="AC19" s="221" t="s">
        <v>664</v>
      </c>
      <c r="AD19" s="286" t="s">
        <v>625</v>
      </c>
      <c r="AE19" s="287">
        <v>0.21676999999999999</v>
      </c>
      <c r="AF19" s="287" t="s">
        <v>572</v>
      </c>
      <c r="AT19" t="s">
        <v>663</v>
      </c>
      <c r="AU19" t="s">
        <v>662</v>
      </c>
      <c r="AV19" t="s">
        <v>661</v>
      </c>
      <c r="AW19" t="s">
        <v>660</v>
      </c>
      <c r="BD19" t="s">
        <v>659</v>
      </c>
    </row>
    <row r="20" spans="3:56" x14ac:dyDescent="0.25">
      <c r="C20" t="s">
        <v>658</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657</v>
      </c>
      <c r="AC20" s="286" t="s">
        <v>656</v>
      </c>
      <c r="AD20" s="286" t="s">
        <v>625</v>
      </c>
      <c r="AE20" s="289" t="s">
        <v>602</v>
      </c>
      <c r="AF20" s="287" t="s">
        <v>572</v>
      </c>
      <c r="AT20" t="s">
        <v>655</v>
      </c>
      <c r="AV20" t="s">
        <v>654</v>
      </c>
      <c r="AW20" t="s">
        <v>653</v>
      </c>
      <c r="BD20" t="s">
        <v>652</v>
      </c>
    </row>
    <row r="21" spans="3:56" x14ac:dyDescent="0.25">
      <c r="C21" t="s">
        <v>651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1" t="s">
        <v>650</v>
      </c>
      <c r="AD21" s="221" t="s">
        <v>625</v>
      </c>
      <c r="AE21" s="292">
        <v>0</v>
      </c>
      <c r="AF21" s="221" t="s">
        <v>572</v>
      </c>
      <c r="AT21" t="s">
        <v>649</v>
      </c>
      <c r="AV21" t="s">
        <v>648</v>
      </c>
      <c r="AW21" t="s">
        <v>647</v>
      </c>
      <c r="BD21" t="s">
        <v>646</v>
      </c>
    </row>
    <row r="22" spans="3:56" x14ac:dyDescent="0.25">
      <c r="C22" t="s">
        <v>645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1" t="s">
        <v>644</v>
      </c>
      <c r="AD22" s="221" t="s">
        <v>625</v>
      </c>
      <c r="AE22" s="292">
        <v>0</v>
      </c>
      <c r="AF22" s="221" t="s">
        <v>643</v>
      </c>
      <c r="AT22" t="s">
        <v>642</v>
      </c>
      <c r="AW22" t="s">
        <v>641</v>
      </c>
      <c r="BD22" t="s">
        <v>640</v>
      </c>
    </row>
    <row r="23" spans="3:56" x14ac:dyDescent="0.25">
      <c r="C23" t="s">
        <v>639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0" t="s">
        <v>638</v>
      </c>
      <c r="AD23" s="290" t="s">
        <v>625</v>
      </c>
      <c r="AE23" s="291">
        <v>0</v>
      </c>
      <c r="AF23" s="290" t="s">
        <v>572</v>
      </c>
      <c r="AT23" t="s">
        <v>637</v>
      </c>
      <c r="AW23" t="s">
        <v>636</v>
      </c>
      <c r="BD23" t="s">
        <v>635</v>
      </c>
    </row>
    <row r="24" spans="3:56" x14ac:dyDescent="0.25">
      <c r="C24" t="s">
        <v>634</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0" t="s">
        <v>633</v>
      </c>
      <c r="AD24" s="290" t="s">
        <v>625</v>
      </c>
      <c r="AE24" s="291">
        <v>0</v>
      </c>
      <c r="AF24" s="290" t="s">
        <v>572</v>
      </c>
      <c r="AT24" t="s">
        <v>632</v>
      </c>
      <c r="AW24" t="s">
        <v>631</v>
      </c>
    </row>
    <row r="25" spans="3:56" x14ac:dyDescent="0.25">
      <c r="C25" t="s">
        <v>630</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0" t="s">
        <v>629</v>
      </c>
      <c r="AD25" s="290" t="s">
        <v>625</v>
      </c>
      <c r="AE25" s="291">
        <v>0</v>
      </c>
      <c r="AF25" s="290" t="s">
        <v>572</v>
      </c>
      <c r="AT25" t="s">
        <v>628</v>
      </c>
    </row>
    <row r="26" spans="3:56" x14ac:dyDescent="0.25">
      <c r="C26" t="s">
        <v>627</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0" t="s">
        <v>626</v>
      </c>
      <c r="AD26" s="290" t="s">
        <v>625</v>
      </c>
      <c r="AE26" s="291">
        <v>0</v>
      </c>
      <c r="AF26" s="290" t="s">
        <v>572</v>
      </c>
    </row>
    <row r="27" spans="3:56" x14ac:dyDescent="0.25">
      <c r="C27" t="s">
        <v>624</v>
      </c>
      <c r="D27" t="str">
        <f t="shared" ref="D27:I27" si="16">E26</f>
        <v>2014/15</v>
      </c>
      <c r="E27" t="str">
        <f t="shared" si="16"/>
        <v>2015/16</v>
      </c>
      <c r="F27" t="str">
        <f t="shared" si="16"/>
        <v>2016/17</v>
      </c>
      <c r="G27" t="str">
        <f t="shared" si="16"/>
        <v>2017/18</v>
      </c>
      <c r="H27" t="str">
        <f t="shared" si="16"/>
        <v>2018/19</v>
      </c>
      <c r="I27" t="str">
        <f t="shared" si="16"/>
        <v>2019/20</v>
      </c>
      <c r="AC27" s="286" t="s">
        <v>623</v>
      </c>
      <c r="AD27" s="286" t="s">
        <v>599</v>
      </c>
      <c r="AE27" s="288">
        <v>289.83554099999998</v>
      </c>
      <c r="AF27" s="286" t="s">
        <v>601</v>
      </c>
    </row>
    <row r="28" spans="3:56" x14ac:dyDescent="0.25">
      <c r="C28" t="s">
        <v>622</v>
      </c>
      <c r="D28" t="str">
        <f>E27</f>
        <v>2015/16</v>
      </c>
      <c r="E28" t="str">
        <f>F27</f>
        <v>2016/17</v>
      </c>
      <c r="F28" t="str">
        <f>G27</f>
        <v>2017/18</v>
      </c>
      <c r="G28" t="str">
        <f>H27</f>
        <v>2018/19</v>
      </c>
      <c r="H28" t="str">
        <f>I27</f>
        <v>2019/20</v>
      </c>
      <c r="AC28" s="286" t="s">
        <v>621</v>
      </c>
      <c r="AD28" s="286" t="s">
        <v>599</v>
      </c>
      <c r="AE28" s="288">
        <v>199</v>
      </c>
      <c r="AF28" s="286" t="s">
        <v>601</v>
      </c>
    </row>
    <row r="29" spans="3:56" x14ac:dyDescent="0.25">
      <c r="C29" t="s">
        <v>620</v>
      </c>
      <c r="D29" t="str">
        <f>E28</f>
        <v>2016/17</v>
      </c>
      <c r="E29" t="str">
        <f>F28</f>
        <v>2017/18</v>
      </c>
      <c r="F29" t="str">
        <f>G28</f>
        <v>2018/19</v>
      </c>
      <c r="G29" t="str">
        <f>H28</f>
        <v>2019/20</v>
      </c>
      <c r="AC29" s="286" t="s">
        <v>619</v>
      </c>
      <c r="AD29" s="286" t="s">
        <v>599</v>
      </c>
      <c r="AE29" s="288">
        <v>6</v>
      </c>
      <c r="AF29" s="286" t="s">
        <v>601</v>
      </c>
    </row>
    <row r="30" spans="3:56" x14ac:dyDescent="0.25">
      <c r="C30" t="s">
        <v>618</v>
      </c>
      <c r="D30" t="str">
        <f>E29</f>
        <v>2017/18</v>
      </c>
      <c r="E30" t="str">
        <f>F29</f>
        <v>2018/19</v>
      </c>
      <c r="F30" t="str">
        <f>G29</f>
        <v>2019/20</v>
      </c>
      <c r="AC30" s="286" t="s">
        <v>617</v>
      </c>
      <c r="AD30" s="286" t="s">
        <v>599</v>
      </c>
      <c r="AE30" s="288">
        <v>21</v>
      </c>
      <c r="AF30" s="286" t="s">
        <v>601</v>
      </c>
    </row>
    <row r="31" spans="3:56" x14ac:dyDescent="0.25">
      <c r="C31" t="s">
        <v>616</v>
      </c>
      <c r="D31" t="str">
        <f>E30</f>
        <v>2018/19</v>
      </c>
      <c r="E31" t="str">
        <f>F30</f>
        <v>2019/20</v>
      </c>
      <c r="AC31" s="286" t="s">
        <v>615</v>
      </c>
      <c r="AD31" s="286" t="s">
        <v>599</v>
      </c>
      <c r="AE31" s="288">
        <v>6</v>
      </c>
      <c r="AF31" s="286" t="s">
        <v>601</v>
      </c>
    </row>
    <row r="32" spans="3:56" x14ac:dyDescent="0.25">
      <c r="C32" t="s">
        <v>614</v>
      </c>
      <c r="D32" t="str">
        <f>E31</f>
        <v>2019/20</v>
      </c>
      <c r="AC32" s="286" t="s">
        <v>613</v>
      </c>
      <c r="AD32" s="286" t="s">
        <v>599</v>
      </c>
      <c r="AE32" s="288">
        <v>21</v>
      </c>
      <c r="AF32" s="286" t="s">
        <v>601</v>
      </c>
    </row>
    <row r="33" spans="3:32" x14ac:dyDescent="0.25">
      <c r="C33" t="s">
        <v>612</v>
      </c>
      <c r="AC33" s="286" t="s">
        <v>611</v>
      </c>
      <c r="AD33" s="286" t="s">
        <v>599</v>
      </c>
      <c r="AE33" s="288">
        <v>21</v>
      </c>
      <c r="AF33" s="286" t="s">
        <v>601</v>
      </c>
    </row>
    <row r="34" spans="3:32" x14ac:dyDescent="0.25">
      <c r="AC34" s="286" t="s">
        <v>610</v>
      </c>
      <c r="AD34" s="286" t="s">
        <v>599</v>
      </c>
      <c r="AE34" s="288">
        <v>21</v>
      </c>
      <c r="AF34" s="286" t="s">
        <v>601</v>
      </c>
    </row>
    <row r="35" spans="3:32" x14ac:dyDescent="0.25">
      <c r="AC35" s="286" t="s">
        <v>609</v>
      </c>
      <c r="AD35" s="286" t="s">
        <v>599</v>
      </c>
      <c r="AE35" s="288">
        <v>21</v>
      </c>
      <c r="AF35" s="286" t="s">
        <v>601</v>
      </c>
    </row>
    <row r="36" spans="3:32" x14ac:dyDescent="0.25">
      <c r="AC36" s="286" t="s">
        <v>608</v>
      </c>
      <c r="AD36" s="286" t="s">
        <v>599</v>
      </c>
      <c r="AE36" s="288">
        <v>21</v>
      </c>
      <c r="AF36" s="286" t="s">
        <v>601</v>
      </c>
    </row>
    <row r="37" spans="3:32" x14ac:dyDescent="0.25">
      <c r="AC37" s="286" t="s">
        <v>607</v>
      </c>
      <c r="AD37" s="286" t="s">
        <v>599</v>
      </c>
      <c r="AE37" s="288">
        <v>21</v>
      </c>
      <c r="AF37" s="286" t="s">
        <v>601</v>
      </c>
    </row>
    <row r="38" spans="3:32" x14ac:dyDescent="0.25">
      <c r="AC38" s="286" t="s">
        <v>606</v>
      </c>
      <c r="AD38" s="286" t="s">
        <v>599</v>
      </c>
      <c r="AE38" s="288">
        <v>1.37</v>
      </c>
      <c r="AF38" s="286" t="s">
        <v>601</v>
      </c>
    </row>
    <row r="39" spans="3:32" x14ac:dyDescent="0.25">
      <c r="AC39" s="286" t="s">
        <v>605</v>
      </c>
      <c r="AD39" s="286" t="s">
        <v>599</v>
      </c>
      <c r="AE39" s="289" t="s">
        <v>602</v>
      </c>
      <c r="AF39" s="286" t="s">
        <v>601</v>
      </c>
    </row>
    <row r="40" spans="3:32" x14ac:dyDescent="0.25">
      <c r="AC40" s="286" t="s">
        <v>604</v>
      </c>
      <c r="AD40" s="286" t="s">
        <v>599</v>
      </c>
      <c r="AE40" s="289" t="s">
        <v>602</v>
      </c>
      <c r="AF40" s="286" t="s">
        <v>601</v>
      </c>
    </row>
    <row r="41" spans="3:32" x14ac:dyDescent="0.25">
      <c r="AC41" s="286" t="s">
        <v>603</v>
      </c>
      <c r="AD41" s="286" t="s">
        <v>599</v>
      </c>
      <c r="AE41" s="289" t="s">
        <v>602</v>
      </c>
      <c r="AF41" s="286" t="s">
        <v>601</v>
      </c>
    </row>
    <row r="42" spans="3:32" x14ac:dyDescent="0.25">
      <c r="AC42" s="286" t="s">
        <v>600</v>
      </c>
      <c r="AD42" s="286" t="s">
        <v>599</v>
      </c>
      <c r="AE42" s="288">
        <v>21</v>
      </c>
      <c r="AF42" s="221" t="s">
        <v>598</v>
      </c>
    </row>
    <row r="43" spans="3:32" x14ac:dyDescent="0.25">
      <c r="AC43" s="290" t="s">
        <v>597</v>
      </c>
      <c r="AD43" s="290" t="s">
        <v>576</v>
      </c>
      <c r="AE43" s="285" t="s">
        <v>567</v>
      </c>
      <c r="AF43" s="285"/>
    </row>
    <row r="44" spans="3:32" x14ac:dyDescent="0.25">
      <c r="AC44" s="290" t="s">
        <v>596</v>
      </c>
      <c r="AD44" s="290" t="s">
        <v>576</v>
      </c>
      <c r="AE44" s="290">
        <v>0.29315999999999998</v>
      </c>
      <c r="AF44" s="290" t="s">
        <v>575</v>
      </c>
    </row>
    <row r="45" spans="3:32" x14ac:dyDescent="0.25">
      <c r="AC45" s="290" t="s">
        <v>595</v>
      </c>
      <c r="AD45" s="290" t="s">
        <v>576</v>
      </c>
      <c r="AE45" s="290">
        <v>0.16625000000000001</v>
      </c>
      <c r="AF45" s="290" t="s">
        <v>575</v>
      </c>
    </row>
    <row r="46" spans="3:32" x14ac:dyDescent="0.25">
      <c r="AC46" s="290" t="s">
        <v>594</v>
      </c>
      <c r="AD46" s="290" t="s">
        <v>576</v>
      </c>
      <c r="AE46" s="290">
        <v>0.21021999999999999</v>
      </c>
      <c r="AF46" s="290" t="s">
        <v>575</v>
      </c>
    </row>
    <row r="47" spans="3:32" x14ac:dyDescent="0.25">
      <c r="AC47" s="286" t="s">
        <v>593</v>
      </c>
      <c r="AD47" s="286" t="s">
        <v>576</v>
      </c>
      <c r="AE47" s="286">
        <v>4.7379999999999999E-2</v>
      </c>
      <c r="AF47" s="286" t="s">
        <v>575</v>
      </c>
    </row>
    <row r="48" spans="3:32" x14ac:dyDescent="0.25">
      <c r="AC48" s="286" t="s">
        <v>592</v>
      </c>
      <c r="AD48" s="286" t="s">
        <v>576</v>
      </c>
      <c r="AE48" s="286">
        <v>0.18546000000000001</v>
      </c>
      <c r="AF48" s="286" t="s">
        <v>575</v>
      </c>
    </row>
    <row r="49" spans="29:32" x14ac:dyDescent="0.25">
      <c r="AC49" s="286" t="s">
        <v>591</v>
      </c>
      <c r="AD49" s="286" t="s">
        <v>576</v>
      </c>
      <c r="AE49" s="286">
        <v>0.19388</v>
      </c>
      <c r="AF49" s="286" t="s">
        <v>575</v>
      </c>
    </row>
    <row r="50" spans="29:32" x14ac:dyDescent="0.25">
      <c r="AC50" s="290" t="s">
        <v>590</v>
      </c>
      <c r="AD50" s="290" t="s">
        <v>588</v>
      </c>
      <c r="AE50" s="290">
        <v>0.21634400000000001</v>
      </c>
      <c r="AF50" s="290" t="s">
        <v>587</v>
      </c>
    </row>
    <row r="51" spans="29:32" x14ac:dyDescent="0.25">
      <c r="AC51" s="290" t="s">
        <v>589</v>
      </c>
      <c r="AD51" s="290" t="s">
        <v>588</v>
      </c>
      <c r="AE51" s="290">
        <v>0.33604699999999998</v>
      </c>
      <c r="AF51" s="290" t="s">
        <v>587</v>
      </c>
    </row>
    <row r="52" spans="29:32" x14ac:dyDescent="0.25">
      <c r="AC52" s="286" t="s">
        <v>586</v>
      </c>
      <c r="AD52" s="286" t="s">
        <v>582</v>
      </c>
      <c r="AE52" s="287">
        <v>0.25092300000000001</v>
      </c>
      <c r="AF52" s="287" t="s">
        <v>581</v>
      </c>
    </row>
    <row r="53" spans="29:32" x14ac:dyDescent="0.25">
      <c r="AC53" s="286" t="s">
        <v>585</v>
      </c>
      <c r="AD53" s="286" t="s">
        <v>582</v>
      </c>
      <c r="AE53" s="287">
        <v>0.82374999999999998</v>
      </c>
      <c r="AF53" s="287" t="s">
        <v>581</v>
      </c>
    </row>
    <row r="54" spans="29:32" x14ac:dyDescent="0.25">
      <c r="AC54" s="286" t="s">
        <v>584</v>
      </c>
      <c r="AD54" s="286" t="s">
        <v>582</v>
      </c>
      <c r="AE54" s="287">
        <v>0.94411</v>
      </c>
      <c r="AF54" s="287" t="s">
        <v>581</v>
      </c>
    </row>
    <row r="55" spans="29:32" x14ac:dyDescent="0.25">
      <c r="AC55" s="286" t="s">
        <v>583</v>
      </c>
      <c r="AD55" s="286" t="s">
        <v>582</v>
      </c>
      <c r="AE55" s="287">
        <v>0.88483999999999996</v>
      </c>
      <c r="AF55" s="287" t="s">
        <v>581</v>
      </c>
    </row>
    <row r="56" spans="29:32" x14ac:dyDescent="0.25">
      <c r="AC56" s="286" t="s">
        <v>580</v>
      </c>
      <c r="AD56" s="286" t="s">
        <v>576</v>
      </c>
      <c r="AE56" s="286">
        <v>0.10946</v>
      </c>
      <c r="AF56" s="286" t="s">
        <v>575</v>
      </c>
    </row>
    <row r="57" spans="29:32" x14ac:dyDescent="0.25">
      <c r="AC57" s="286" t="s">
        <v>579</v>
      </c>
      <c r="AD57" s="286" t="s">
        <v>576</v>
      </c>
      <c r="AE57" s="286">
        <v>0.21876999999999999</v>
      </c>
      <c r="AF57" s="286" t="s">
        <v>575</v>
      </c>
    </row>
    <row r="58" spans="29:32" x14ac:dyDescent="0.25">
      <c r="AC58" s="286" t="s">
        <v>578</v>
      </c>
      <c r="AD58" s="286" t="s">
        <v>576</v>
      </c>
      <c r="AE58" s="286">
        <v>0.17755000000000001</v>
      </c>
      <c r="AF58" s="286" t="s">
        <v>575</v>
      </c>
    </row>
    <row r="59" spans="29:32" x14ac:dyDescent="0.25">
      <c r="AC59" s="286" t="s">
        <v>577</v>
      </c>
      <c r="AD59" s="286" t="s">
        <v>576</v>
      </c>
      <c r="AE59" s="286">
        <v>0.116082</v>
      </c>
      <c r="AF59" s="286" t="s">
        <v>575</v>
      </c>
    </row>
    <row r="60" spans="29:32" x14ac:dyDescent="0.25">
      <c r="AC60" s="286" t="s">
        <v>574</v>
      </c>
      <c r="AD60" s="285" t="s">
        <v>568</v>
      </c>
      <c r="AE60" s="285" t="s">
        <v>567</v>
      </c>
      <c r="AF60" s="285"/>
    </row>
    <row r="61" spans="29:32" x14ac:dyDescent="0.25">
      <c r="AC61" s="286" t="s">
        <v>573</v>
      </c>
      <c r="AD61" s="285" t="s">
        <v>568</v>
      </c>
      <c r="AE61" s="285" t="s">
        <v>567</v>
      </c>
      <c r="AF61" s="285" t="s">
        <v>572</v>
      </c>
    </row>
    <row r="62" spans="29:32" x14ac:dyDescent="0.25">
      <c r="AC62" s="285" t="s">
        <v>571</v>
      </c>
      <c r="AD62" s="285" t="s">
        <v>568</v>
      </c>
      <c r="AE62" s="285" t="s">
        <v>567</v>
      </c>
      <c r="AF62" s="285"/>
    </row>
    <row r="63" spans="29:32" x14ac:dyDescent="0.25">
      <c r="AC63" s="285" t="s">
        <v>570</v>
      </c>
      <c r="AD63" s="285" t="s">
        <v>568</v>
      </c>
      <c r="AE63" s="285" t="s">
        <v>567</v>
      </c>
      <c r="AF63" s="285"/>
    </row>
    <row r="64" spans="29:32" x14ac:dyDescent="0.25">
      <c r="AC64" s="285" t="s">
        <v>569</v>
      </c>
      <c r="AD64" s="285" t="s">
        <v>568</v>
      </c>
      <c r="AE64" s="285" t="s">
        <v>567</v>
      </c>
      <c r="AF64" s="28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960</v>
      </c>
      <c r="J38" s="45"/>
      <c r="K38" s="45"/>
      <c r="L38" s="45"/>
      <c r="M38" s="45"/>
      <c r="N38" s="45"/>
      <c r="O38" s="46"/>
    </row>
    <row r="39" spans="2:15" x14ac:dyDescent="0.25">
      <c r="B39" s="44"/>
      <c r="C39" s="47" t="s">
        <v>97</v>
      </c>
      <c r="D39" s="45"/>
      <c r="E39" s="45">
        <v>1991</v>
      </c>
      <c r="F39" s="45"/>
      <c r="G39" s="45"/>
      <c r="H39" s="45"/>
      <c r="I39" s="45" t="s">
        <v>961</v>
      </c>
      <c r="J39" s="45"/>
      <c r="K39" s="45"/>
      <c r="L39" s="45"/>
      <c r="M39" s="45"/>
      <c r="N39" s="45"/>
      <c r="O39" s="46"/>
    </row>
    <row r="40" spans="2:15" x14ac:dyDescent="0.25">
      <c r="B40" s="44"/>
      <c r="C40" s="47" t="s">
        <v>99</v>
      </c>
      <c r="D40" s="45"/>
      <c r="E40" s="45">
        <v>1992</v>
      </c>
      <c r="F40" s="45"/>
      <c r="G40" s="45"/>
      <c r="H40" s="45"/>
      <c r="I40" s="45" t="s">
        <v>962</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80" zoomScaleNormal="80" workbookViewId="0">
      <selection activeCell="A117" sqref="A117:XFD120"/>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114</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127</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43" t="s">
        <v>159</v>
      </c>
      <c r="D17" s="35" t="s">
        <v>314</v>
      </c>
      <c r="E17" s="10">
        <f ca="1">IFERROR(INDEX(INDIRECT(SUBSTITUTE(RIGHT($D$15,LEN($D$15)-4)," ","_")),MATCH($D$14&amp;E$16,'LACO2 data'!$B$2:$B$577,0),MATCH($D17,'LACO2 data'!$A$1:$AB$1,0)),"")</f>
        <v>1382.3486715239221</v>
      </c>
      <c r="F17" s="55">
        <f ca="1">IFERROR(INDEX(INDIRECT(SUBSTITUTE(RIGHT($D$15,LEN($D$15)-4)," ","_")),MATCH($D$14&amp;F$16,'LACO2 data'!$B$2:$B$577,0),MATCH($D17,'LACO2 data'!$A$1:$AB$1,0)),"")</f>
        <v>1353.2952996104198</v>
      </c>
      <c r="G17" s="55">
        <f ca="1">IFERROR(INDEX(INDIRECT(SUBSTITUTE(RIGHT($D$15,LEN($D$15)-4)," ","_")),MATCH($D$14&amp;G$16,'LACO2 data'!$B$2:$B$577,0),MATCH($D17,'LACO2 data'!$A$1:$AB$1,0)),"")</f>
        <v>1340.4214556955467</v>
      </c>
      <c r="H17" s="55">
        <f ca="1">IFERROR(INDEX(INDIRECT(SUBSTITUTE(RIGHT($D$15,LEN($D$15)-4)," ","_")),MATCH($D$14&amp;H$16,'LACO2 data'!$B$2:$B$577,0),MATCH($D17,'LACO2 data'!$A$1:$AB$1,0)),"")</f>
        <v>1258.1710334098002</v>
      </c>
      <c r="I17" s="55">
        <f ca="1">IFERROR(INDEX(INDIRECT(SUBSTITUTE(RIGHT($D$15,LEN($D$15)-4)," ","_")),MATCH($D$14&amp;I$16,'LACO2 data'!$B$2:$B$577,0),MATCH($D17,'LACO2 data'!$A$1:$AB$1,0)),"")</f>
        <v>1180.2099106254609</v>
      </c>
      <c r="J17" s="55">
        <f ca="1">IFERROR(INDEX(INDIRECT(SUBSTITUTE(RIGHT($D$15,LEN($D$15)-4)," ","_")),MATCH($D$14&amp;J$16,'LACO2 data'!$B$2:$B$577,0),MATCH($D17,'LACO2 data'!$A$1:$AB$1,0)),"")</f>
        <v>1251.7968910125705</v>
      </c>
      <c r="K17" s="55">
        <f ca="1">IFERROR(INDEX(INDIRECT(SUBSTITUTE(RIGHT($D$15,LEN($D$15)-4)," ","_")),MATCH($D$14&amp;K$16,'LACO2 data'!$B$2:$B$577,0),MATCH($D17,'LACO2 data'!$A$1:$AB$1,0)),"")</f>
        <v>1128.1895954183453</v>
      </c>
      <c r="L17" s="55">
        <f ca="1">IFERROR(INDEX(INDIRECT(SUBSTITUTE(RIGHT($D$15,LEN($D$15)-4)," ","_")),MATCH($D$14&amp;L$16,'LACO2 data'!$B$2:$B$577,0),MATCH($D17,'LACO2 data'!$A$1:$AB$1,0)),"")</f>
        <v>1151.6588254668936</v>
      </c>
      <c r="M17" s="55">
        <f ca="1">IFERROR(INDEX(INDIRECT(SUBSTITUTE(RIGHT($D$15,LEN($D$15)-4)," ","_")),MATCH($D$14&amp;M$16,'LACO2 data'!$B$2:$B$577,0),MATCH($D17,'LACO2 data'!$A$1:$AB$1,0)),"")</f>
        <v>1114.368259394254</v>
      </c>
      <c r="N17" s="56" t="s">
        <v>304</v>
      </c>
      <c r="O17" s="63"/>
      <c r="P17" s="18"/>
      <c r="Q17" s="18"/>
      <c r="R17" s="18"/>
      <c r="S17" s="18"/>
      <c r="T17" s="18"/>
      <c r="U17" s="18"/>
      <c r="V17" s="18"/>
      <c r="W17" s="18"/>
      <c r="X17" s="94"/>
      <c r="Y17" s="23"/>
    </row>
    <row r="18" spans="1:25" s="3" customFormat="1" ht="31.5" customHeight="1" x14ac:dyDescent="0.25">
      <c r="A18" s="13"/>
      <c r="B18" s="14"/>
      <c r="C18" s="544"/>
      <c r="D18" s="35" t="s">
        <v>15</v>
      </c>
      <c r="E18" s="10">
        <f ca="1">IFERROR(INDEX(INDIRECT(SUBSTITUTE(RIGHT($D$15,LEN($D$15)-4)," ","_")),MATCH($D$14&amp;E$16,'LACO2 data'!$B$2:$B$577,0),MATCH($D18,'LACO2 data'!$A$1:$AB$1,0)),"")</f>
        <v>671.11855599873161</v>
      </c>
      <c r="F18" s="10">
        <f ca="1">IFERROR(INDEX(INDIRECT(SUBSTITUTE(RIGHT($D$15,LEN($D$15)-4)," ","_")),MATCH($D$14&amp;F$16,'LACO2 data'!$B$2:$B$577,0),MATCH($D18,'LACO2 data'!$A$1:$AB$1,0)),"")</f>
        <v>648.29769186532235</v>
      </c>
      <c r="G18" s="10">
        <f ca="1">IFERROR(INDEX(INDIRECT(SUBSTITUTE(RIGHT($D$15,LEN($D$15)-4)," ","_")),MATCH($D$14&amp;G$16,'LACO2 data'!$B$2:$B$577,0),MATCH($D18,'LACO2 data'!$A$1:$AB$1,0)),"")</f>
        <v>642.94208245933692</v>
      </c>
      <c r="H18" s="10">
        <f ca="1">IFERROR(INDEX(INDIRECT(SUBSTITUTE(RIGHT($D$15,LEN($D$15)-4)," ","_")),MATCH($D$14&amp;H$16,'LACO2 data'!$B$2:$B$577,0),MATCH($D18,'LACO2 data'!$A$1:$AB$1,0)),"")</f>
        <v>561.77542850066561</v>
      </c>
      <c r="I18" s="10">
        <f ca="1">IFERROR(INDEX(INDIRECT(SUBSTITUTE(RIGHT($D$15,LEN($D$15)-4)," ","_")),MATCH($D$14&amp;I$16,'LACO2 data'!$B$2:$B$577,0),MATCH($D18,'LACO2 data'!$A$1:$AB$1,0)),"")</f>
        <v>536.18242384489702</v>
      </c>
      <c r="J18" s="10">
        <f ca="1">IFERROR(INDEX(INDIRECT(SUBSTITUTE(RIGHT($D$15,LEN($D$15)-4)," ","_")),MATCH($D$14&amp;J$16,'LACO2 data'!$B$2:$B$577,0),MATCH($D18,'LACO2 data'!$A$1:$AB$1,0)),"")</f>
        <v>589.41750730141769</v>
      </c>
      <c r="K18" s="10">
        <f ca="1">IFERROR(INDEX(INDIRECT(SUBSTITUTE(RIGHT($D$15,LEN($D$15)-4)," ","_")),MATCH($D$14&amp;K$16,'LACO2 data'!$B$2:$B$577,0),MATCH($D18,'LACO2 data'!$A$1:$AB$1,0)),"")</f>
        <v>521.13327406972246</v>
      </c>
      <c r="L18" s="10">
        <f ca="1">IFERROR(INDEX(INDIRECT(SUBSTITUTE(RIGHT($D$15,LEN($D$15)-4)," ","_")),MATCH($D$14&amp;L$16,'LACO2 data'!$B$2:$B$577,0),MATCH($D18,'LACO2 data'!$A$1:$AB$1,0)),"")</f>
        <v>526.97110227268388</v>
      </c>
      <c r="M18" s="10">
        <f ca="1">IFERROR(INDEX(INDIRECT(SUBSTITUTE(RIGHT($D$15,LEN($D$15)-4)," ","_")),MATCH($D$14&amp;M$16,'LACO2 data'!$B$2:$B$577,0),MATCH($D18,'LACO2 data'!$A$1:$AB$1,0)),"")</f>
        <v>498.87219547096811</v>
      </c>
      <c r="N18" s="9" t="s">
        <v>304</v>
      </c>
      <c r="O18" s="64"/>
      <c r="P18" s="18"/>
      <c r="Q18" s="18"/>
      <c r="R18" s="18"/>
      <c r="S18" s="18"/>
      <c r="T18" s="18"/>
      <c r="U18" s="18"/>
      <c r="V18" s="18"/>
      <c r="W18" s="18"/>
      <c r="X18" s="94"/>
      <c r="Y18" s="23"/>
    </row>
    <row r="19" spans="1:25" s="3" customFormat="1" ht="30" customHeight="1" x14ac:dyDescent="0.25">
      <c r="A19" s="13"/>
      <c r="B19" s="14"/>
      <c r="C19" s="544"/>
      <c r="D19" s="35" t="s">
        <v>16</v>
      </c>
      <c r="E19" s="10">
        <f ca="1">IFERROR(INDEX(INDIRECT(SUBSTITUTE(RIGHT($D$15,LEN($D$15)-4)," ","_")),MATCH($D$14&amp;E$16,'LACO2 data'!$B$2:$B$577,0),MATCH($D19,'LACO2 data'!$A$1:$AB$1,0)),"")</f>
        <v>446.01930215897801</v>
      </c>
      <c r="F19" s="10">
        <f ca="1">IFERROR(INDEX(INDIRECT(SUBSTITUTE(RIGHT($D$15,LEN($D$15)-4)," ","_")),MATCH($D$14&amp;F$16,'LACO2 data'!$B$2:$B$577,0),MATCH($D19,'LACO2 data'!$A$1:$AB$1,0)),"")</f>
        <v>441.39490348043466</v>
      </c>
      <c r="G19" s="10">
        <f ca="1">IFERROR(INDEX(INDIRECT(SUBSTITUTE(RIGHT($D$15,LEN($D$15)-4)," ","_")),MATCH($D$14&amp;G$16,'LACO2 data'!$B$2:$B$577,0),MATCH($D19,'LACO2 data'!$A$1:$AB$1,0)),"")</f>
        <v>429.89143999290553</v>
      </c>
      <c r="H19" s="10">
        <f ca="1">IFERROR(INDEX(INDIRECT(SUBSTITUTE(RIGHT($D$15,LEN($D$15)-4)," ","_")),MATCH($D$14&amp;H$16,'LACO2 data'!$B$2:$B$577,0),MATCH($D19,'LACO2 data'!$A$1:$AB$1,0)),"")</f>
        <v>433.36394075247944</v>
      </c>
      <c r="I19" s="10">
        <f ca="1">IFERROR(INDEX(INDIRECT(SUBSTITUTE(RIGHT($D$15,LEN($D$15)-4)," ","_")),MATCH($D$14&amp;I$16,'LACO2 data'!$B$2:$B$577,0),MATCH($D19,'LACO2 data'!$A$1:$AB$1,0)),"")</f>
        <v>391.42447708959372</v>
      </c>
      <c r="J19" s="10">
        <f ca="1">IFERROR(INDEX(INDIRECT(SUBSTITUTE(RIGHT($D$15,LEN($D$15)-4)," ","_")),MATCH($D$14&amp;J$16,'LACO2 data'!$B$2:$B$577,0),MATCH($D19,'LACO2 data'!$A$1:$AB$1,0)),"")</f>
        <v>412.93745027409284</v>
      </c>
      <c r="K19" s="10">
        <f ca="1">IFERROR(INDEX(INDIRECT(SUBSTITUTE(RIGHT($D$15,LEN($D$15)-4)," ","_")),MATCH($D$14&amp;K$16,'LACO2 data'!$B$2:$B$577,0),MATCH($D19,'LACO2 data'!$A$1:$AB$1,0)),"")</f>
        <v>362.91168939920635</v>
      </c>
      <c r="L19" s="10">
        <f ca="1">IFERROR(INDEX(INDIRECT(SUBSTITUTE(RIGHT($D$15,LEN($D$15)-4)," ","_")),MATCH($D$14&amp;L$16,'LACO2 data'!$B$2:$B$577,0),MATCH($D19,'LACO2 data'!$A$1:$AB$1,0)),"")</f>
        <v>385.82612080974519</v>
      </c>
      <c r="M19" s="10">
        <f ca="1">IFERROR(INDEX(INDIRECT(SUBSTITUTE(RIGHT($D$15,LEN($D$15)-4)," ","_")),MATCH($D$14&amp;M$16,'LACO2 data'!$B$2:$B$577,0),MATCH($D19,'LACO2 data'!$A$1:$AB$1,0)),"")</f>
        <v>377.80952779130882</v>
      </c>
      <c r="N19" s="9" t="s">
        <v>304</v>
      </c>
      <c r="O19" s="64"/>
      <c r="P19" s="18"/>
      <c r="Q19" s="18"/>
      <c r="R19" s="18"/>
      <c r="S19" s="18"/>
      <c r="T19" s="18"/>
      <c r="U19" s="18"/>
      <c r="V19" s="18"/>
      <c r="W19" s="18"/>
      <c r="X19" s="94"/>
      <c r="Y19" s="23"/>
    </row>
    <row r="20" spans="1:25" s="3" customFormat="1" ht="28.5" customHeight="1" x14ac:dyDescent="0.25">
      <c r="A20" s="13"/>
      <c r="B20" s="14"/>
      <c r="C20" s="544"/>
      <c r="D20" s="35" t="s">
        <v>17</v>
      </c>
      <c r="E20" s="10">
        <f ca="1">IFERROR(INDEX(INDIRECT(SUBSTITUTE(RIGHT($D$15,LEN($D$15)-4)," ","_")),MATCH($D$14&amp;E$16,'LACO2 data'!$B$2:$B$577,0),MATCH($D20,'LACO2 data'!$A$1:$AB$1,0)),"")</f>
        <v>265.21081336621239</v>
      </c>
      <c r="F20" s="10">
        <f ca="1">IFERROR(INDEX(INDIRECT(SUBSTITUTE(RIGHT($D$15,LEN($D$15)-4)," ","_")),MATCH($D$14&amp;F$16,'LACO2 data'!$B$2:$B$577,0),MATCH($D20,'LACO2 data'!$A$1:$AB$1,0)),"")</f>
        <v>263.60270426466252</v>
      </c>
      <c r="G20" s="10">
        <f ca="1">IFERROR(INDEX(INDIRECT(SUBSTITUTE(RIGHT($D$15,LEN($D$15)-4)," ","_")),MATCH($D$14&amp;G$16,'LACO2 data'!$B$2:$B$577,0),MATCH($D20,'LACO2 data'!$A$1:$AB$1,0)),"")</f>
        <v>267.58793324330429</v>
      </c>
      <c r="H20" s="10">
        <f ca="1">IFERROR(INDEX(INDIRECT(SUBSTITUTE(RIGHT($D$15,LEN($D$15)-4)," ","_")),MATCH($D$14&amp;H$16,'LACO2 data'!$B$2:$B$577,0),MATCH($D20,'LACO2 data'!$A$1:$AB$1,0)),"")</f>
        <v>263.03166415665493</v>
      </c>
      <c r="I20" s="10">
        <f ca="1">IFERROR(INDEX(INDIRECT(SUBSTITUTE(RIGHT($D$15,LEN($D$15)-4)," ","_")),MATCH($D$14&amp;I$16,'LACO2 data'!$B$2:$B$577,0),MATCH($D20,'LACO2 data'!$A$1:$AB$1,0)),"")</f>
        <v>252.60300969097017</v>
      </c>
      <c r="J20" s="10">
        <f ca="1">IFERROR(INDEX(INDIRECT(SUBSTITUTE(RIGHT($D$15,LEN($D$15)-4)," ","_")),MATCH($D$14&amp;J$16,'LACO2 data'!$B$2:$B$577,0),MATCH($D20,'LACO2 data'!$A$1:$AB$1,0)),"")</f>
        <v>249.44193343706007</v>
      </c>
      <c r="K20" s="10">
        <f ca="1">IFERROR(INDEX(INDIRECT(SUBSTITUTE(RIGHT($D$15,LEN($D$15)-4)," ","_")),MATCH($D$14&amp;K$16,'LACO2 data'!$B$2:$B$577,0),MATCH($D20,'LACO2 data'!$A$1:$AB$1,0)),"")</f>
        <v>244.14463194941638</v>
      </c>
      <c r="L20" s="10">
        <f ca="1">IFERROR(INDEX(INDIRECT(SUBSTITUTE(RIGHT($D$15,LEN($D$15)-4)," ","_")),MATCH($D$14&amp;L$16,'LACO2 data'!$B$2:$B$577,0),MATCH($D20,'LACO2 data'!$A$1:$AB$1,0)),"")</f>
        <v>238.8616023844647</v>
      </c>
      <c r="M20" s="10">
        <f ca="1">IFERROR(INDEX(INDIRECT(SUBSTITUTE(RIGHT($D$15,LEN($D$15)-4)," ","_")),MATCH($D$14&amp;M$16,'LACO2 data'!$B$2:$B$577,0),MATCH($D20,'LACO2 data'!$A$1:$AB$1,0)),"")</f>
        <v>237.68653613197694</v>
      </c>
      <c r="N20" s="9" t="s">
        <v>304</v>
      </c>
      <c r="O20" s="64"/>
      <c r="P20" s="18"/>
      <c r="Q20" s="18"/>
      <c r="R20" s="18"/>
      <c r="S20" s="18"/>
      <c r="T20" s="18"/>
      <c r="U20" s="18"/>
      <c r="V20" s="18"/>
      <c r="W20" s="18"/>
      <c r="X20" s="94"/>
      <c r="Y20" s="23"/>
    </row>
    <row r="21" spans="1:25" s="3" customFormat="1" ht="36.75" customHeight="1" thickBot="1" x14ac:dyDescent="0.3">
      <c r="A21" s="13"/>
      <c r="B21" s="14"/>
      <c r="C21" s="545"/>
      <c r="D21" s="65" t="s">
        <v>18</v>
      </c>
      <c r="E21" s="60">
        <f ca="1">IFERROR(INDEX(INDIRECT(SUBSTITUTE(RIGHT($D$15,LEN($D$15)-4)," ","_")),MATCH($D$14&amp;E$16,'LACO2 data'!$B$2:$B$577,0),MATCH($D21,'LACO2 data'!$A$1:$AB$1,0)),"")</f>
        <v>8.0636333869446535</v>
      </c>
      <c r="F21" s="60">
        <f ca="1">IFERROR(INDEX(INDIRECT(SUBSTITUTE(RIGHT($D$15,LEN($D$15)-4)," ","_")),MATCH($D$14&amp;F$16,'LACO2 data'!$B$2:$B$577,0),MATCH($D21,'LACO2 data'!$A$1:$AB$1,0)),"")</f>
        <v>7.9015314976961468</v>
      </c>
      <c r="G21" s="60">
        <f ca="1">IFERROR(INDEX(INDIRECT(SUBSTITUTE(RIGHT($D$15,LEN($D$15)-4)," ","_")),MATCH($D$14&amp;G$16,'LACO2 data'!$B$2:$B$577,0),MATCH($D21,'LACO2 data'!$A$1:$AB$1,0)),"")</f>
        <v>7.7994964255530457</v>
      </c>
      <c r="H21" s="60">
        <f ca="1">IFERROR(INDEX(INDIRECT(SUBSTITUTE(RIGHT($D$15,LEN($D$15)-4)," ","_")),MATCH($D$14&amp;H$16,'LACO2 data'!$B$2:$B$577,0),MATCH($D21,'LACO2 data'!$A$1:$AB$1,0)),"")</f>
        <v>7.2878303603440679</v>
      </c>
      <c r="I21" s="60">
        <f ca="1">IFERROR(INDEX(INDIRECT(SUBSTITUTE(RIGHT($D$15,LEN($D$15)-4)," ","_")),MATCH($D$14&amp;I$16,'LACO2 data'!$B$2:$B$577,0),MATCH($D21,'LACO2 data'!$A$1:$AB$1,0)),"")</f>
        <v>6.821234022803492</v>
      </c>
      <c r="J21" s="60">
        <f ca="1">IFERROR(INDEX(INDIRECT(SUBSTITUTE(RIGHT($D$15,LEN($D$15)-4)," ","_")),MATCH($D$14&amp;J$16,'LACO2 data'!$B$2:$B$577,0),MATCH($D21,'LACO2 data'!$A$1:$AB$1,0)),"")</f>
        <v>7.20666028216794</v>
      </c>
      <c r="K21" s="60">
        <f ca="1">IFERROR(INDEX(INDIRECT(SUBSTITUTE(RIGHT($D$15,LEN($D$15)-4)," ","_")),MATCH($D$14&amp;K$16,'LACO2 data'!$B$2:$B$577,0),MATCH($D21,'LACO2 data'!$A$1:$AB$1,0)),"")</f>
        <v>6.457868319509708</v>
      </c>
      <c r="L21" s="60">
        <f ca="1">IFERROR(INDEX(INDIRECT(SUBSTITUTE(RIGHT($D$15,LEN($D$15)-4)," ","_")),MATCH($D$14&amp;L$16,'LACO2 data'!$B$2:$B$577,0),MATCH($D21,'LACO2 data'!$A$1:$AB$1,0)),"")</f>
        <v>6.6069578651075282</v>
      </c>
      <c r="M21" s="60">
        <f ca="1">IFERROR(INDEX(INDIRECT(SUBSTITUTE(RIGHT($D$15,LEN($D$15)-4)," ","_")),MATCH($D$14&amp;M$16,'LACO2 data'!$B$2:$B$577,0),MATCH($D21,'LACO2 data'!$A$1:$AB$1,0)),"")</f>
        <v>6.4080980988743761</v>
      </c>
      <c r="N21" s="61" t="s">
        <v>307</v>
      </c>
      <c r="O21" s="66"/>
      <c r="P21" s="18"/>
      <c r="Q21" s="18"/>
      <c r="R21" s="18"/>
      <c r="S21" s="18"/>
      <c r="T21" s="18"/>
      <c r="U21" s="18"/>
      <c r="V21" s="18"/>
      <c r="W21" s="18"/>
      <c r="X21" s="94"/>
      <c r="Y21" s="23"/>
    </row>
    <row r="22" spans="1:25" s="3" customFormat="1" ht="29.25" customHeight="1" x14ac:dyDescent="0.25">
      <c r="A22" s="13"/>
      <c r="B22" s="14"/>
      <c r="C22" s="546"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47"/>
      <c r="D23" s="36" t="s">
        <v>247</v>
      </c>
      <c r="E23" s="10">
        <f ca="1">IFERROR(INDEX(INDIRECT(SUBSTITUTE(RIGHT($D$15,LEN($D$15)-4)," ","_")),MATCH($D$14&amp;E$16,'LACO2 data'!$B$2:$B$577,0),MATCH($D23,'LACO2 data'!$A$1:$AB$1,0)),"")</f>
        <v>0</v>
      </c>
      <c r="F23" s="10">
        <f ca="1">IFERROR(INDEX(INDIRECT(SUBSTITUTE(RIGHT($D$15,LEN($D$15)-4)," ","_")),MATCH($D$14&amp;F$16,'LACO2 data'!$B$2:$B$577,0),MATCH($D23,'LACO2 data'!$A$1:$AB$1,0)),"")</f>
        <v>0</v>
      </c>
      <c r="G23" s="10">
        <f ca="1">IFERROR(INDEX(INDIRECT(SUBSTITUTE(RIGHT($D$15,LEN($D$15)-4)," ","_")),MATCH($D$14&amp;G$16,'LACO2 data'!$B$2:$B$577,0),MATCH($D23,'LACO2 data'!$A$1:$AB$1,0)),"")</f>
        <v>0</v>
      </c>
      <c r="H23" s="10">
        <f ca="1">IFERROR(INDEX(INDIRECT(SUBSTITUTE(RIGHT($D$15,LEN($D$15)-4)," ","_")),MATCH($D$14&amp;H$16,'LACO2 data'!$B$2:$B$577,0),MATCH($D23,'LACO2 data'!$A$1:$AB$1,0)),"")</f>
        <v>0</v>
      </c>
      <c r="I23" s="10">
        <f ca="1">IFERROR(INDEX(INDIRECT(SUBSTITUTE(RIGHT($D$15,LEN($D$15)-4)," ","_")),MATCH($D$14&amp;I$16,'LACO2 data'!$B$2:$B$577,0),MATCH($D23,'LACO2 data'!$A$1:$AB$1,0)),"")</f>
        <v>0</v>
      </c>
      <c r="J23" s="10">
        <f ca="1">IFERROR(INDEX(INDIRECT(SUBSTITUTE(RIGHT($D$15,LEN($D$15)-4)," ","_")),MATCH($D$14&amp;J$16,'LACO2 data'!$B$2:$B$577,0),MATCH($D23,'LACO2 data'!$A$1:$AB$1,0)),"")</f>
        <v>0</v>
      </c>
      <c r="K23" s="10">
        <f ca="1">IFERROR(INDEX(INDIRECT(SUBSTITUTE(RIGHT($D$15,LEN($D$15)-4)," ","_")),MATCH($D$14&amp;K$16,'LACO2 data'!$B$2:$B$577,0),MATCH($D23,'LACO2 data'!$A$1:$AB$1,0)),"")</f>
        <v>0</v>
      </c>
      <c r="L23" s="10">
        <f ca="1">IFERROR(INDEX(INDIRECT(SUBSTITUTE(RIGHT($D$15,LEN($D$15)-4)," ","_")),MATCH($D$14&amp;L$16,'LACO2 data'!$B$2:$B$577,0),MATCH($D23,'LACO2 data'!$A$1:$AB$1,0)),"")</f>
        <v>0</v>
      </c>
      <c r="M23" s="10">
        <f ca="1">IFERROR(INDEX(INDIRECT(SUBSTITUTE(RIGHT($D$15,LEN($D$15)-4)," ","_")),MATCH($D$14&amp;M$16,'LACO2 data'!$B$2:$B$577,0),MATCH($D23,'LACO2 data'!$A$1:$AB$1,0)),"")</f>
        <v>0</v>
      </c>
      <c r="N23" s="9" t="s">
        <v>304</v>
      </c>
      <c r="O23" s="58"/>
      <c r="P23" s="18"/>
      <c r="Q23" s="18"/>
      <c r="R23" s="18"/>
      <c r="S23" s="18"/>
      <c r="T23" s="18"/>
      <c r="U23" s="18"/>
      <c r="V23" s="18"/>
      <c r="W23" s="18"/>
      <c r="X23" s="94"/>
      <c r="Y23" s="23"/>
    </row>
    <row r="24" spans="1:25" s="3" customFormat="1" ht="26.25" customHeight="1" thickBot="1" x14ac:dyDescent="0.3">
      <c r="A24" s="13"/>
      <c r="B24" s="14"/>
      <c r="C24" s="548"/>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957</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54" t="s">
        <v>131</v>
      </c>
      <c r="F29" s="555"/>
      <c r="G29" s="550"/>
      <c r="H29" s="121" t="s">
        <v>140</v>
      </c>
      <c r="I29" s="72" t="s">
        <v>139</v>
      </c>
      <c r="J29" s="72" t="s">
        <v>10</v>
      </c>
      <c r="K29" s="72" t="s">
        <v>135</v>
      </c>
      <c r="L29" s="72" t="s">
        <v>138</v>
      </c>
      <c r="M29" s="72" t="s">
        <v>155</v>
      </c>
      <c r="N29" s="72" t="s">
        <v>153</v>
      </c>
      <c r="O29" s="549" t="s">
        <v>8</v>
      </c>
      <c r="P29" s="550"/>
      <c r="Q29" s="18"/>
      <c r="R29" s="18"/>
      <c r="S29" s="18"/>
      <c r="T29" s="18"/>
      <c r="U29" s="18"/>
      <c r="V29" s="18"/>
      <c r="W29" s="18"/>
      <c r="X29" s="94"/>
      <c r="Y29" s="23"/>
    </row>
    <row r="30" spans="1:25" s="3" customFormat="1" ht="46.5" customHeight="1" thickBot="1" x14ac:dyDescent="0.3">
      <c r="A30" s="13"/>
      <c r="B30" s="14"/>
      <c r="C30" s="411" t="s">
        <v>1039</v>
      </c>
      <c r="D30" s="318"/>
      <c r="E30" s="556" t="s">
        <v>1043</v>
      </c>
      <c r="F30" s="557"/>
      <c r="G30" s="557"/>
      <c r="H30" s="434" t="s">
        <v>137</v>
      </c>
      <c r="I30" s="319">
        <v>1382.35</v>
      </c>
      <c r="J30" s="320">
        <v>2005</v>
      </c>
      <c r="K30" s="321">
        <v>580.6</v>
      </c>
      <c r="L30" s="320">
        <v>2020</v>
      </c>
      <c r="M30" s="321"/>
      <c r="N30" s="320">
        <v>2014</v>
      </c>
      <c r="O30" s="551"/>
      <c r="P30" s="552"/>
      <c r="Q30" s="18"/>
      <c r="R30" s="18"/>
      <c r="S30" s="18"/>
      <c r="T30" s="18"/>
      <c r="U30" s="18"/>
      <c r="V30" s="18"/>
      <c r="W30" s="18"/>
      <c r="X30" s="94"/>
      <c r="Y30" s="23"/>
    </row>
    <row r="31" spans="1:25" s="3" customFormat="1" ht="46.5" customHeight="1" x14ac:dyDescent="0.25">
      <c r="A31" s="13"/>
      <c r="B31" s="14"/>
      <c r="C31" s="322" t="s">
        <v>166</v>
      </c>
      <c r="D31" s="323" t="s">
        <v>208</v>
      </c>
      <c r="E31" s="553" t="s">
        <v>1044</v>
      </c>
      <c r="F31" s="535"/>
      <c r="G31" s="535"/>
      <c r="H31" s="434" t="s">
        <v>137</v>
      </c>
      <c r="I31" s="325">
        <v>1335</v>
      </c>
      <c r="J31" s="326">
        <v>2012</v>
      </c>
      <c r="K31" s="327">
        <v>1189</v>
      </c>
      <c r="L31" s="326">
        <v>2025</v>
      </c>
      <c r="M31" s="327">
        <v>472.7</v>
      </c>
      <c r="N31" s="326">
        <v>2014</v>
      </c>
      <c r="O31" s="553"/>
      <c r="P31" s="536"/>
      <c r="Q31" s="18"/>
      <c r="R31" s="18"/>
      <c r="S31" s="18"/>
      <c r="T31" s="18"/>
      <c r="U31" s="18"/>
      <c r="V31" s="18"/>
      <c r="W31" s="18"/>
      <c r="X31" s="94"/>
      <c r="Y31" s="23"/>
    </row>
    <row r="32" spans="1:25" s="3" customFormat="1" ht="46.5" customHeight="1" x14ac:dyDescent="0.25">
      <c r="A32" s="13"/>
      <c r="B32" s="14"/>
      <c r="C32" s="322" t="s">
        <v>67</v>
      </c>
      <c r="D32" s="323" t="s">
        <v>193</v>
      </c>
      <c r="E32" s="553" t="s">
        <v>1042</v>
      </c>
      <c r="F32" s="535"/>
      <c r="G32" s="535"/>
      <c r="H32" s="324"/>
      <c r="I32" s="325"/>
      <c r="J32" s="326"/>
      <c r="K32" s="327"/>
      <c r="L32" s="326"/>
      <c r="M32" s="327"/>
      <c r="N32" s="326"/>
      <c r="O32" s="535"/>
      <c r="P32" s="536"/>
      <c r="Q32" s="18"/>
      <c r="R32" s="18"/>
      <c r="S32" s="18"/>
      <c r="T32" s="18"/>
      <c r="U32" s="18"/>
      <c r="V32" s="18"/>
      <c r="W32" s="18"/>
      <c r="X32" s="94"/>
      <c r="Y32" s="23"/>
    </row>
    <row r="33" spans="1:25" s="3" customFormat="1" ht="46.5" customHeight="1" x14ac:dyDescent="0.25">
      <c r="A33" s="13"/>
      <c r="B33" s="14"/>
      <c r="C33" s="322"/>
      <c r="D33" s="323"/>
      <c r="E33" s="553"/>
      <c r="F33" s="535"/>
      <c r="G33" s="535"/>
      <c r="H33" s="324"/>
      <c r="I33" s="325"/>
      <c r="J33" s="326"/>
      <c r="K33" s="326"/>
      <c r="L33" s="326"/>
      <c r="M33" s="327"/>
      <c r="N33" s="326"/>
      <c r="O33" s="535"/>
      <c r="P33" s="536"/>
      <c r="Q33" s="18"/>
      <c r="R33" s="18"/>
      <c r="S33" s="18"/>
      <c r="T33" s="18"/>
      <c r="U33" s="18"/>
      <c r="V33" s="18"/>
      <c r="W33" s="18"/>
      <c r="X33" s="94"/>
      <c r="Y33" s="23"/>
    </row>
    <row r="34" spans="1:25" s="3" customFormat="1" ht="46.5" customHeight="1" x14ac:dyDescent="0.25">
      <c r="A34" s="13"/>
      <c r="B34" s="14"/>
      <c r="C34" s="322"/>
      <c r="D34" s="323"/>
      <c r="E34" s="535"/>
      <c r="F34" s="535"/>
      <c r="G34" s="535"/>
      <c r="H34" s="324"/>
      <c r="I34" s="325"/>
      <c r="J34" s="326"/>
      <c r="K34" s="326"/>
      <c r="L34" s="326"/>
      <c r="M34" s="327"/>
      <c r="N34" s="326"/>
      <c r="O34" s="535"/>
      <c r="P34" s="536"/>
      <c r="Q34" s="18"/>
      <c r="R34" s="18"/>
      <c r="S34" s="18"/>
      <c r="T34" s="18"/>
      <c r="U34" s="18"/>
      <c r="V34" s="18"/>
      <c r="W34" s="18"/>
      <c r="X34" s="94"/>
      <c r="Y34" s="23"/>
    </row>
    <row r="35" spans="1:25" s="3" customFormat="1" ht="46.5" hidden="1" customHeight="1" x14ac:dyDescent="0.25">
      <c r="A35" s="13"/>
      <c r="B35" s="14"/>
      <c r="C35" s="322"/>
      <c r="D35" s="323"/>
      <c r="E35" s="535"/>
      <c r="F35" s="535"/>
      <c r="G35" s="535"/>
      <c r="H35" s="324"/>
      <c r="I35" s="325"/>
      <c r="J35" s="326"/>
      <c r="K35" s="326"/>
      <c r="L35" s="326"/>
      <c r="M35" s="327"/>
      <c r="N35" s="326"/>
      <c r="O35" s="535"/>
      <c r="P35" s="536"/>
      <c r="Q35" s="18"/>
      <c r="R35" s="18"/>
      <c r="S35" s="18"/>
      <c r="T35" s="18"/>
      <c r="U35" s="18"/>
      <c r="V35" s="18"/>
      <c r="W35" s="18"/>
      <c r="X35" s="94"/>
      <c r="Y35" s="23"/>
    </row>
    <row r="36" spans="1:25" s="3" customFormat="1" ht="46.5" hidden="1" customHeight="1" x14ac:dyDescent="0.25">
      <c r="A36" s="13"/>
      <c r="B36" s="14"/>
      <c r="C36" s="322"/>
      <c r="D36" s="323"/>
      <c r="E36" s="535"/>
      <c r="F36" s="535"/>
      <c r="G36" s="535"/>
      <c r="H36" s="324"/>
      <c r="I36" s="325"/>
      <c r="J36" s="326"/>
      <c r="K36" s="326"/>
      <c r="L36" s="326"/>
      <c r="M36" s="327"/>
      <c r="N36" s="326"/>
      <c r="O36" s="535"/>
      <c r="P36" s="536"/>
      <c r="Q36" s="18"/>
      <c r="R36" s="18"/>
      <c r="S36" s="18"/>
      <c r="T36" s="18"/>
      <c r="U36" s="18"/>
      <c r="V36" s="18"/>
      <c r="W36" s="18"/>
      <c r="X36" s="94"/>
      <c r="Y36" s="23"/>
    </row>
    <row r="37" spans="1:25" s="3" customFormat="1" ht="46.5" hidden="1" customHeight="1" x14ac:dyDescent="0.25">
      <c r="A37" s="13"/>
      <c r="B37" s="14"/>
      <c r="C37" s="322"/>
      <c r="D37" s="323"/>
      <c r="E37" s="535"/>
      <c r="F37" s="535"/>
      <c r="G37" s="535"/>
      <c r="H37" s="324"/>
      <c r="I37" s="325"/>
      <c r="J37" s="326"/>
      <c r="K37" s="326"/>
      <c r="L37" s="326"/>
      <c r="M37" s="327"/>
      <c r="N37" s="326"/>
      <c r="O37" s="535"/>
      <c r="P37" s="536"/>
      <c r="Q37" s="18"/>
      <c r="R37" s="18"/>
      <c r="S37" s="18"/>
      <c r="T37" s="18"/>
      <c r="U37" s="18"/>
      <c r="V37" s="18"/>
      <c r="W37" s="18"/>
      <c r="X37" s="94"/>
      <c r="Y37" s="23"/>
    </row>
    <row r="38" spans="1:25" s="3" customFormat="1" ht="46.5" hidden="1" customHeight="1" x14ac:dyDescent="0.25">
      <c r="A38" s="13"/>
      <c r="B38" s="14"/>
      <c r="C38" s="322"/>
      <c r="D38" s="323"/>
      <c r="E38" s="535"/>
      <c r="F38" s="535"/>
      <c r="G38" s="535"/>
      <c r="H38" s="324"/>
      <c r="I38" s="325"/>
      <c r="J38" s="326"/>
      <c r="K38" s="326"/>
      <c r="L38" s="326"/>
      <c r="M38" s="327"/>
      <c r="N38" s="326"/>
      <c r="O38" s="535"/>
      <c r="P38" s="536"/>
      <c r="Q38" s="18"/>
      <c r="R38" s="18"/>
      <c r="S38" s="18"/>
      <c r="T38" s="18"/>
      <c r="U38" s="18"/>
      <c r="V38" s="18"/>
      <c r="W38" s="18"/>
      <c r="X38" s="94"/>
      <c r="Y38" s="23"/>
    </row>
    <row r="39" spans="1:25" s="3" customFormat="1" ht="46.5" hidden="1" customHeight="1" x14ac:dyDescent="0.25">
      <c r="A39" s="13"/>
      <c r="B39" s="14"/>
      <c r="C39" s="322"/>
      <c r="D39" s="323"/>
      <c r="E39" s="535"/>
      <c r="F39" s="535"/>
      <c r="G39" s="535"/>
      <c r="H39" s="324"/>
      <c r="I39" s="325"/>
      <c r="J39" s="326"/>
      <c r="K39" s="326"/>
      <c r="L39" s="326"/>
      <c r="M39" s="327"/>
      <c r="N39" s="326"/>
      <c r="O39" s="535"/>
      <c r="P39" s="536"/>
      <c r="Q39" s="18"/>
      <c r="R39" s="18"/>
      <c r="S39" s="18"/>
      <c r="T39" s="18"/>
      <c r="U39" s="18"/>
      <c r="V39" s="18"/>
      <c r="W39" s="18"/>
      <c r="X39" s="94"/>
      <c r="Y39" s="23"/>
    </row>
    <row r="40" spans="1:25" s="3" customFormat="1" ht="46.5" hidden="1" customHeight="1" x14ac:dyDescent="0.25">
      <c r="A40" s="13"/>
      <c r="B40" s="14"/>
      <c r="C40" s="322"/>
      <c r="D40" s="323"/>
      <c r="E40" s="535"/>
      <c r="F40" s="535"/>
      <c r="G40" s="535"/>
      <c r="H40" s="324"/>
      <c r="I40" s="325"/>
      <c r="J40" s="326"/>
      <c r="K40" s="326"/>
      <c r="L40" s="326"/>
      <c r="M40" s="327"/>
      <c r="N40" s="326"/>
      <c r="O40" s="535"/>
      <c r="P40" s="536"/>
      <c r="Q40" s="18"/>
      <c r="R40" s="18"/>
      <c r="S40" s="18"/>
      <c r="T40" s="18"/>
      <c r="U40" s="18"/>
      <c r="V40" s="18"/>
      <c r="W40" s="18"/>
      <c r="X40" s="94"/>
      <c r="Y40" s="23"/>
    </row>
    <row r="41" spans="1:25" s="3" customFormat="1" ht="46.5" hidden="1" customHeight="1" x14ac:dyDescent="0.25">
      <c r="A41" s="13"/>
      <c r="B41" s="14"/>
      <c r="C41" s="322"/>
      <c r="D41" s="323"/>
      <c r="E41" s="535"/>
      <c r="F41" s="535"/>
      <c r="G41" s="535"/>
      <c r="H41" s="324"/>
      <c r="I41" s="325"/>
      <c r="J41" s="326"/>
      <c r="K41" s="326"/>
      <c r="L41" s="326"/>
      <c r="M41" s="327"/>
      <c r="N41" s="326"/>
      <c r="O41" s="535"/>
      <c r="P41" s="536"/>
      <c r="Q41" s="18"/>
      <c r="R41" s="18"/>
      <c r="S41" s="18"/>
      <c r="T41" s="18"/>
      <c r="U41" s="18"/>
      <c r="V41" s="18"/>
      <c r="W41" s="18"/>
      <c r="X41" s="94"/>
      <c r="Y41" s="23"/>
    </row>
    <row r="42" spans="1:25" s="3" customFormat="1" ht="46.5" hidden="1" customHeight="1" x14ac:dyDescent="0.25">
      <c r="A42" s="13"/>
      <c r="B42" s="14"/>
      <c r="C42" s="322"/>
      <c r="D42" s="323"/>
      <c r="E42" s="535"/>
      <c r="F42" s="535"/>
      <c r="G42" s="535"/>
      <c r="H42" s="324"/>
      <c r="I42" s="325"/>
      <c r="J42" s="326"/>
      <c r="K42" s="326"/>
      <c r="L42" s="326"/>
      <c r="M42" s="327"/>
      <c r="N42" s="326"/>
      <c r="O42" s="535"/>
      <c r="P42" s="536"/>
      <c r="Q42" s="18"/>
      <c r="R42" s="18"/>
      <c r="S42" s="18"/>
      <c r="T42" s="18"/>
      <c r="U42" s="18"/>
      <c r="V42" s="18"/>
      <c r="W42" s="18"/>
      <c r="X42" s="94"/>
      <c r="Y42" s="23"/>
    </row>
    <row r="43" spans="1:25" s="3" customFormat="1" ht="46.5" hidden="1" customHeight="1" x14ac:dyDescent="0.25">
      <c r="A43" s="13"/>
      <c r="B43" s="14"/>
      <c r="C43" s="322"/>
      <c r="D43" s="323"/>
      <c r="E43" s="535"/>
      <c r="F43" s="535"/>
      <c r="G43" s="535"/>
      <c r="H43" s="324"/>
      <c r="I43" s="325"/>
      <c r="J43" s="326"/>
      <c r="K43" s="326"/>
      <c r="L43" s="326"/>
      <c r="M43" s="327"/>
      <c r="N43" s="326"/>
      <c r="O43" s="535"/>
      <c r="P43" s="536"/>
      <c r="Q43" s="18"/>
      <c r="R43" s="18"/>
      <c r="S43" s="18"/>
      <c r="T43" s="18"/>
      <c r="U43" s="18"/>
      <c r="V43" s="18"/>
      <c r="W43" s="18"/>
      <c r="X43" s="94"/>
      <c r="Y43" s="23"/>
    </row>
    <row r="44" spans="1:25" s="3" customFormat="1" ht="46.5" hidden="1" customHeight="1" x14ac:dyDescent="0.25">
      <c r="A44" s="13"/>
      <c r="B44" s="14"/>
      <c r="C44" s="322"/>
      <c r="D44" s="323"/>
      <c r="E44" s="535"/>
      <c r="F44" s="535"/>
      <c r="G44" s="535"/>
      <c r="H44" s="324"/>
      <c r="I44" s="325"/>
      <c r="J44" s="326"/>
      <c r="K44" s="326"/>
      <c r="L44" s="326"/>
      <c r="M44" s="327"/>
      <c r="N44" s="326"/>
      <c r="O44" s="535"/>
      <c r="P44" s="536"/>
      <c r="Q44" s="18"/>
      <c r="R44" s="18"/>
      <c r="S44" s="18"/>
      <c r="T44" s="18"/>
      <c r="U44" s="18"/>
      <c r="V44" s="18"/>
      <c r="W44" s="18"/>
      <c r="X44" s="94"/>
      <c r="Y44" s="23"/>
    </row>
    <row r="45" spans="1:25" s="3" customFormat="1" ht="46.5" hidden="1" customHeight="1" x14ac:dyDescent="0.25">
      <c r="A45" s="13"/>
      <c r="B45" s="14"/>
      <c r="C45" s="322"/>
      <c r="D45" s="323"/>
      <c r="E45" s="535"/>
      <c r="F45" s="535"/>
      <c r="G45" s="535"/>
      <c r="H45" s="324"/>
      <c r="I45" s="325"/>
      <c r="J45" s="326"/>
      <c r="K45" s="326"/>
      <c r="L45" s="326"/>
      <c r="M45" s="327"/>
      <c r="N45" s="326"/>
      <c r="O45" s="535"/>
      <c r="P45" s="536"/>
      <c r="Q45" s="18"/>
      <c r="R45" s="18"/>
      <c r="S45" s="18"/>
      <c r="T45" s="18"/>
      <c r="U45" s="18"/>
      <c r="V45" s="18"/>
      <c r="W45" s="18"/>
      <c r="X45" s="94"/>
      <c r="Y45" s="23"/>
    </row>
    <row r="46" spans="1:25" s="3" customFormat="1" ht="46.5" hidden="1" customHeight="1" x14ac:dyDescent="0.25">
      <c r="A46" s="13"/>
      <c r="B46" s="14"/>
      <c r="C46" s="322"/>
      <c r="D46" s="323"/>
      <c r="E46" s="535"/>
      <c r="F46" s="535"/>
      <c r="G46" s="535"/>
      <c r="H46" s="324"/>
      <c r="I46" s="325"/>
      <c r="J46" s="326"/>
      <c r="K46" s="326"/>
      <c r="L46" s="326"/>
      <c r="M46" s="327"/>
      <c r="N46" s="326"/>
      <c r="O46" s="535"/>
      <c r="P46" s="536"/>
      <c r="Q46" s="18"/>
      <c r="R46" s="18"/>
      <c r="S46" s="18"/>
      <c r="T46" s="18"/>
      <c r="U46" s="18"/>
      <c r="V46" s="18"/>
      <c r="W46" s="18"/>
      <c r="X46" s="94"/>
      <c r="Y46" s="23"/>
    </row>
    <row r="47" spans="1:25" s="3" customFormat="1" ht="46.5" hidden="1" customHeight="1" x14ac:dyDescent="0.25">
      <c r="A47" s="13"/>
      <c r="B47" s="14"/>
      <c r="C47" s="322"/>
      <c r="D47" s="323"/>
      <c r="E47" s="535"/>
      <c r="F47" s="535"/>
      <c r="G47" s="535"/>
      <c r="H47" s="324"/>
      <c r="I47" s="325"/>
      <c r="J47" s="326"/>
      <c r="K47" s="326"/>
      <c r="L47" s="326"/>
      <c r="M47" s="327"/>
      <c r="N47" s="326"/>
      <c r="O47" s="535"/>
      <c r="P47" s="536"/>
      <c r="Q47" s="18"/>
      <c r="R47" s="18"/>
      <c r="S47" s="18"/>
      <c r="T47" s="18"/>
      <c r="U47" s="18"/>
      <c r="V47" s="18"/>
      <c r="W47" s="18"/>
      <c r="X47" s="94"/>
      <c r="Y47" s="23"/>
    </row>
    <row r="48" spans="1:25" s="3" customFormat="1" ht="46.5" hidden="1" customHeight="1" x14ac:dyDescent="0.25">
      <c r="A48" s="13"/>
      <c r="B48" s="14"/>
      <c r="C48" s="322"/>
      <c r="D48" s="323"/>
      <c r="E48" s="535"/>
      <c r="F48" s="535"/>
      <c r="G48" s="535"/>
      <c r="H48" s="324"/>
      <c r="I48" s="325"/>
      <c r="J48" s="326"/>
      <c r="K48" s="326"/>
      <c r="L48" s="326"/>
      <c r="M48" s="327"/>
      <c r="N48" s="326"/>
      <c r="O48" s="535"/>
      <c r="P48" s="536"/>
      <c r="Q48" s="18"/>
      <c r="R48" s="18"/>
      <c r="S48" s="18"/>
      <c r="T48" s="18"/>
      <c r="U48" s="18"/>
      <c r="V48" s="18"/>
      <c r="W48" s="18"/>
      <c r="X48" s="94"/>
      <c r="Y48" s="23"/>
    </row>
    <row r="49" spans="1:25" s="38" customFormat="1" ht="46.5" hidden="1" customHeight="1" thickBot="1" x14ac:dyDescent="0.3">
      <c r="A49" s="37"/>
      <c r="B49" s="14"/>
      <c r="C49" s="328"/>
      <c r="D49" s="329"/>
      <c r="E49" s="537"/>
      <c r="F49" s="537"/>
      <c r="G49" s="537"/>
      <c r="H49" s="330"/>
      <c r="I49" s="331"/>
      <c r="J49" s="332"/>
      <c r="K49" s="332"/>
      <c r="L49" s="332"/>
      <c r="M49" s="333"/>
      <c r="N49" s="332"/>
      <c r="O49" s="537"/>
      <c r="P49" s="538"/>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956</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25" t="s">
        <v>1050</v>
      </c>
      <c r="D53" s="526"/>
      <c r="E53" s="526"/>
      <c r="F53" s="526"/>
      <c r="G53" s="526"/>
      <c r="H53" s="526"/>
      <c r="I53" s="527"/>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28"/>
      <c r="D54" s="529"/>
      <c r="E54" s="529"/>
      <c r="F54" s="529"/>
      <c r="G54" s="529"/>
      <c r="H54" s="529"/>
      <c r="I54" s="530"/>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28"/>
      <c r="D55" s="529"/>
      <c r="E55" s="529"/>
      <c r="F55" s="529"/>
      <c r="G55" s="529"/>
      <c r="H55" s="529"/>
      <c r="I55" s="530"/>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28"/>
      <c r="D56" s="529"/>
      <c r="E56" s="529"/>
      <c r="F56" s="529"/>
      <c r="G56" s="529"/>
      <c r="H56" s="529"/>
      <c r="I56" s="530"/>
      <c r="J56" s="5"/>
      <c r="K56" s="11"/>
      <c r="L56" s="12"/>
      <c r="M56" s="12"/>
      <c r="N56" s="12"/>
      <c r="O56" s="12"/>
      <c r="P56" s="12"/>
      <c r="Q56" s="18"/>
      <c r="R56" s="18"/>
      <c r="S56" s="18"/>
      <c r="T56" s="18"/>
      <c r="U56" s="18"/>
      <c r="V56" s="18"/>
      <c r="W56" s="18"/>
      <c r="X56" s="94"/>
      <c r="Y56" s="23"/>
    </row>
    <row r="57" spans="1:25" s="3" customFormat="1" ht="118.5" customHeight="1" x14ac:dyDescent="0.25">
      <c r="A57" s="13"/>
      <c r="B57" s="14"/>
      <c r="C57" s="531"/>
      <c r="D57" s="532"/>
      <c r="E57" s="532"/>
      <c r="F57" s="532"/>
      <c r="G57" s="532"/>
      <c r="H57" s="532"/>
      <c r="I57" s="533"/>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34" t="s">
        <v>66</v>
      </c>
      <c r="D62" s="298" t="s">
        <v>74</v>
      </c>
      <c r="E62" s="521" t="s">
        <v>131</v>
      </c>
      <c r="F62" s="521"/>
      <c r="G62" s="298" t="s">
        <v>149</v>
      </c>
      <c r="H62" s="298" t="s">
        <v>148</v>
      </c>
      <c r="I62" s="298" t="s">
        <v>147</v>
      </c>
      <c r="J62" s="298" t="s">
        <v>157</v>
      </c>
      <c r="K62" s="298" t="s">
        <v>958</v>
      </c>
      <c r="L62" s="539" t="s">
        <v>146</v>
      </c>
      <c r="M62" s="540"/>
      <c r="N62" s="539" t="s">
        <v>163</v>
      </c>
      <c r="O62" s="540"/>
      <c r="P62" s="298" t="s">
        <v>84</v>
      </c>
      <c r="Q62" s="298" t="s">
        <v>89</v>
      </c>
      <c r="R62" s="298" t="s">
        <v>86</v>
      </c>
      <c r="S62" s="298" t="s">
        <v>62</v>
      </c>
      <c r="T62" s="298" t="s">
        <v>156</v>
      </c>
      <c r="U62" s="298" t="s">
        <v>181</v>
      </c>
      <c r="V62" s="298" t="s">
        <v>150</v>
      </c>
      <c r="W62" s="80" t="s">
        <v>8</v>
      </c>
      <c r="X62" s="29"/>
      <c r="Y62" s="23"/>
    </row>
    <row r="63" spans="1:25" s="3" customFormat="1" ht="47.25" customHeight="1" thickBot="1" x14ac:dyDescent="0.3">
      <c r="A63" s="13"/>
      <c r="B63" s="14"/>
      <c r="C63" s="300" t="s">
        <v>166</v>
      </c>
      <c r="D63" s="299" t="s">
        <v>206</v>
      </c>
      <c r="E63" s="522" t="s">
        <v>1041</v>
      </c>
      <c r="F63" s="523"/>
      <c r="G63" s="301">
        <v>2009</v>
      </c>
      <c r="H63" s="301">
        <v>2021</v>
      </c>
      <c r="I63" s="435"/>
      <c r="J63" s="301">
        <v>2014</v>
      </c>
      <c r="K63" s="436"/>
      <c r="L63" s="523" t="s">
        <v>173</v>
      </c>
      <c r="M63" s="523"/>
      <c r="N63" s="541"/>
      <c r="O63" s="542"/>
      <c r="P63" s="301"/>
      <c r="Q63" s="301" t="s">
        <v>13</v>
      </c>
      <c r="R63" s="301"/>
      <c r="S63" s="302"/>
      <c r="T63" s="302"/>
      <c r="U63" s="301"/>
      <c r="V63" s="437" t="s">
        <v>1054</v>
      </c>
      <c r="W63" s="303"/>
      <c r="X63" s="29"/>
      <c r="Y63" s="23"/>
    </row>
    <row r="64" spans="1:25" s="3" customFormat="1" ht="47.25" customHeight="1" x14ac:dyDescent="0.25">
      <c r="A64" s="13"/>
      <c r="B64" s="14"/>
      <c r="C64" s="304" t="s">
        <v>166</v>
      </c>
      <c r="D64" s="305" t="s">
        <v>208</v>
      </c>
      <c r="E64" s="524" t="s">
        <v>966</v>
      </c>
      <c r="F64" s="520"/>
      <c r="G64" s="433">
        <v>2009</v>
      </c>
      <c r="H64" s="433">
        <v>2020</v>
      </c>
      <c r="I64" s="435">
        <v>221</v>
      </c>
      <c r="J64" s="433">
        <v>2014</v>
      </c>
      <c r="K64" s="436">
        <v>4727</v>
      </c>
      <c r="L64" s="520" t="s">
        <v>172</v>
      </c>
      <c r="M64" s="520"/>
      <c r="N64" s="517" t="s">
        <v>1051</v>
      </c>
      <c r="O64" s="517"/>
      <c r="P64" s="306" t="s">
        <v>169</v>
      </c>
      <c r="Q64" s="306" t="s">
        <v>13</v>
      </c>
      <c r="R64" s="309" t="s">
        <v>1052</v>
      </c>
      <c r="S64" s="308"/>
      <c r="T64" s="308"/>
      <c r="U64" s="309" t="s">
        <v>225</v>
      </c>
      <c r="V64" s="309" t="s">
        <v>1053</v>
      </c>
      <c r="W64" s="310"/>
      <c r="X64" s="29"/>
      <c r="Y64" s="23"/>
    </row>
    <row r="65" spans="1:25" s="3" customFormat="1" ht="47.25" customHeight="1" x14ac:dyDescent="0.25">
      <c r="A65" s="13"/>
      <c r="B65" s="14"/>
      <c r="C65" s="304" t="s">
        <v>52</v>
      </c>
      <c r="D65" s="305" t="s">
        <v>185</v>
      </c>
      <c r="E65" s="524" t="s">
        <v>1055</v>
      </c>
      <c r="F65" s="520"/>
      <c r="G65" s="306">
        <v>2014</v>
      </c>
      <c r="H65" s="306">
        <v>2015</v>
      </c>
      <c r="I65" s="204">
        <v>8271</v>
      </c>
      <c r="J65" s="306">
        <v>2014</v>
      </c>
      <c r="K65" s="204">
        <v>16.123999999999999</v>
      </c>
      <c r="L65" s="520" t="s">
        <v>172</v>
      </c>
      <c r="M65" s="520"/>
      <c r="N65" s="517"/>
      <c r="O65" s="517"/>
      <c r="P65" s="306" t="s">
        <v>169</v>
      </c>
      <c r="Q65" s="306" t="s">
        <v>13</v>
      </c>
      <c r="R65" s="306"/>
      <c r="S65" s="308"/>
      <c r="T65" s="308"/>
      <c r="U65" s="309" t="s">
        <v>225</v>
      </c>
      <c r="V65" s="309" t="s">
        <v>1053</v>
      </c>
      <c r="W65" s="310"/>
      <c r="X65" s="29"/>
      <c r="Y65" s="23"/>
    </row>
    <row r="66" spans="1:25" s="3" customFormat="1" ht="47.25" customHeight="1" x14ac:dyDescent="0.25">
      <c r="A66" s="13"/>
      <c r="B66" s="14"/>
      <c r="C66" s="304" t="s">
        <v>219</v>
      </c>
      <c r="D66" s="305" t="s">
        <v>186</v>
      </c>
      <c r="E66" s="524" t="s">
        <v>1056</v>
      </c>
      <c r="F66" s="520"/>
      <c r="G66" s="306">
        <v>2014</v>
      </c>
      <c r="H66" s="306">
        <v>2015</v>
      </c>
      <c r="I66" s="307">
        <v>980</v>
      </c>
      <c r="J66" s="306">
        <v>2014</v>
      </c>
      <c r="K66" s="307">
        <v>980</v>
      </c>
      <c r="L66" s="520" t="s">
        <v>61</v>
      </c>
      <c r="M66" s="520"/>
      <c r="N66" s="517" t="s">
        <v>1057</v>
      </c>
      <c r="O66" s="517"/>
      <c r="P66" s="306" t="s">
        <v>169</v>
      </c>
      <c r="Q66" s="309" t="s">
        <v>1058</v>
      </c>
      <c r="R66" s="306"/>
      <c r="S66" s="308">
        <v>442542</v>
      </c>
      <c r="T66" s="308"/>
      <c r="U66" s="309" t="s">
        <v>1059</v>
      </c>
      <c r="V66" s="309" t="s">
        <v>1060</v>
      </c>
      <c r="W66" s="310" t="s">
        <v>1061</v>
      </c>
      <c r="X66" s="29"/>
      <c r="Y66" s="23"/>
    </row>
    <row r="67" spans="1:25" s="3" customFormat="1" ht="47.25" customHeight="1" x14ac:dyDescent="0.25">
      <c r="A67" s="13"/>
      <c r="B67" s="14"/>
      <c r="C67" s="304" t="s">
        <v>52</v>
      </c>
      <c r="D67" s="305" t="s">
        <v>5</v>
      </c>
      <c r="E67" s="524" t="s">
        <v>1062</v>
      </c>
      <c r="F67" s="520"/>
      <c r="G67" s="306">
        <v>2012</v>
      </c>
      <c r="H67" s="306">
        <v>2023</v>
      </c>
      <c r="I67" s="307">
        <v>49</v>
      </c>
      <c r="J67" s="306">
        <v>2014</v>
      </c>
      <c r="K67" s="307">
        <v>49</v>
      </c>
      <c r="L67" s="520" t="s">
        <v>173</v>
      </c>
      <c r="M67" s="520"/>
      <c r="N67" s="517" t="s">
        <v>1063</v>
      </c>
      <c r="O67" s="517"/>
      <c r="P67" s="306" t="s">
        <v>170</v>
      </c>
      <c r="Q67" s="309" t="s">
        <v>13</v>
      </c>
      <c r="R67" s="309" t="s">
        <v>1064</v>
      </c>
      <c r="S67" s="308"/>
      <c r="T67" s="308"/>
      <c r="U67" s="309" t="s">
        <v>1065</v>
      </c>
      <c r="V67" s="309"/>
      <c r="W67" s="310"/>
      <c r="X67" s="29"/>
      <c r="Y67" s="23"/>
    </row>
    <row r="68" spans="1:25" s="3" customFormat="1" ht="47.25" customHeight="1" x14ac:dyDescent="0.25">
      <c r="A68" s="13"/>
      <c r="B68" s="14"/>
      <c r="C68" s="438" t="s">
        <v>166</v>
      </c>
      <c r="D68" s="305" t="s">
        <v>229</v>
      </c>
      <c r="E68" s="524" t="s">
        <v>1066</v>
      </c>
      <c r="F68" s="520"/>
      <c r="G68" s="306">
        <v>2014</v>
      </c>
      <c r="H68" s="306"/>
      <c r="I68" s="307"/>
      <c r="J68" s="306"/>
      <c r="K68" s="307"/>
      <c r="L68" s="520" t="s">
        <v>171</v>
      </c>
      <c r="M68" s="520"/>
      <c r="N68" s="517"/>
      <c r="O68" s="517"/>
      <c r="P68" s="306" t="s">
        <v>169</v>
      </c>
      <c r="Q68" s="306"/>
      <c r="R68" s="306"/>
      <c r="S68" s="308"/>
      <c r="T68" s="308"/>
      <c r="U68" s="306"/>
      <c r="V68" s="309" t="s">
        <v>1053</v>
      </c>
      <c r="W68" s="310" t="s">
        <v>1071</v>
      </c>
      <c r="X68" s="29"/>
      <c r="Y68" s="23"/>
    </row>
    <row r="69" spans="1:25" s="3" customFormat="1" ht="47.25" customHeight="1" x14ac:dyDescent="0.25">
      <c r="A69" s="13"/>
      <c r="B69" s="14"/>
      <c r="C69" s="304" t="s">
        <v>67</v>
      </c>
      <c r="D69" s="305" t="s">
        <v>152</v>
      </c>
      <c r="E69" s="524" t="s">
        <v>1067</v>
      </c>
      <c r="F69" s="520"/>
      <c r="G69" s="306">
        <v>2014</v>
      </c>
      <c r="H69" s="306">
        <v>2020</v>
      </c>
      <c r="I69" s="307"/>
      <c r="J69" s="306"/>
      <c r="K69" s="307"/>
      <c r="L69" s="520" t="s">
        <v>61</v>
      </c>
      <c r="M69" s="520"/>
      <c r="N69" s="517" t="s">
        <v>1070</v>
      </c>
      <c r="O69" s="517"/>
      <c r="P69" s="306" t="s">
        <v>169</v>
      </c>
      <c r="Q69" s="306" t="s">
        <v>13</v>
      </c>
      <c r="R69" s="439" t="s">
        <v>1068</v>
      </c>
      <c r="S69" s="308"/>
      <c r="T69" s="308"/>
      <c r="U69" s="309" t="s">
        <v>1065</v>
      </c>
      <c r="V69" s="309" t="s">
        <v>1053</v>
      </c>
      <c r="W69" s="310" t="s">
        <v>1069</v>
      </c>
      <c r="X69" s="29"/>
      <c r="Y69" s="23"/>
    </row>
    <row r="70" spans="1:25" s="3" customFormat="1" ht="47.25" customHeight="1" x14ac:dyDescent="0.25">
      <c r="A70" s="13"/>
      <c r="B70" s="14"/>
      <c r="C70" s="304"/>
      <c r="D70" s="305"/>
      <c r="E70" s="520"/>
      <c r="F70" s="520"/>
      <c r="G70" s="306"/>
      <c r="H70" s="306"/>
      <c r="I70" s="307"/>
      <c r="J70" s="306"/>
      <c r="K70" s="307"/>
      <c r="L70" s="520"/>
      <c r="M70" s="520"/>
      <c r="N70" s="517"/>
      <c r="O70" s="517"/>
      <c r="P70" s="306"/>
      <c r="Q70" s="306"/>
      <c r="R70" s="306"/>
      <c r="S70" s="308"/>
      <c r="T70" s="308"/>
      <c r="U70" s="306"/>
      <c r="V70" s="309"/>
      <c r="W70" s="310"/>
      <c r="X70" s="29"/>
      <c r="Y70" s="23"/>
    </row>
    <row r="71" spans="1:25" s="3" customFormat="1" ht="47.25" hidden="1" customHeight="1" x14ac:dyDescent="0.25">
      <c r="A71" s="13"/>
      <c r="B71" s="14"/>
      <c r="C71" s="304"/>
      <c r="D71" s="305"/>
      <c r="E71" s="520"/>
      <c r="F71" s="520"/>
      <c r="G71" s="306"/>
      <c r="H71" s="306"/>
      <c r="I71" s="307"/>
      <c r="J71" s="306"/>
      <c r="K71" s="307"/>
      <c r="L71" s="520"/>
      <c r="M71" s="520"/>
      <c r="N71" s="517"/>
      <c r="O71" s="517"/>
      <c r="P71" s="306"/>
      <c r="Q71" s="306"/>
      <c r="R71" s="306"/>
      <c r="S71" s="308"/>
      <c r="T71" s="308"/>
      <c r="U71" s="306"/>
      <c r="V71" s="309"/>
      <c r="W71" s="310"/>
      <c r="X71" s="29"/>
      <c r="Y71" s="23"/>
    </row>
    <row r="72" spans="1:25" s="3" customFormat="1" ht="47.25" hidden="1" customHeight="1" x14ac:dyDescent="0.25">
      <c r="A72" s="13"/>
      <c r="B72" s="14"/>
      <c r="C72" s="304"/>
      <c r="D72" s="305"/>
      <c r="E72" s="520"/>
      <c r="F72" s="520"/>
      <c r="G72" s="306"/>
      <c r="H72" s="306"/>
      <c r="I72" s="307"/>
      <c r="J72" s="306"/>
      <c r="K72" s="307"/>
      <c r="L72" s="520"/>
      <c r="M72" s="520"/>
      <c r="N72" s="517"/>
      <c r="O72" s="517"/>
      <c r="P72" s="306"/>
      <c r="Q72" s="306"/>
      <c r="R72" s="306"/>
      <c r="S72" s="308"/>
      <c r="T72" s="308"/>
      <c r="U72" s="306"/>
      <c r="V72" s="309"/>
      <c r="W72" s="310"/>
      <c r="X72" s="29"/>
      <c r="Y72" s="23"/>
    </row>
    <row r="73" spans="1:25" s="3" customFormat="1" ht="47.25" hidden="1" customHeight="1" x14ac:dyDescent="0.25">
      <c r="A73" s="13"/>
      <c r="B73" s="14"/>
      <c r="C73" s="304"/>
      <c r="D73" s="305"/>
      <c r="E73" s="520"/>
      <c r="F73" s="520"/>
      <c r="G73" s="306"/>
      <c r="H73" s="306"/>
      <c r="I73" s="307"/>
      <c r="J73" s="306"/>
      <c r="K73" s="307"/>
      <c r="L73" s="520"/>
      <c r="M73" s="520"/>
      <c r="N73" s="517"/>
      <c r="O73" s="517"/>
      <c r="P73" s="306"/>
      <c r="Q73" s="306"/>
      <c r="R73" s="306"/>
      <c r="S73" s="308"/>
      <c r="T73" s="308"/>
      <c r="U73" s="306"/>
      <c r="V73" s="309"/>
      <c r="W73" s="310"/>
      <c r="X73" s="29"/>
      <c r="Y73" s="23"/>
    </row>
    <row r="74" spans="1:25" s="3" customFormat="1" ht="45.75" hidden="1" customHeight="1" x14ac:dyDescent="0.25">
      <c r="A74" s="13"/>
      <c r="B74" s="14"/>
      <c r="C74" s="304"/>
      <c r="D74" s="305"/>
      <c r="E74" s="520"/>
      <c r="F74" s="520"/>
      <c r="G74" s="306"/>
      <c r="H74" s="306"/>
      <c r="I74" s="307"/>
      <c r="J74" s="306"/>
      <c r="K74" s="307"/>
      <c r="L74" s="520"/>
      <c r="M74" s="520"/>
      <c r="N74" s="517"/>
      <c r="O74" s="517"/>
      <c r="P74" s="306"/>
      <c r="Q74" s="306"/>
      <c r="R74" s="306"/>
      <c r="S74" s="308"/>
      <c r="T74" s="308"/>
      <c r="U74" s="306"/>
      <c r="V74" s="309"/>
      <c r="W74" s="310"/>
      <c r="X74" s="29"/>
      <c r="Y74" s="23"/>
    </row>
    <row r="75" spans="1:25" s="3" customFormat="1" ht="51.75" hidden="1" customHeight="1" x14ac:dyDescent="0.25">
      <c r="A75" s="13"/>
      <c r="B75" s="14"/>
      <c r="C75" s="304"/>
      <c r="D75" s="305"/>
      <c r="E75" s="520"/>
      <c r="F75" s="520"/>
      <c r="G75" s="306"/>
      <c r="H75" s="306"/>
      <c r="I75" s="307"/>
      <c r="J75" s="306"/>
      <c r="K75" s="307"/>
      <c r="L75" s="520"/>
      <c r="M75" s="520"/>
      <c r="N75" s="517"/>
      <c r="O75" s="517"/>
      <c r="P75" s="306"/>
      <c r="Q75" s="306"/>
      <c r="R75" s="306"/>
      <c r="S75" s="308"/>
      <c r="T75" s="308"/>
      <c r="U75" s="306"/>
      <c r="V75" s="309"/>
      <c r="W75" s="310"/>
      <c r="X75" s="29"/>
      <c r="Y75" s="23"/>
    </row>
    <row r="76" spans="1:25" s="3" customFormat="1" ht="51.75" hidden="1" customHeight="1" x14ac:dyDescent="0.25">
      <c r="A76" s="13"/>
      <c r="B76" s="14"/>
      <c r="C76" s="304"/>
      <c r="D76" s="305"/>
      <c r="E76" s="520"/>
      <c r="F76" s="520"/>
      <c r="G76" s="306"/>
      <c r="H76" s="306"/>
      <c r="I76" s="307"/>
      <c r="J76" s="306"/>
      <c r="K76" s="307"/>
      <c r="L76" s="520"/>
      <c r="M76" s="520"/>
      <c r="N76" s="517"/>
      <c r="O76" s="517"/>
      <c r="P76" s="306"/>
      <c r="Q76" s="306"/>
      <c r="R76" s="306"/>
      <c r="S76" s="308"/>
      <c r="T76" s="308"/>
      <c r="U76" s="306"/>
      <c r="V76" s="309"/>
      <c r="W76" s="310"/>
      <c r="X76" s="29"/>
      <c r="Y76" s="23"/>
    </row>
    <row r="77" spans="1:25" s="3" customFormat="1" ht="51.75" hidden="1" customHeight="1" x14ac:dyDescent="0.25">
      <c r="A77" s="13"/>
      <c r="B77" s="14"/>
      <c r="C77" s="304"/>
      <c r="D77" s="305"/>
      <c r="E77" s="520"/>
      <c r="F77" s="520"/>
      <c r="G77" s="306"/>
      <c r="H77" s="306"/>
      <c r="I77" s="307"/>
      <c r="J77" s="306"/>
      <c r="K77" s="307"/>
      <c r="L77" s="520"/>
      <c r="M77" s="520"/>
      <c r="N77" s="517"/>
      <c r="O77" s="517"/>
      <c r="P77" s="306"/>
      <c r="Q77" s="306"/>
      <c r="R77" s="306"/>
      <c r="S77" s="308"/>
      <c r="T77" s="308"/>
      <c r="U77" s="306"/>
      <c r="V77" s="309"/>
      <c r="W77" s="310"/>
      <c r="X77" s="29"/>
      <c r="Y77" s="23"/>
    </row>
    <row r="78" spans="1:25" s="3" customFormat="1" ht="51.75" hidden="1" customHeight="1" x14ac:dyDescent="0.25">
      <c r="A78" s="13"/>
      <c r="B78" s="14"/>
      <c r="C78" s="304"/>
      <c r="D78" s="305"/>
      <c r="E78" s="520"/>
      <c r="F78" s="520"/>
      <c r="G78" s="306"/>
      <c r="H78" s="306"/>
      <c r="I78" s="307"/>
      <c r="J78" s="306"/>
      <c r="K78" s="307"/>
      <c r="L78" s="520"/>
      <c r="M78" s="520"/>
      <c r="N78" s="517"/>
      <c r="O78" s="517"/>
      <c r="P78" s="306"/>
      <c r="Q78" s="306"/>
      <c r="R78" s="306"/>
      <c r="S78" s="308"/>
      <c r="T78" s="308"/>
      <c r="U78" s="306"/>
      <c r="V78" s="309"/>
      <c r="W78" s="310"/>
      <c r="X78" s="29"/>
      <c r="Y78" s="23"/>
    </row>
    <row r="79" spans="1:25" s="3" customFormat="1" ht="51.75" hidden="1" customHeight="1" x14ac:dyDescent="0.25">
      <c r="A79" s="13"/>
      <c r="B79" s="14"/>
      <c r="C79" s="304"/>
      <c r="D79" s="305"/>
      <c r="E79" s="520"/>
      <c r="F79" s="520"/>
      <c r="G79" s="306"/>
      <c r="H79" s="306"/>
      <c r="I79" s="307"/>
      <c r="J79" s="306"/>
      <c r="K79" s="307"/>
      <c r="L79" s="520"/>
      <c r="M79" s="520"/>
      <c r="N79" s="517"/>
      <c r="O79" s="517"/>
      <c r="P79" s="306"/>
      <c r="Q79" s="306"/>
      <c r="R79" s="306"/>
      <c r="S79" s="308"/>
      <c r="T79" s="308"/>
      <c r="U79" s="306"/>
      <c r="V79" s="309"/>
      <c r="W79" s="310"/>
      <c r="X79" s="29"/>
      <c r="Y79" s="23"/>
    </row>
    <row r="80" spans="1:25" s="3" customFormat="1" ht="47.25" hidden="1" customHeight="1" x14ac:dyDescent="0.25">
      <c r="A80" s="13"/>
      <c r="B80" s="14"/>
      <c r="C80" s="304"/>
      <c r="D80" s="305"/>
      <c r="E80" s="520"/>
      <c r="F80" s="520"/>
      <c r="G80" s="306"/>
      <c r="H80" s="306"/>
      <c r="I80" s="307"/>
      <c r="J80" s="306"/>
      <c r="K80" s="307"/>
      <c r="L80" s="520"/>
      <c r="M80" s="520"/>
      <c r="N80" s="517"/>
      <c r="O80" s="517"/>
      <c r="P80" s="306"/>
      <c r="Q80" s="306"/>
      <c r="R80" s="306"/>
      <c r="S80" s="308"/>
      <c r="T80" s="308"/>
      <c r="U80" s="306"/>
      <c r="V80" s="309"/>
      <c r="W80" s="310"/>
      <c r="X80" s="29"/>
      <c r="Y80" s="23"/>
    </row>
    <row r="81" spans="1:25" s="3" customFormat="1" ht="47.25" hidden="1" customHeight="1" x14ac:dyDescent="0.25">
      <c r="A81" s="13"/>
      <c r="B81" s="14"/>
      <c r="C81" s="304"/>
      <c r="D81" s="305"/>
      <c r="E81" s="520"/>
      <c r="F81" s="520"/>
      <c r="G81" s="306"/>
      <c r="H81" s="306"/>
      <c r="I81" s="307"/>
      <c r="J81" s="306"/>
      <c r="K81" s="307"/>
      <c r="L81" s="520"/>
      <c r="M81" s="520"/>
      <c r="N81" s="517"/>
      <c r="O81" s="517"/>
      <c r="P81" s="306"/>
      <c r="Q81" s="306"/>
      <c r="R81" s="306"/>
      <c r="S81" s="308"/>
      <c r="T81" s="308"/>
      <c r="U81" s="306"/>
      <c r="V81" s="309"/>
      <c r="W81" s="310"/>
      <c r="X81" s="29"/>
      <c r="Y81" s="23"/>
    </row>
    <row r="82" spans="1:25" s="3" customFormat="1" ht="47.25" hidden="1" customHeight="1" x14ac:dyDescent="0.25">
      <c r="A82" s="13"/>
      <c r="B82" s="14"/>
      <c r="C82" s="304"/>
      <c r="D82" s="305"/>
      <c r="E82" s="520"/>
      <c r="F82" s="520"/>
      <c r="G82" s="306"/>
      <c r="H82" s="306"/>
      <c r="I82" s="307"/>
      <c r="J82" s="306"/>
      <c r="K82" s="307"/>
      <c r="L82" s="520"/>
      <c r="M82" s="520"/>
      <c r="N82" s="517"/>
      <c r="O82" s="517"/>
      <c r="P82" s="306"/>
      <c r="Q82" s="306"/>
      <c r="R82" s="306"/>
      <c r="S82" s="308"/>
      <c r="T82" s="308"/>
      <c r="U82" s="306"/>
      <c r="V82" s="309"/>
      <c r="W82" s="310"/>
      <c r="X82" s="29"/>
      <c r="Y82" s="23"/>
    </row>
    <row r="83" spans="1:25" s="3" customFormat="1" ht="47.25" hidden="1" customHeight="1" x14ac:dyDescent="0.25">
      <c r="A83" s="13"/>
      <c r="B83" s="14"/>
      <c r="C83" s="304"/>
      <c r="D83" s="305"/>
      <c r="E83" s="520"/>
      <c r="F83" s="520"/>
      <c r="G83" s="306"/>
      <c r="H83" s="306"/>
      <c r="I83" s="307"/>
      <c r="J83" s="306"/>
      <c r="K83" s="307"/>
      <c r="L83" s="520"/>
      <c r="M83" s="520"/>
      <c r="N83" s="517"/>
      <c r="O83" s="517"/>
      <c r="P83" s="306"/>
      <c r="Q83" s="306"/>
      <c r="R83" s="306"/>
      <c r="S83" s="308"/>
      <c r="T83" s="308"/>
      <c r="U83" s="306"/>
      <c r="V83" s="309"/>
      <c r="W83" s="310"/>
      <c r="X83" s="29"/>
      <c r="Y83" s="23"/>
    </row>
    <row r="84" spans="1:25" s="3" customFormat="1" ht="47.25" hidden="1" customHeight="1" x14ac:dyDescent="0.25">
      <c r="A84" s="13"/>
      <c r="B84" s="14"/>
      <c r="C84" s="304"/>
      <c r="D84" s="305"/>
      <c r="E84" s="520"/>
      <c r="F84" s="520"/>
      <c r="G84" s="306"/>
      <c r="H84" s="306"/>
      <c r="I84" s="307"/>
      <c r="J84" s="306"/>
      <c r="K84" s="307"/>
      <c r="L84" s="520"/>
      <c r="M84" s="520"/>
      <c r="N84" s="517"/>
      <c r="O84" s="517"/>
      <c r="P84" s="306"/>
      <c r="Q84" s="306"/>
      <c r="R84" s="306"/>
      <c r="S84" s="308"/>
      <c r="T84" s="308"/>
      <c r="U84" s="306"/>
      <c r="V84" s="309"/>
      <c r="W84" s="310"/>
      <c r="X84" s="29"/>
      <c r="Y84" s="23"/>
    </row>
    <row r="85" spans="1:25" s="3" customFormat="1" ht="47.25" hidden="1" customHeight="1" x14ac:dyDescent="0.25">
      <c r="A85" s="13"/>
      <c r="B85" s="14"/>
      <c r="C85" s="304"/>
      <c r="D85" s="305"/>
      <c r="E85" s="520"/>
      <c r="F85" s="520"/>
      <c r="G85" s="306"/>
      <c r="H85" s="306"/>
      <c r="I85" s="307"/>
      <c r="J85" s="306"/>
      <c r="K85" s="307"/>
      <c r="L85" s="520"/>
      <c r="M85" s="520"/>
      <c r="N85" s="517"/>
      <c r="O85" s="517"/>
      <c r="P85" s="306"/>
      <c r="Q85" s="306"/>
      <c r="R85" s="306"/>
      <c r="S85" s="308"/>
      <c r="T85" s="308"/>
      <c r="U85" s="306"/>
      <c r="V85" s="309"/>
      <c r="W85" s="310"/>
      <c r="X85" s="29"/>
      <c r="Y85" s="23"/>
    </row>
    <row r="86" spans="1:25" s="3" customFormat="1" ht="47.25" hidden="1" customHeight="1" x14ac:dyDescent="0.25">
      <c r="A86" s="13"/>
      <c r="B86" s="14"/>
      <c r="C86" s="304"/>
      <c r="D86" s="305"/>
      <c r="E86" s="520"/>
      <c r="F86" s="520"/>
      <c r="G86" s="306"/>
      <c r="H86" s="306"/>
      <c r="I86" s="307"/>
      <c r="J86" s="306"/>
      <c r="K86" s="307"/>
      <c r="L86" s="520"/>
      <c r="M86" s="520"/>
      <c r="N86" s="517"/>
      <c r="O86" s="517"/>
      <c r="P86" s="306"/>
      <c r="Q86" s="306"/>
      <c r="R86" s="306"/>
      <c r="S86" s="308"/>
      <c r="T86" s="308"/>
      <c r="U86" s="306"/>
      <c r="V86" s="309"/>
      <c r="W86" s="310"/>
      <c r="X86" s="29"/>
      <c r="Y86" s="23"/>
    </row>
    <row r="87" spans="1:25" s="3" customFormat="1" ht="51.75" hidden="1" customHeight="1" x14ac:dyDescent="0.25">
      <c r="A87" s="13"/>
      <c r="B87" s="14"/>
      <c r="C87" s="304"/>
      <c r="D87" s="305"/>
      <c r="E87" s="520"/>
      <c r="F87" s="520"/>
      <c r="G87" s="306"/>
      <c r="H87" s="306"/>
      <c r="I87" s="307"/>
      <c r="J87" s="306"/>
      <c r="K87" s="307"/>
      <c r="L87" s="520"/>
      <c r="M87" s="520"/>
      <c r="N87" s="517"/>
      <c r="O87" s="517"/>
      <c r="P87" s="306"/>
      <c r="Q87" s="306"/>
      <c r="R87" s="306"/>
      <c r="S87" s="308"/>
      <c r="T87" s="308"/>
      <c r="U87" s="306"/>
      <c r="V87" s="309"/>
      <c r="W87" s="310"/>
      <c r="X87" s="29"/>
      <c r="Y87" s="23"/>
    </row>
    <row r="88" spans="1:25" s="3" customFormat="1" ht="51.75" hidden="1" customHeight="1" x14ac:dyDescent="0.25">
      <c r="A88" s="13"/>
      <c r="B88" s="14"/>
      <c r="C88" s="304"/>
      <c r="D88" s="305"/>
      <c r="E88" s="520"/>
      <c r="F88" s="520"/>
      <c r="G88" s="306"/>
      <c r="H88" s="306"/>
      <c r="I88" s="307"/>
      <c r="J88" s="306"/>
      <c r="K88" s="307"/>
      <c r="L88" s="520"/>
      <c r="M88" s="520"/>
      <c r="N88" s="517"/>
      <c r="O88" s="517"/>
      <c r="P88" s="306"/>
      <c r="Q88" s="306"/>
      <c r="R88" s="306"/>
      <c r="S88" s="308"/>
      <c r="T88" s="308"/>
      <c r="U88" s="306"/>
      <c r="V88" s="309"/>
      <c r="W88" s="310"/>
      <c r="X88" s="29"/>
      <c r="Y88" s="23"/>
    </row>
    <row r="89" spans="1:25" s="3" customFormat="1" ht="47.25" hidden="1" customHeight="1" x14ac:dyDescent="0.25">
      <c r="A89" s="13"/>
      <c r="B89" s="14"/>
      <c r="C89" s="304"/>
      <c r="D89" s="305"/>
      <c r="E89" s="520"/>
      <c r="F89" s="520"/>
      <c r="G89" s="306"/>
      <c r="H89" s="306"/>
      <c r="I89" s="307"/>
      <c r="J89" s="306"/>
      <c r="K89" s="307"/>
      <c r="L89" s="520"/>
      <c r="M89" s="520"/>
      <c r="N89" s="517"/>
      <c r="O89" s="517"/>
      <c r="P89" s="306"/>
      <c r="Q89" s="306"/>
      <c r="R89" s="306"/>
      <c r="S89" s="308"/>
      <c r="T89" s="308"/>
      <c r="U89" s="306"/>
      <c r="V89" s="309"/>
      <c r="W89" s="310"/>
      <c r="X89" s="29"/>
      <c r="Y89" s="23"/>
    </row>
    <row r="90" spans="1:25" s="3" customFormat="1" ht="51.75" hidden="1" customHeight="1" x14ac:dyDescent="0.25">
      <c r="A90" s="13"/>
      <c r="B90" s="14"/>
      <c r="C90" s="304"/>
      <c r="D90" s="305"/>
      <c r="E90" s="520"/>
      <c r="F90" s="520"/>
      <c r="G90" s="306"/>
      <c r="H90" s="306"/>
      <c r="I90" s="307"/>
      <c r="J90" s="306"/>
      <c r="K90" s="307"/>
      <c r="L90" s="520"/>
      <c r="M90" s="520"/>
      <c r="N90" s="517"/>
      <c r="O90" s="517"/>
      <c r="P90" s="306"/>
      <c r="Q90" s="306"/>
      <c r="R90" s="306"/>
      <c r="S90" s="308"/>
      <c r="T90" s="308"/>
      <c r="U90" s="306"/>
      <c r="V90" s="309"/>
      <c r="W90" s="310"/>
      <c r="X90" s="29"/>
      <c r="Y90" s="23"/>
    </row>
    <row r="91" spans="1:25" s="3" customFormat="1" ht="47.25" hidden="1" customHeight="1" x14ac:dyDescent="0.25">
      <c r="A91" s="13"/>
      <c r="B91" s="14"/>
      <c r="C91" s="304"/>
      <c r="D91" s="305"/>
      <c r="E91" s="520"/>
      <c r="F91" s="520"/>
      <c r="G91" s="306"/>
      <c r="H91" s="306"/>
      <c r="I91" s="307"/>
      <c r="J91" s="306"/>
      <c r="K91" s="307"/>
      <c r="L91" s="520"/>
      <c r="M91" s="520"/>
      <c r="N91" s="517"/>
      <c r="O91" s="517"/>
      <c r="P91" s="306"/>
      <c r="Q91" s="306"/>
      <c r="R91" s="306"/>
      <c r="S91" s="308"/>
      <c r="T91" s="308"/>
      <c r="U91" s="306"/>
      <c r="V91" s="309"/>
      <c r="W91" s="310"/>
      <c r="X91" s="29"/>
      <c r="Y91" s="23"/>
    </row>
    <row r="92" spans="1:25" s="3" customFormat="1" ht="47.25" hidden="1" customHeight="1" x14ac:dyDescent="0.25">
      <c r="A92" s="13"/>
      <c r="B92" s="14"/>
      <c r="C92" s="304"/>
      <c r="D92" s="305"/>
      <c r="E92" s="520"/>
      <c r="F92" s="520"/>
      <c r="G92" s="306"/>
      <c r="H92" s="306"/>
      <c r="I92" s="307"/>
      <c r="J92" s="306"/>
      <c r="K92" s="307"/>
      <c r="L92" s="520"/>
      <c r="M92" s="520"/>
      <c r="N92" s="517"/>
      <c r="O92" s="517"/>
      <c r="P92" s="306"/>
      <c r="Q92" s="306"/>
      <c r="R92" s="306"/>
      <c r="S92" s="308"/>
      <c r="T92" s="308"/>
      <c r="U92" s="306"/>
      <c r="V92" s="309"/>
      <c r="W92" s="310"/>
      <c r="X92" s="29"/>
      <c r="Y92" s="23"/>
    </row>
    <row r="93" spans="1:25" s="3" customFormat="1" ht="51.75" hidden="1" customHeight="1" x14ac:dyDescent="0.25">
      <c r="A93" s="13"/>
      <c r="B93" s="14"/>
      <c r="C93" s="304"/>
      <c r="D93" s="305"/>
      <c r="E93" s="520"/>
      <c r="F93" s="520"/>
      <c r="G93" s="306"/>
      <c r="H93" s="306"/>
      <c r="I93" s="307"/>
      <c r="J93" s="306"/>
      <c r="K93" s="307"/>
      <c r="L93" s="520"/>
      <c r="M93" s="520"/>
      <c r="N93" s="517"/>
      <c r="O93" s="517"/>
      <c r="P93" s="306"/>
      <c r="Q93" s="306"/>
      <c r="R93" s="306"/>
      <c r="S93" s="308"/>
      <c r="T93" s="308"/>
      <c r="U93" s="306"/>
      <c r="V93" s="309"/>
      <c r="W93" s="310"/>
      <c r="X93" s="29"/>
      <c r="Y93" s="23"/>
    </row>
    <row r="94" spans="1:25" s="3" customFormat="1" ht="47.25" hidden="1" customHeight="1" x14ac:dyDescent="0.25">
      <c r="A94" s="13"/>
      <c r="B94" s="14"/>
      <c r="C94" s="304"/>
      <c r="D94" s="305"/>
      <c r="E94" s="520"/>
      <c r="F94" s="520"/>
      <c r="G94" s="306"/>
      <c r="H94" s="306"/>
      <c r="I94" s="307"/>
      <c r="J94" s="306"/>
      <c r="K94" s="307"/>
      <c r="L94" s="520"/>
      <c r="M94" s="520"/>
      <c r="N94" s="517"/>
      <c r="O94" s="517"/>
      <c r="P94" s="306"/>
      <c r="Q94" s="306"/>
      <c r="R94" s="306"/>
      <c r="S94" s="308"/>
      <c r="T94" s="308"/>
      <c r="U94" s="306"/>
      <c r="V94" s="309"/>
      <c r="W94" s="310"/>
      <c r="X94" s="29"/>
      <c r="Y94" s="23"/>
    </row>
    <row r="95" spans="1:25" s="3" customFormat="1" ht="47.25" hidden="1" customHeight="1" x14ac:dyDescent="0.25">
      <c r="A95" s="13"/>
      <c r="B95" s="14"/>
      <c r="C95" s="304"/>
      <c r="D95" s="305"/>
      <c r="E95" s="520"/>
      <c r="F95" s="520"/>
      <c r="G95" s="306"/>
      <c r="H95" s="306"/>
      <c r="I95" s="307"/>
      <c r="J95" s="306"/>
      <c r="K95" s="307"/>
      <c r="L95" s="520"/>
      <c r="M95" s="520"/>
      <c r="N95" s="517"/>
      <c r="O95" s="517"/>
      <c r="P95" s="306"/>
      <c r="Q95" s="306"/>
      <c r="R95" s="306"/>
      <c r="S95" s="308"/>
      <c r="T95" s="308"/>
      <c r="U95" s="306"/>
      <c r="V95" s="309"/>
      <c r="W95" s="310"/>
      <c r="X95" s="29"/>
      <c r="Y95" s="23"/>
    </row>
    <row r="96" spans="1:25" s="3" customFormat="1" ht="47.25" hidden="1" customHeight="1" x14ac:dyDescent="0.25">
      <c r="A96" s="13"/>
      <c r="B96" s="14"/>
      <c r="C96" s="304"/>
      <c r="D96" s="305"/>
      <c r="E96" s="520"/>
      <c r="F96" s="520"/>
      <c r="G96" s="306"/>
      <c r="H96" s="306"/>
      <c r="I96" s="307"/>
      <c r="J96" s="306"/>
      <c r="K96" s="307"/>
      <c r="L96" s="520"/>
      <c r="M96" s="520"/>
      <c r="N96" s="517"/>
      <c r="O96" s="517"/>
      <c r="P96" s="306"/>
      <c r="Q96" s="306"/>
      <c r="R96" s="306"/>
      <c r="S96" s="308"/>
      <c r="T96" s="308"/>
      <c r="U96" s="306"/>
      <c r="V96" s="309"/>
      <c r="W96" s="310"/>
      <c r="X96" s="29"/>
      <c r="Y96" s="23"/>
    </row>
    <row r="97" spans="1:25" s="3" customFormat="1" ht="47.25" hidden="1" customHeight="1" x14ac:dyDescent="0.25">
      <c r="A97" s="13"/>
      <c r="B97" s="14"/>
      <c r="C97" s="304"/>
      <c r="D97" s="305"/>
      <c r="E97" s="520"/>
      <c r="F97" s="520"/>
      <c r="G97" s="306"/>
      <c r="H97" s="306"/>
      <c r="I97" s="307"/>
      <c r="J97" s="306"/>
      <c r="K97" s="307"/>
      <c r="L97" s="520"/>
      <c r="M97" s="520"/>
      <c r="N97" s="517"/>
      <c r="O97" s="517"/>
      <c r="P97" s="306"/>
      <c r="Q97" s="306"/>
      <c r="R97" s="306"/>
      <c r="S97" s="308"/>
      <c r="T97" s="308"/>
      <c r="U97" s="306"/>
      <c r="V97" s="309"/>
      <c r="W97" s="310"/>
      <c r="X97" s="29"/>
      <c r="Y97" s="23"/>
    </row>
    <row r="98" spans="1:25" s="3" customFormat="1" ht="47.25" hidden="1" customHeight="1" x14ac:dyDescent="0.25">
      <c r="A98" s="13"/>
      <c r="B98" s="14"/>
      <c r="C98" s="304"/>
      <c r="D98" s="305"/>
      <c r="E98" s="520"/>
      <c r="F98" s="520"/>
      <c r="G98" s="306"/>
      <c r="H98" s="306"/>
      <c r="I98" s="307"/>
      <c r="J98" s="306"/>
      <c r="K98" s="307"/>
      <c r="L98" s="520"/>
      <c r="M98" s="520"/>
      <c r="N98" s="517"/>
      <c r="O98" s="517"/>
      <c r="P98" s="306"/>
      <c r="Q98" s="306"/>
      <c r="R98" s="306"/>
      <c r="S98" s="308"/>
      <c r="T98" s="308"/>
      <c r="U98" s="306"/>
      <c r="V98" s="309"/>
      <c r="W98" s="310"/>
      <c r="X98" s="29"/>
      <c r="Y98" s="23"/>
    </row>
    <row r="99" spans="1:25" s="3" customFormat="1" ht="47.25" hidden="1" customHeight="1" x14ac:dyDescent="0.25">
      <c r="A99" s="13"/>
      <c r="B99" s="14"/>
      <c r="C99" s="304"/>
      <c r="D99" s="305"/>
      <c r="E99" s="520"/>
      <c r="F99" s="520"/>
      <c r="G99" s="306"/>
      <c r="H99" s="306"/>
      <c r="I99" s="307"/>
      <c r="J99" s="306"/>
      <c r="K99" s="307"/>
      <c r="L99" s="520"/>
      <c r="M99" s="520"/>
      <c r="N99" s="517"/>
      <c r="O99" s="517"/>
      <c r="P99" s="306"/>
      <c r="Q99" s="306"/>
      <c r="R99" s="306"/>
      <c r="S99" s="308"/>
      <c r="T99" s="308"/>
      <c r="U99" s="306"/>
      <c r="V99" s="309"/>
      <c r="W99" s="310"/>
      <c r="X99" s="29"/>
      <c r="Y99" s="23"/>
    </row>
    <row r="100" spans="1:25" s="3" customFormat="1" ht="47.25" hidden="1" customHeight="1" x14ac:dyDescent="0.25">
      <c r="A100" s="13"/>
      <c r="B100" s="14"/>
      <c r="C100" s="304"/>
      <c r="D100" s="305"/>
      <c r="E100" s="520"/>
      <c r="F100" s="520"/>
      <c r="G100" s="306"/>
      <c r="H100" s="306"/>
      <c r="I100" s="307"/>
      <c r="J100" s="306"/>
      <c r="K100" s="307"/>
      <c r="L100" s="520"/>
      <c r="M100" s="520"/>
      <c r="N100" s="517"/>
      <c r="O100" s="517"/>
      <c r="P100" s="306"/>
      <c r="Q100" s="306"/>
      <c r="R100" s="306"/>
      <c r="S100" s="308"/>
      <c r="T100" s="308"/>
      <c r="U100" s="306"/>
      <c r="V100" s="309"/>
      <c r="W100" s="310"/>
      <c r="X100" s="29"/>
      <c r="Y100" s="23"/>
    </row>
    <row r="101" spans="1:25" s="3" customFormat="1" ht="47.25" hidden="1" customHeight="1" x14ac:dyDescent="0.25">
      <c r="A101" s="13"/>
      <c r="B101" s="14"/>
      <c r="C101" s="304"/>
      <c r="D101" s="305"/>
      <c r="E101" s="520"/>
      <c r="F101" s="520"/>
      <c r="G101" s="306"/>
      <c r="H101" s="306"/>
      <c r="I101" s="307"/>
      <c r="J101" s="306"/>
      <c r="K101" s="307"/>
      <c r="L101" s="520"/>
      <c r="M101" s="520"/>
      <c r="N101" s="517"/>
      <c r="O101" s="517"/>
      <c r="P101" s="306"/>
      <c r="Q101" s="306"/>
      <c r="R101" s="306"/>
      <c r="S101" s="308"/>
      <c r="T101" s="308"/>
      <c r="U101" s="306"/>
      <c r="V101" s="309"/>
      <c r="W101" s="310"/>
      <c r="X101" s="29"/>
      <c r="Y101" s="23"/>
    </row>
    <row r="102" spans="1:25" s="3" customFormat="1" ht="47.25" hidden="1" customHeight="1" thickBot="1" x14ac:dyDescent="0.3">
      <c r="A102" s="13"/>
      <c r="B102" s="14"/>
      <c r="C102" s="311"/>
      <c r="D102" s="312"/>
      <c r="E102" s="518"/>
      <c r="F102" s="518"/>
      <c r="G102" s="313"/>
      <c r="H102" s="313"/>
      <c r="I102" s="314"/>
      <c r="J102" s="313"/>
      <c r="K102" s="314"/>
      <c r="L102" s="518"/>
      <c r="M102" s="518"/>
      <c r="N102" s="519"/>
      <c r="O102" s="519"/>
      <c r="P102" s="313"/>
      <c r="Q102" s="313"/>
      <c r="R102" s="313"/>
      <c r="S102" s="315"/>
      <c r="T102" s="315"/>
      <c r="U102" s="313"/>
      <c r="V102" s="316"/>
      <c r="W102" s="317"/>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34"/>
      <c r="D106" s="526"/>
      <c r="E106" s="526"/>
      <c r="F106" s="526"/>
      <c r="G106" s="526"/>
      <c r="H106" s="526"/>
      <c r="I106" s="527"/>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28"/>
      <c r="D107" s="529"/>
      <c r="E107" s="529"/>
      <c r="F107" s="529"/>
      <c r="G107" s="529"/>
      <c r="H107" s="529"/>
      <c r="I107" s="530"/>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28"/>
      <c r="D108" s="529"/>
      <c r="E108" s="529"/>
      <c r="F108" s="529"/>
      <c r="G108" s="529"/>
      <c r="H108" s="529"/>
      <c r="I108" s="530"/>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28"/>
      <c r="D109" s="529"/>
      <c r="E109" s="529"/>
      <c r="F109" s="529"/>
      <c r="G109" s="529"/>
      <c r="H109" s="529"/>
      <c r="I109" s="530"/>
      <c r="J109" s="18"/>
      <c r="K109" s="18"/>
      <c r="L109" s="18"/>
      <c r="M109" s="18"/>
      <c r="N109" s="18"/>
      <c r="O109" s="18"/>
      <c r="P109" s="18"/>
      <c r="Q109" s="18"/>
      <c r="R109" s="18"/>
      <c r="S109" s="18"/>
      <c r="T109" s="18"/>
      <c r="U109" s="18"/>
      <c r="V109" s="18"/>
      <c r="W109" s="18"/>
      <c r="X109" s="29"/>
    </row>
    <row r="110" spans="1:25" ht="18.75" x14ac:dyDescent="0.25">
      <c r="A110" s="1"/>
      <c r="B110" s="30"/>
      <c r="C110" s="531"/>
      <c r="D110" s="532"/>
      <c r="E110" s="532"/>
      <c r="F110" s="532"/>
      <c r="G110" s="532"/>
      <c r="H110" s="532"/>
      <c r="I110" s="533"/>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959</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4" t="s">
        <v>87</v>
      </c>
      <c r="D115" s="521" t="s">
        <v>74</v>
      </c>
      <c r="E115" s="521"/>
      <c r="F115" s="521"/>
      <c r="G115" s="521"/>
      <c r="H115" s="521"/>
      <c r="I115" s="298" t="s">
        <v>88</v>
      </c>
      <c r="J115" s="298" t="s">
        <v>175</v>
      </c>
      <c r="K115" s="298" t="s">
        <v>176</v>
      </c>
      <c r="L115" s="298" t="s">
        <v>177</v>
      </c>
      <c r="M115" s="298" t="s">
        <v>178</v>
      </c>
      <c r="N115" s="298" t="s">
        <v>85</v>
      </c>
      <c r="O115" s="297" t="s">
        <v>179</v>
      </c>
      <c r="P115" s="80" t="s">
        <v>180</v>
      </c>
      <c r="Q115" s="80" t="s">
        <v>8</v>
      </c>
      <c r="R115" s="18"/>
      <c r="S115" s="18"/>
      <c r="T115" s="18"/>
      <c r="U115" s="18"/>
      <c r="V115" s="18"/>
      <c r="W115" s="18"/>
      <c r="X115" s="29"/>
    </row>
    <row r="116" spans="1:24" ht="47.25" customHeight="1" x14ac:dyDescent="0.25">
      <c r="A116" s="1"/>
      <c r="B116" s="30"/>
      <c r="C116" s="440" t="s">
        <v>1075</v>
      </c>
      <c r="D116" s="523" t="s">
        <v>81</v>
      </c>
      <c r="E116" s="523"/>
      <c r="F116" s="523"/>
      <c r="G116" s="523"/>
      <c r="H116" s="523"/>
      <c r="I116" s="403" t="s">
        <v>73</v>
      </c>
      <c r="J116" s="437" t="s">
        <v>1072</v>
      </c>
      <c r="K116" s="403"/>
      <c r="L116" s="403"/>
      <c r="M116" s="403"/>
      <c r="N116" s="437" t="s">
        <v>1073</v>
      </c>
      <c r="O116" s="403"/>
      <c r="P116" s="441" t="s">
        <v>1074</v>
      </c>
      <c r="Q116" s="303"/>
      <c r="R116" s="18"/>
      <c r="S116" s="18"/>
      <c r="T116" s="18"/>
      <c r="U116" s="18"/>
      <c r="V116" s="18"/>
      <c r="W116" s="18"/>
      <c r="X116" s="29"/>
    </row>
    <row r="117" spans="1:24" ht="47.25" hidden="1" customHeight="1" x14ac:dyDescent="0.25">
      <c r="A117" s="1"/>
      <c r="B117" s="30"/>
      <c r="C117" s="404"/>
      <c r="D117" s="520"/>
      <c r="E117" s="520"/>
      <c r="F117" s="520"/>
      <c r="G117" s="520"/>
      <c r="H117" s="520"/>
      <c r="I117" s="402"/>
      <c r="J117" s="402"/>
      <c r="K117" s="402"/>
      <c r="L117" s="402"/>
      <c r="M117" s="402"/>
      <c r="N117" s="402"/>
      <c r="O117" s="402"/>
      <c r="P117" s="406"/>
      <c r="Q117" s="406"/>
      <c r="R117" s="18"/>
      <c r="S117" s="18"/>
      <c r="T117" s="18"/>
      <c r="U117" s="18"/>
      <c r="V117" s="18"/>
      <c r="W117" s="18"/>
      <c r="X117" s="29"/>
    </row>
    <row r="118" spans="1:24" ht="47.25" hidden="1" customHeight="1" x14ac:dyDescent="0.25">
      <c r="A118" s="1"/>
      <c r="B118" s="30"/>
      <c r="C118" s="404"/>
      <c r="D118" s="520"/>
      <c r="E118" s="520"/>
      <c r="F118" s="520"/>
      <c r="G118" s="520"/>
      <c r="H118" s="520"/>
      <c r="I118" s="402"/>
      <c r="J118" s="402"/>
      <c r="K118" s="402"/>
      <c r="L118" s="402"/>
      <c r="M118" s="402"/>
      <c r="N118" s="402"/>
      <c r="O118" s="402"/>
      <c r="P118" s="406"/>
      <c r="Q118" s="406"/>
      <c r="R118" s="18"/>
      <c r="S118" s="18"/>
      <c r="T118" s="18"/>
      <c r="U118" s="18"/>
      <c r="V118" s="18"/>
      <c r="W118" s="18"/>
      <c r="X118" s="29"/>
    </row>
    <row r="119" spans="1:24" ht="47.25" hidden="1" customHeight="1" x14ac:dyDescent="0.25">
      <c r="A119" s="1"/>
      <c r="B119" s="30"/>
      <c r="C119" s="404"/>
      <c r="D119" s="520"/>
      <c r="E119" s="520"/>
      <c r="F119" s="520"/>
      <c r="G119" s="520"/>
      <c r="H119" s="520"/>
      <c r="I119" s="402"/>
      <c r="J119" s="402"/>
      <c r="K119" s="402"/>
      <c r="L119" s="402"/>
      <c r="M119" s="402"/>
      <c r="N119" s="402"/>
      <c r="O119" s="402"/>
      <c r="P119" s="406"/>
      <c r="Q119" s="406"/>
      <c r="R119" s="18"/>
      <c r="S119" s="18"/>
      <c r="T119" s="18"/>
      <c r="U119" s="18"/>
      <c r="V119" s="18"/>
      <c r="W119" s="18"/>
      <c r="X119" s="29"/>
    </row>
    <row r="120" spans="1:24" ht="47.25" hidden="1" customHeight="1" x14ac:dyDescent="0.25">
      <c r="A120" s="1"/>
      <c r="B120" s="30"/>
      <c r="C120" s="404"/>
      <c r="D120" s="520"/>
      <c r="E120" s="520"/>
      <c r="F120" s="520"/>
      <c r="G120" s="520"/>
      <c r="H120" s="520"/>
      <c r="I120" s="402"/>
      <c r="J120" s="402"/>
      <c r="K120" s="402"/>
      <c r="L120" s="402"/>
      <c r="M120" s="402"/>
      <c r="N120" s="402"/>
      <c r="O120" s="402"/>
      <c r="P120" s="406"/>
      <c r="Q120" s="406"/>
      <c r="R120" s="18"/>
      <c r="S120" s="18"/>
      <c r="T120" s="18"/>
      <c r="U120" s="18"/>
      <c r="V120" s="18"/>
      <c r="W120" s="18"/>
      <c r="X120" s="29"/>
    </row>
    <row r="121" spans="1:24" ht="47.25" hidden="1" customHeight="1" x14ac:dyDescent="0.25">
      <c r="A121" s="1"/>
      <c r="B121" s="30"/>
      <c r="C121" s="404"/>
      <c r="D121" s="520"/>
      <c r="E121" s="520"/>
      <c r="F121" s="520"/>
      <c r="G121" s="520"/>
      <c r="H121" s="520"/>
      <c r="I121" s="402"/>
      <c r="J121" s="402"/>
      <c r="K121" s="402"/>
      <c r="L121" s="402"/>
      <c r="M121" s="402"/>
      <c r="N121" s="402"/>
      <c r="O121" s="402"/>
      <c r="P121" s="406"/>
      <c r="Q121" s="406"/>
      <c r="R121" s="18"/>
      <c r="S121" s="18"/>
      <c r="T121" s="18"/>
      <c r="U121" s="18"/>
      <c r="V121" s="18"/>
      <c r="W121" s="18"/>
      <c r="X121" s="29"/>
    </row>
    <row r="122" spans="1:24" ht="47.25" hidden="1" customHeight="1" x14ac:dyDescent="0.25">
      <c r="A122" s="1"/>
      <c r="B122" s="30"/>
      <c r="C122" s="404"/>
      <c r="D122" s="520"/>
      <c r="E122" s="520"/>
      <c r="F122" s="520"/>
      <c r="G122" s="520"/>
      <c r="H122" s="520"/>
      <c r="I122" s="402"/>
      <c r="J122" s="402"/>
      <c r="K122" s="402"/>
      <c r="L122" s="402"/>
      <c r="M122" s="402"/>
      <c r="N122" s="402"/>
      <c r="O122" s="402"/>
      <c r="P122" s="406"/>
      <c r="Q122" s="406"/>
      <c r="R122" s="18"/>
      <c r="S122" s="18"/>
      <c r="T122" s="18"/>
      <c r="U122" s="18"/>
      <c r="V122" s="18"/>
      <c r="W122" s="18"/>
      <c r="X122" s="29"/>
    </row>
    <row r="123" spans="1:24" ht="47.25" hidden="1" customHeight="1" x14ac:dyDescent="0.25">
      <c r="A123" s="1"/>
      <c r="B123" s="30"/>
      <c r="C123" s="404"/>
      <c r="D123" s="520"/>
      <c r="E123" s="520"/>
      <c r="F123" s="520"/>
      <c r="G123" s="520"/>
      <c r="H123" s="520"/>
      <c r="I123" s="402"/>
      <c r="J123" s="402"/>
      <c r="K123" s="402"/>
      <c r="L123" s="402"/>
      <c r="M123" s="402"/>
      <c r="N123" s="402"/>
      <c r="O123" s="402"/>
      <c r="P123" s="406"/>
      <c r="Q123" s="406"/>
      <c r="R123" s="18"/>
      <c r="S123" s="18"/>
      <c r="T123" s="18"/>
      <c r="U123" s="18"/>
      <c r="V123" s="18"/>
      <c r="W123" s="18"/>
      <c r="X123" s="29"/>
    </row>
    <row r="124" spans="1:24" ht="47.25" hidden="1" customHeight="1" x14ac:dyDescent="0.25">
      <c r="B124" s="30"/>
      <c r="C124" s="404"/>
      <c r="D124" s="520"/>
      <c r="E124" s="520"/>
      <c r="F124" s="520"/>
      <c r="G124" s="520"/>
      <c r="H124" s="520"/>
      <c r="I124" s="402"/>
      <c r="J124" s="402"/>
      <c r="K124" s="402"/>
      <c r="L124" s="402"/>
      <c r="M124" s="402"/>
      <c r="N124" s="402"/>
      <c r="O124" s="402"/>
      <c r="P124" s="406"/>
      <c r="Q124" s="406"/>
      <c r="R124" s="18"/>
      <c r="S124" s="18"/>
      <c r="T124" s="18"/>
      <c r="U124" s="18"/>
      <c r="V124" s="18"/>
      <c r="W124" s="18"/>
      <c r="X124" s="29"/>
    </row>
    <row r="125" spans="1:24" ht="47.25" hidden="1" customHeight="1" x14ac:dyDescent="0.25">
      <c r="B125" s="30"/>
      <c r="C125" s="404"/>
      <c r="D125" s="520"/>
      <c r="E125" s="520"/>
      <c r="F125" s="520"/>
      <c r="G125" s="520"/>
      <c r="H125" s="520"/>
      <c r="I125" s="402"/>
      <c r="J125" s="402"/>
      <c r="K125" s="402"/>
      <c r="L125" s="402"/>
      <c r="M125" s="402"/>
      <c r="N125" s="402"/>
      <c r="O125" s="402"/>
      <c r="P125" s="406"/>
      <c r="Q125" s="406"/>
      <c r="R125" s="18"/>
      <c r="S125" s="18"/>
      <c r="T125" s="18"/>
      <c r="U125" s="18"/>
      <c r="V125" s="18"/>
      <c r="W125" s="18"/>
      <c r="X125" s="29"/>
    </row>
    <row r="126" spans="1:24" ht="47.25" hidden="1" customHeight="1" x14ac:dyDescent="0.25">
      <c r="B126" s="30"/>
      <c r="C126" s="404"/>
      <c r="D126" s="520"/>
      <c r="E126" s="520"/>
      <c r="F126" s="520"/>
      <c r="G126" s="520"/>
      <c r="H126" s="520"/>
      <c r="I126" s="402"/>
      <c r="J126" s="402"/>
      <c r="K126" s="402"/>
      <c r="L126" s="402"/>
      <c r="M126" s="402"/>
      <c r="N126" s="402"/>
      <c r="O126" s="402"/>
      <c r="P126" s="406"/>
      <c r="Q126" s="406"/>
      <c r="R126" s="18"/>
      <c r="S126" s="18"/>
      <c r="T126" s="18"/>
      <c r="U126" s="18"/>
      <c r="V126" s="18"/>
      <c r="W126" s="18"/>
      <c r="X126" s="29"/>
    </row>
    <row r="127" spans="1:24" ht="47.25" hidden="1" customHeight="1" x14ac:dyDescent="0.25">
      <c r="B127" s="30"/>
      <c r="C127" s="404"/>
      <c r="D127" s="520"/>
      <c r="E127" s="520"/>
      <c r="F127" s="520"/>
      <c r="G127" s="520"/>
      <c r="H127" s="520"/>
      <c r="I127" s="402"/>
      <c r="J127" s="402"/>
      <c r="K127" s="402"/>
      <c r="L127" s="402"/>
      <c r="M127" s="402"/>
      <c r="N127" s="402"/>
      <c r="O127" s="402"/>
      <c r="P127" s="406"/>
      <c r="Q127" s="406"/>
      <c r="R127" s="18"/>
      <c r="S127" s="18"/>
      <c r="T127" s="18"/>
      <c r="U127" s="18"/>
      <c r="V127" s="18"/>
      <c r="W127" s="18"/>
      <c r="X127" s="29"/>
    </row>
    <row r="128" spans="1:24" ht="47.25" hidden="1" customHeight="1" x14ac:dyDescent="0.25">
      <c r="B128" s="30"/>
      <c r="C128" s="404"/>
      <c r="D128" s="520"/>
      <c r="E128" s="520"/>
      <c r="F128" s="520"/>
      <c r="G128" s="520"/>
      <c r="H128" s="520"/>
      <c r="I128" s="402"/>
      <c r="J128" s="402"/>
      <c r="K128" s="402"/>
      <c r="L128" s="402"/>
      <c r="M128" s="402"/>
      <c r="N128" s="402"/>
      <c r="O128" s="402"/>
      <c r="P128" s="406"/>
      <c r="Q128" s="406"/>
      <c r="R128" s="18"/>
      <c r="S128" s="18"/>
      <c r="T128" s="18"/>
      <c r="U128" s="18"/>
      <c r="V128" s="18"/>
      <c r="W128" s="18"/>
      <c r="X128" s="29"/>
    </row>
    <row r="129" spans="2:24" ht="47.25" hidden="1" customHeight="1" x14ac:dyDescent="0.25">
      <c r="B129" s="30"/>
      <c r="C129" s="404"/>
      <c r="D129" s="520"/>
      <c r="E129" s="520"/>
      <c r="F129" s="520"/>
      <c r="G129" s="520"/>
      <c r="H129" s="520"/>
      <c r="I129" s="402"/>
      <c r="J129" s="402"/>
      <c r="K129" s="402"/>
      <c r="L129" s="402"/>
      <c r="M129" s="402"/>
      <c r="N129" s="402"/>
      <c r="O129" s="402"/>
      <c r="P129" s="406"/>
      <c r="Q129" s="406"/>
      <c r="R129" s="18"/>
      <c r="S129" s="18"/>
      <c r="T129" s="18"/>
      <c r="U129" s="18"/>
      <c r="V129" s="18"/>
      <c r="W129" s="18"/>
      <c r="X129" s="29"/>
    </row>
    <row r="130" spans="2:24" ht="47.25" hidden="1" customHeight="1" x14ac:dyDescent="0.25">
      <c r="B130" s="30"/>
      <c r="C130" s="404"/>
      <c r="D130" s="520"/>
      <c r="E130" s="520"/>
      <c r="F130" s="520"/>
      <c r="G130" s="520"/>
      <c r="H130" s="520"/>
      <c r="I130" s="402"/>
      <c r="J130" s="402"/>
      <c r="K130" s="402"/>
      <c r="L130" s="402"/>
      <c r="M130" s="402"/>
      <c r="N130" s="402"/>
      <c r="O130" s="402"/>
      <c r="P130" s="406"/>
      <c r="Q130" s="406"/>
      <c r="R130" s="18"/>
      <c r="S130" s="18"/>
      <c r="T130" s="18"/>
      <c r="U130" s="18"/>
      <c r="V130" s="18"/>
      <c r="W130" s="18"/>
      <c r="X130" s="29"/>
    </row>
    <row r="131" spans="2:24" ht="47.25" hidden="1" customHeight="1" x14ac:dyDescent="0.25">
      <c r="B131" s="30"/>
      <c r="C131" s="404"/>
      <c r="D131" s="520"/>
      <c r="E131" s="520"/>
      <c r="F131" s="520"/>
      <c r="G131" s="520"/>
      <c r="H131" s="520"/>
      <c r="I131" s="402"/>
      <c r="J131" s="402"/>
      <c r="K131" s="402"/>
      <c r="L131" s="402"/>
      <c r="M131" s="402"/>
      <c r="N131" s="402"/>
      <c r="O131" s="402"/>
      <c r="P131" s="406"/>
      <c r="Q131" s="406"/>
      <c r="R131" s="18"/>
      <c r="S131" s="18"/>
      <c r="T131" s="18"/>
      <c r="U131" s="18"/>
      <c r="V131" s="18"/>
      <c r="W131" s="18"/>
      <c r="X131" s="29"/>
    </row>
    <row r="132" spans="2:24" ht="47.25" hidden="1" customHeight="1" x14ac:dyDescent="0.25">
      <c r="B132" s="30"/>
      <c r="C132" s="404"/>
      <c r="D132" s="520"/>
      <c r="E132" s="520"/>
      <c r="F132" s="520"/>
      <c r="G132" s="520"/>
      <c r="H132" s="520"/>
      <c r="I132" s="402"/>
      <c r="J132" s="402"/>
      <c r="K132" s="402"/>
      <c r="L132" s="402"/>
      <c r="M132" s="402"/>
      <c r="N132" s="402"/>
      <c r="O132" s="402"/>
      <c r="P132" s="406"/>
      <c r="Q132" s="406"/>
      <c r="R132" s="18"/>
      <c r="S132" s="18"/>
      <c r="T132" s="18"/>
      <c r="U132" s="18"/>
      <c r="V132" s="18"/>
      <c r="W132" s="18"/>
      <c r="X132" s="29"/>
    </row>
    <row r="133" spans="2:24" ht="47.25" hidden="1" customHeight="1" thickBot="1" x14ac:dyDescent="0.3">
      <c r="B133" s="30"/>
      <c r="C133" s="405"/>
      <c r="D133" s="518"/>
      <c r="E133" s="518"/>
      <c r="F133" s="518"/>
      <c r="G133" s="518"/>
      <c r="H133" s="518"/>
      <c r="I133" s="401"/>
      <c r="J133" s="401"/>
      <c r="K133" s="401"/>
      <c r="L133" s="401"/>
      <c r="M133" s="401"/>
      <c r="N133" s="401"/>
      <c r="O133" s="401"/>
      <c r="P133" s="407"/>
      <c r="Q133" s="407"/>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59" t="s">
        <v>295</v>
      </c>
      <c r="D137" s="559"/>
      <c r="E137" s="559"/>
      <c r="F137" s="559"/>
      <c r="G137" s="559"/>
      <c r="H137" s="109"/>
      <c r="I137" s="109"/>
      <c r="J137" s="559"/>
      <c r="K137" s="559"/>
      <c r="L137" s="559"/>
      <c r="M137" s="559"/>
      <c r="N137" s="559"/>
      <c r="O137" s="109"/>
      <c r="P137" s="109"/>
      <c r="Q137" s="559"/>
      <c r="R137" s="559"/>
      <c r="S137" s="559"/>
      <c r="T137" s="559"/>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5" t="s">
        <v>87</v>
      </c>
      <c r="D141" s="558" t="s">
        <v>296</v>
      </c>
      <c r="E141" s="558"/>
      <c r="F141" s="558"/>
      <c r="G141" s="558"/>
      <c r="H141" s="558"/>
      <c r="I141" s="558" t="s">
        <v>955</v>
      </c>
      <c r="J141" s="558"/>
      <c r="K141" s="558" t="s">
        <v>954</v>
      </c>
      <c r="L141" s="558"/>
      <c r="M141" s="558" t="s">
        <v>8</v>
      </c>
      <c r="N141" s="584"/>
      <c r="O141" s="112"/>
      <c r="P141" s="112"/>
      <c r="Q141" s="112"/>
      <c r="R141" s="112"/>
      <c r="S141" s="112"/>
      <c r="T141" s="112"/>
      <c r="U141" s="112"/>
      <c r="V141" s="112"/>
      <c r="W141" s="112"/>
      <c r="X141" s="113"/>
    </row>
    <row r="142" spans="2:24" ht="47.25" customHeight="1" x14ac:dyDescent="0.25">
      <c r="B142" s="114"/>
      <c r="C142" s="410" t="s">
        <v>299</v>
      </c>
      <c r="D142" s="570" t="s">
        <v>1076</v>
      </c>
      <c r="E142" s="571"/>
      <c r="F142" s="571"/>
      <c r="G142" s="571"/>
      <c r="H142" s="571"/>
      <c r="I142" s="579" t="s">
        <v>72</v>
      </c>
      <c r="J142" s="579"/>
      <c r="K142" s="581" t="s">
        <v>1077</v>
      </c>
      <c r="L142" s="582"/>
      <c r="M142" s="585" t="s">
        <v>1078</v>
      </c>
      <c r="N142" s="586"/>
      <c r="O142" s="112"/>
      <c r="P142" s="112"/>
      <c r="Q142" s="112"/>
      <c r="R142" s="112"/>
      <c r="S142" s="112"/>
      <c r="T142" s="112"/>
      <c r="U142" s="112"/>
      <c r="V142" s="112"/>
      <c r="W142" s="112"/>
      <c r="X142" s="113"/>
    </row>
    <row r="143" spans="2:24" ht="47.25" customHeight="1" x14ac:dyDescent="0.25">
      <c r="B143" s="114"/>
      <c r="C143" s="413" t="s">
        <v>964</v>
      </c>
      <c r="D143" s="572" t="s">
        <v>965</v>
      </c>
      <c r="E143" s="572"/>
      <c r="F143" s="572"/>
      <c r="G143" s="572"/>
      <c r="H143" s="572"/>
      <c r="I143" s="578" t="s">
        <v>71</v>
      </c>
      <c r="J143" s="578"/>
      <c r="K143" s="580"/>
      <c r="L143" s="580"/>
      <c r="M143" s="580"/>
      <c r="N143" s="587"/>
      <c r="O143" s="112"/>
      <c r="P143" s="112"/>
      <c r="Q143" s="112"/>
      <c r="R143" s="112"/>
      <c r="S143" s="112"/>
      <c r="T143" s="112"/>
      <c r="U143" s="112"/>
      <c r="V143" s="112"/>
      <c r="W143" s="112"/>
      <c r="X143" s="113"/>
    </row>
    <row r="144" spans="2:24" ht="47.25" customHeight="1" x14ac:dyDescent="0.25">
      <c r="B144" s="114"/>
      <c r="C144" s="413" t="s">
        <v>1080</v>
      </c>
      <c r="D144" s="573" t="s">
        <v>1079</v>
      </c>
      <c r="E144" s="574"/>
      <c r="F144" s="574"/>
      <c r="G144" s="574"/>
      <c r="H144" s="575"/>
      <c r="I144" s="578" t="s">
        <v>72</v>
      </c>
      <c r="J144" s="578"/>
      <c r="K144" s="580" t="s">
        <v>1081</v>
      </c>
      <c r="L144" s="580"/>
      <c r="M144" s="580"/>
      <c r="N144" s="587"/>
      <c r="O144" s="112"/>
      <c r="P144" s="112"/>
      <c r="Q144" s="112"/>
      <c r="R144" s="112"/>
      <c r="S144" s="112"/>
      <c r="T144" s="112"/>
      <c r="U144" s="112"/>
      <c r="V144" s="112"/>
      <c r="W144" s="112"/>
      <c r="X144" s="113"/>
    </row>
    <row r="145" spans="2:24" ht="47.25" customHeight="1" x14ac:dyDescent="0.25">
      <c r="B145" s="114"/>
      <c r="C145" s="408"/>
      <c r="D145" s="576"/>
      <c r="E145" s="576"/>
      <c r="F145" s="576"/>
      <c r="G145" s="576"/>
      <c r="H145" s="576"/>
      <c r="I145" s="578"/>
      <c r="J145" s="578"/>
      <c r="K145" s="580"/>
      <c r="L145" s="580"/>
      <c r="M145" s="580"/>
      <c r="N145" s="587"/>
      <c r="O145" s="112"/>
      <c r="P145" s="112"/>
      <c r="Q145" s="112"/>
      <c r="R145" s="112"/>
      <c r="S145" s="112"/>
      <c r="T145" s="112"/>
      <c r="U145" s="112"/>
      <c r="V145" s="112"/>
      <c r="W145" s="112"/>
      <c r="X145" s="113"/>
    </row>
    <row r="146" spans="2:24" ht="47.25" hidden="1" customHeight="1" x14ac:dyDescent="0.25">
      <c r="B146" s="114"/>
      <c r="C146" s="408"/>
      <c r="D146" s="576"/>
      <c r="E146" s="576"/>
      <c r="F146" s="576"/>
      <c r="G146" s="576"/>
      <c r="H146" s="576"/>
      <c r="I146" s="578"/>
      <c r="J146" s="578"/>
      <c r="K146" s="580"/>
      <c r="L146" s="580"/>
      <c r="M146" s="580"/>
      <c r="N146" s="587"/>
      <c r="O146" s="112"/>
      <c r="P146" s="112"/>
      <c r="Q146" s="112"/>
      <c r="R146" s="112"/>
      <c r="S146" s="112"/>
      <c r="T146" s="112"/>
      <c r="U146" s="112"/>
      <c r="V146" s="112"/>
      <c r="W146" s="112"/>
      <c r="X146" s="113"/>
    </row>
    <row r="147" spans="2:24" ht="47.25" hidden="1" customHeight="1" x14ac:dyDescent="0.25">
      <c r="B147" s="114"/>
      <c r="C147" s="408"/>
      <c r="D147" s="576"/>
      <c r="E147" s="576"/>
      <c r="F147" s="576"/>
      <c r="G147" s="576"/>
      <c r="H147" s="576"/>
      <c r="I147" s="578"/>
      <c r="J147" s="578"/>
      <c r="K147" s="580"/>
      <c r="L147" s="580"/>
      <c r="M147" s="580"/>
      <c r="N147" s="587"/>
      <c r="O147" s="112"/>
      <c r="P147" s="112"/>
      <c r="Q147" s="112"/>
      <c r="R147" s="112"/>
      <c r="S147" s="112"/>
      <c r="T147" s="112"/>
      <c r="U147" s="112"/>
      <c r="V147" s="112"/>
      <c r="W147" s="112"/>
      <c r="X147" s="113"/>
    </row>
    <row r="148" spans="2:24" ht="47.25" hidden="1" customHeight="1" x14ac:dyDescent="0.25">
      <c r="B148" s="114"/>
      <c r="C148" s="408"/>
      <c r="D148" s="576"/>
      <c r="E148" s="576"/>
      <c r="F148" s="576"/>
      <c r="G148" s="576"/>
      <c r="H148" s="576"/>
      <c r="I148" s="578"/>
      <c r="J148" s="578"/>
      <c r="K148" s="580"/>
      <c r="L148" s="580"/>
      <c r="M148" s="580"/>
      <c r="N148" s="587"/>
      <c r="O148" s="112"/>
      <c r="P148" s="112"/>
      <c r="Q148" s="112"/>
      <c r="R148" s="112"/>
      <c r="S148" s="112"/>
      <c r="T148" s="112"/>
      <c r="U148" s="112"/>
      <c r="V148" s="112"/>
      <c r="W148" s="112"/>
      <c r="X148" s="113"/>
    </row>
    <row r="149" spans="2:24" ht="47.25" hidden="1" customHeight="1" x14ac:dyDescent="0.25">
      <c r="B149" s="114"/>
      <c r="C149" s="408"/>
      <c r="D149" s="576"/>
      <c r="E149" s="576"/>
      <c r="F149" s="576"/>
      <c r="G149" s="576"/>
      <c r="H149" s="576"/>
      <c r="I149" s="578"/>
      <c r="J149" s="578"/>
      <c r="K149" s="580"/>
      <c r="L149" s="580"/>
      <c r="M149" s="580"/>
      <c r="N149" s="587"/>
      <c r="O149" s="112"/>
      <c r="P149" s="112"/>
      <c r="Q149" s="112"/>
      <c r="R149" s="112"/>
      <c r="S149" s="112"/>
      <c r="T149" s="112"/>
      <c r="U149" s="112"/>
      <c r="V149" s="112"/>
      <c r="W149" s="112"/>
      <c r="X149" s="113"/>
    </row>
    <row r="150" spans="2:24" ht="47.25" hidden="1" customHeight="1" x14ac:dyDescent="0.25">
      <c r="B150" s="114"/>
      <c r="C150" s="408"/>
      <c r="D150" s="576"/>
      <c r="E150" s="576"/>
      <c r="F150" s="576"/>
      <c r="G150" s="576"/>
      <c r="H150" s="576"/>
      <c r="I150" s="578"/>
      <c r="J150" s="578"/>
      <c r="K150" s="580"/>
      <c r="L150" s="580"/>
      <c r="M150" s="580"/>
      <c r="N150" s="587"/>
      <c r="O150" s="112"/>
      <c r="P150" s="112"/>
      <c r="Q150" s="112"/>
      <c r="R150" s="112"/>
      <c r="S150" s="112"/>
      <c r="T150" s="112"/>
      <c r="U150" s="112"/>
      <c r="V150" s="112"/>
      <c r="W150" s="112"/>
      <c r="X150" s="113"/>
    </row>
    <row r="151" spans="2:24" ht="47.25" hidden="1" customHeight="1" x14ac:dyDescent="0.25">
      <c r="B151" s="114"/>
      <c r="C151" s="408"/>
      <c r="D151" s="576"/>
      <c r="E151" s="576"/>
      <c r="F151" s="576"/>
      <c r="G151" s="576"/>
      <c r="H151" s="576"/>
      <c r="I151" s="578"/>
      <c r="J151" s="578"/>
      <c r="K151" s="580"/>
      <c r="L151" s="580"/>
      <c r="M151" s="580"/>
      <c r="N151" s="587"/>
      <c r="O151" s="112"/>
      <c r="P151" s="112"/>
      <c r="Q151" s="112"/>
      <c r="R151" s="112"/>
      <c r="S151" s="112"/>
      <c r="T151" s="112"/>
      <c r="U151" s="112"/>
      <c r="V151" s="112"/>
      <c r="W151" s="112"/>
      <c r="X151" s="113"/>
    </row>
    <row r="152" spans="2:24" ht="47.25" hidden="1" customHeight="1" x14ac:dyDescent="0.25">
      <c r="B152" s="114"/>
      <c r="C152" s="408"/>
      <c r="D152" s="576"/>
      <c r="E152" s="576"/>
      <c r="F152" s="576"/>
      <c r="G152" s="576"/>
      <c r="H152" s="576"/>
      <c r="I152" s="578"/>
      <c r="J152" s="578"/>
      <c r="K152" s="580"/>
      <c r="L152" s="580"/>
      <c r="M152" s="580"/>
      <c r="N152" s="587"/>
      <c r="O152" s="112"/>
      <c r="P152" s="112"/>
      <c r="Q152" s="112"/>
      <c r="R152" s="112"/>
      <c r="S152" s="112"/>
      <c r="T152" s="112"/>
      <c r="U152" s="112"/>
      <c r="V152" s="112"/>
      <c r="W152" s="112"/>
      <c r="X152" s="113"/>
    </row>
    <row r="153" spans="2:24" ht="47.25" hidden="1" customHeight="1" x14ac:dyDescent="0.25">
      <c r="B153" s="114"/>
      <c r="C153" s="408"/>
      <c r="D153" s="576"/>
      <c r="E153" s="576"/>
      <c r="F153" s="576"/>
      <c r="G153" s="576"/>
      <c r="H153" s="576"/>
      <c r="I153" s="578"/>
      <c r="J153" s="578"/>
      <c r="K153" s="580"/>
      <c r="L153" s="580"/>
      <c r="M153" s="580"/>
      <c r="N153" s="587"/>
      <c r="O153" s="112"/>
      <c r="P153" s="112"/>
      <c r="Q153" s="112"/>
      <c r="R153" s="112"/>
      <c r="S153" s="112"/>
      <c r="T153" s="112"/>
      <c r="U153" s="112"/>
      <c r="V153" s="112"/>
      <c r="W153" s="112"/>
      <c r="X153" s="113"/>
    </row>
    <row r="154" spans="2:24" ht="47.25" hidden="1" customHeight="1" x14ac:dyDescent="0.25">
      <c r="B154" s="114"/>
      <c r="C154" s="408"/>
      <c r="D154" s="576"/>
      <c r="E154" s="576"/>
      <c r="F154" s="576"/>
      <c r="G154" s="576"/>
      <c r="H154" s="576"/>
      <c r="I154" s="578"/>
      <c r="J154" s="578"/>
      <c r="K154" s="580"/>
      <c r="L154" s="580"/>
      <c r="M154" s="580"/>
      <c r="N154" s="587"/>
      <c r="O154" s="112"/>
      <c r="P154" s="112"/>
      <c r="Q154" s="112"/>
      <c r="R154" s="112"/>
      <c r="S154" s="112"/>
      <c r="T154" s="112"/>
      <c r="U154" s="112"/>
      <c r="V154" s="112"/>
      <c r="W154" s="112"/>
      <c r="X154" s="113"/>
    </row>
    <row r="155" spans="2:24" ht="47.25" hidden="1" customHeight="1" x14ac:dyDescent="0.25">
      <c r="B155" s="114"/>
      <c r="C155" s="408"/>
      <c r="D155" s="576"/>
      <c r="E155" s="576"/>
      <c r="F155" s="576"/>
      <c r="G155" s="576"/>
      <c r="H155" s="576"/>
      <c r="I155" s="578"/>
      <c r="J155" s="578"/>
      <c r="K155" s="580"/>
      <c r="L155" s="580"/>
      <c r="M155" s="580"/>
      <c r="N155" s="587"/>
      <c r="O155" s="112"/>
      <c r="P155" s="112"/>
      <c r="Q155" s="112"/>
      <c r="R155" s="112"/>
      <c r="S155" s="112"/>
      <c r="T155" s="112"/>
      <c r="U155" s="112"/>
      <c r="V155" s="112"/>
      <c r="W155" s="112"/>
      <c r="X155" s="113"/>
    </row>
    <row r="156" spans="2:24" ht="47.25" hidden="1" customHeight="1" x14ac:dyDescent="0.25">
      <c r="B156" s="114"/>
      <c r="C156" s="408"/>
      <c r="D156" s="576"/>
      <c r="E156" s="576"/>
      <c r="F156" s="576"/>
      <c r="G156" s="576"/>
      <c r="H156" s="576"/>
      <c r="I156" s="578"/>
      <c r="J156" s="578"/>
      <c r="K156" s="580"/>
      <c r="L156" s="580"/>
      <c r="M156" s="580"/>
      <c r="N156" s="587"/>
      <c r="O156" s="112"/>
      <c r="P156" s="112"/>
      <c r="Q156" s="112"/>
      <c r="R156" s="112"/>
      <c r="S156" s="112"/>
      <c r="T156" s="112"/>
      <c r="U156" s="112"/>
      <c r="V156" s="112"/>
      <c r="W156" s="112"/>
      <c r="X156" s="113"/>
    </row>
    <row r="157" spans="2:24" ht="47.25" hidden="1" customHeight="1" x14ac:dyDescent="0.25">
      <c r="B157" s="114"/>
      <c r="C157" s="408"/>
      <c r="D157" s="576"/>
      <c r="E157" s="576"/>
      <c r="F157" s="576"/>
      <c r="G157" s="576"/>
      <c r="H157" s="576"/>
      <c r="I157" s="578"/>
      <c r="J157" s="578"/>
      <c r="K157" s="580"/>
      <c r="L157" s="580"/>
      <c r="M157" s="580"/>
      <c r="N157" s="587"/>
      <c r="O157" s="112"/>
      <c r="P157" s="112"/>
      <c r="Q157" s="112"/>
      <c r="R157" s="112"/>
      <c r="S157" s="112"/>
      <c r="T157" s="112"/>
      <c r="U157" s="112"/>
      <c r="V157" s="112"/>
      <c r="W157" s="112"/>
      <c r="X157" s="113"/>
    </row>
    <row r="158" spans="2:24" ht="47.25" hidden="1" customHeight="1" x14ac:dyDescent="0.25">
      <c r="B158" s="114"/>
      <c r="C158" s="408"/>
      <c r="D158" s="576"/>
      <c r="E158" s="576"/>
      <c r="F158" s="576"/>
      <c r="G158" s="576"/>
      <c r="H158" s="576"/>
      <c r="I158" s="578"/>
      <c r="J158" s="578"/>
      <c r="K158" s="580"/>
      <c r="L158" s="580"/>
      <c r="M158" s="580"/>
      <c r="N158" s="587"/>
      <c r="O158" s="112"/>
      <c r="P158" s="112"/>
      <c r="Q158" s="112"/>
      <c r="R158" s="112"/>
      <c r="S158" s="112"/>
      <c r="T158" s="112"/>
      <c r="U158" s="112"/>
      <c r="V158" s="112"/>
      <c r="W158" s="112"/>
      <c r="X158" s="113"/>
    </row>
    <row r="159" spans="2:24" ht="47.25" hidden="1" customHeight="1" thickBot="1" x14ac:dyDescent="0.3">
      <c r="B159" s="114"/>
      <c r="C159" s="409"/>
      <c r="D159" s="577"/>
      <c r="E159" s="577"/>
      <c r="F159" s="577"/>
      <c r="G159" s="577"/>
      <c r="H159" s="577"/>
      <c r="I159" s="560"/>
      <c r="J159" s="560"/>
      <c r="K159" s="583"/>
      <c r="L159" s="583"/>
      <c r="M159" s="583"/>
      <c r="N159" s="588"/>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61"/>
      <c r="D164" s="562"/>
      <c r="E164" s="562"/>
      <c r="F164" s="562"/>
      <c r="G164" s="562"/>
      <c r="H164" s="562"/>
      <c r="I164" s="563"/>
      <c r="J164" s="112"/>
      <c r="K164" s="112"/>
      <c r="L164" s="112"/>
      <c r="M164" s="112"/>
      <c r="N164" s="112"/>
      <c r="O164" s="112"/>
      <c r="P164" s="112"/>
      <c r="Q164" s="112"/>
      <c r="R164" s="112"/>
      <c r="S164" s="112"/>
      <c r="T164" s="112"/>
      <c r="U164" s="112"/>
      <c r="V164" s="112"/>
      <c r="W164" s="112"/>
      <c r="X164" s="113"/>
    </row>
    <row r="165" spans="2:24" x14ac:dyDescent="0.25">
      <c r="B165" s="114"/>
      <c r="C165" s="564"/>
      <c r="D165" s="565"/>
      <c r="E165" s="565"/>
      <c r="F165" s="565"/>
      <c r="G165" s="565"/>
      <c r="H165" s="565"/>
      <c r="I165" s="566"/>
      <c r="J165" s="112"/>
      <c r="K165" s="112"/>
      <c r="L165" s="112"/>
      <c r="M165" s="112"/>
      <c r="N165" s="112"/>
      <c r="O165" s="112"/>
      <c r="P165" s="112"/>
      <c r="Q165" s="112"/>
      <c r="R165" s="112"/>
      <c r="S165" s="112"/>
      <c r="T165" s="112"/>
      <c r="U165" s="112"/>
      <c r="V165" s="112"/>
      <c r="W165" s="112"/>
      <c r="X165" s="113"/>
    </row>
    <row r="166" spans="2:24" x14ac:dyDescent="0.25">
      <c r="B166" s="114"/>
      <c r="C166" s="564"/>
      <c r="D166" s="565"/>
      <c r="E166" s="565"/>
      <c r="F166" s="565"/>
      <c r="G166" s="565"/>
      <c r="H166" s="565"/>
      <c r="I166" s="566"/>
      <c r="J166" s="112"/>
      <c r="K166" s="112"/>
      <c r="L166" s="112"/>
      <c r="M166" s="112"/>
      <c r="N166" s="112"/>
      <c r="O166" s="112"/>
      <c r="P166" s="112"/>
      <c r="Q166" s="112"/>
      <c r="R166" s="112"/>
      <c r="S166" s="112"/>
      <c r="T166" s="112"/>
      <c r="U166" s="112"/>
      <c r="V166" s="112"/>
      <c r="W166" s="112"/>
      <c r="X166" s="113"/>
    </row>
    <row r="167" spans="2:24" x14ac:dyDescent="0.25">
      <c r="B167" s="114"/>
      <c r="C167" s="564"/>
      <c r="D167" s="565"/>
      <c r="E167" s="565"/>
      <c r="F167" s="565"/>
      <c r="G167" s="565"/>
      <c r="H167" s="565"/>
      <c r="I167" s="566"/>
      <c r="J167" s="112"/>
      <c r="K167" s="112"/>
      <c r="L167" s="112"/>
      <c r="M167" s="112"/>
      <c r="N167" s="112"/>
      <c r="O167" s="112"/>
      <c r="P167" s="112"/>
      <c r="Q167" s="112"/>
      <c r="R167" s="112"/>
      <c r="S167" s="112"/>
      <c r="T167" s="112"/>
      <c r="U167" s="112"/>
      <c r="V167" s="112"/>
      <c r="W167" s="112"/>
      <c r="X167" s="113"/>
    </row>
    <row r="168" spans="2:24" x14ac:dyDescent="0.25">
      <c r="B168" s="114"/>
      <c r="C168" s="564"/>
      <c r="D168" s="565"/>
      <c r="E168" s="565"/>
      <c r="F168" s="565"/>
      <c r="G168" s="565"/>
      <c r="H168" s="565"/>
      <c r="I168" s="566"/>
      <c r="J168" s="112"/>
      <c r="K168" s="112"/>
      <c r="L168" s="112"/>
      <c r="M168" s="112"/>
      <c r="N168" s="112"/>
      <c r="O168" s="112"/>
      <c r="P168" s="112"/>
      <c r="Q168" s="112"/>
      <c r="R168" s="112"/>
      <c r="S168" s="112"/>
      <c r="T168" s="112"/>
      <c r="U168" s="112"/>
      <c r="V168" s="112"/>
      <c r="W168" s="112"/>
      <c r="X168" s="113"/>
    </row>
    <row r="169" spans="2:24" ht="15.75" thickBot="1" x14ac:dyDescent="0.3">
      <c r="B169" s="114"/>
      <c r="C169" s="567"/>
      <c r="D169" s="568"/>
      <c r="E169" s="568"/>
      <c r="F169" s="568"/>
      <c r="G169" s="568"/>
      <c r="H169" s="568"/>
      <c r="I169" s="569"/>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7">
    <dataValidation allowBlank="1" sqref="O115:Q133 Q62 R62:R68 R70: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6:I102">
      <formula1>0</formula1>
    </dataValidation>
    <dataValidation type="decimal" operator="greaterThanOrEqual" allowBlank="1" showInputMessage="1" showErrorMessage="1" sqref="M30:M49 S63:T102 K66:K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decimal" allowBlank="1" showInputMessage="1" showErrorMessage="1" sqref="K65 I65">
      <formula1>0.1</formula1>
      <formula2>100000000</formula2>
    </dataValidation>
  </dataValidations>
  <pageMargins left="0.70866141732283472" right="0.70866141732283472" top="0.74803149606299213" bottom="0.74803149606299213" header="0.31496062992125984" footer="0.31496062992125984"/>
  <pageSetup paperSize="8" scale="11"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[3]Lists!#REF!</xm:f>
          </x14:formula1>
          <xm:sqref>C143:C159</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2015-09-17T13:04:57Z</cp:lastPrinted>
  <dcterms:created xsi:type="dcterms:W3CDTF">2014-10-29T16:20:01Z</dcterms:created>
  <dcterms:modified xsi:type="dcterms:W3CDTF">2016-01-29T09:26:12Z</dcterms:modified>
</cp:coreProperties>
</file>