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SSN\Climate Change Reporting\2014-15 Reports\Final Reports\Final reports ready for website\Local Authorities\"/>
    </mc:Choice>
  </mc:AlternateContent>
  <bookViews>
    <workbookView xWindow="0" yWindow="300" windowWidth="19200" windowHeight="8430"/>
  </bookViews>
  <sheets>
    <sheet name="Required section" sheetId="7" r:id="rId1"/>
    <sheet name="ListsReq" sheetId="8" state="hidden" r:id="rId2"/>
    <sheet name="ListsRec" sheetId="2" state="hidden" r:id="rId3"/>
    <sheet name="Recommended - Wider Influence" sheetId="3" r:id="rId4"/>
    <sheet name="LACO2 data" sheetId="6" state="hidden" r:id="rId5"/>
    <sheet name="Sheet2" sheetId="5" state="hidden" r:id="rId6"/>
  </sheets>
  <externalReferences>
    <externalReference r:id="rId7"/>
  </externalReference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Influence'!$A$1:$X$176</definedName>
    <definedName name="_xlnm.Print_Area" localSheetId="0">'Required section'!$A$1:$M$427</definedName>
    <definedName name="probability">ListsReq!$AA$3:$AA$6</definedName>
    <definedName name="ProjectRole">ListsRec!$L$3:$L$5</definedName>
    <definedName name="ProjectStatus">ListsRec!$C$3:$C$6</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5" i="7" l="1"/>
  <c r="G116" i="7" l="1"/>
  <c r="H92" i="7" l="1"/>
  <c r="D3" i="8" l="1"/>
  <c r="E3" i="8"/>
  <c r="D4" i="8" s="1"/>
  <c r="F3" i="8"/>
  <c r="E4" i="8" s="1"/>
  <c r="D5" i="8" s="1"/>
  <c r="G3" i="8"/>
  <c r="F4" i="8" s="1"/>
  <c r="E5" i="8" s="1"/>
  <c r="D6" i="8" s="1"/>
  <c r="H3" i="8"/>
  <c r="G4" i="8" s="1"/>
  <c r="F5" i="8" s="1"/>
  <c r="E6" i="8" s="1"/>
  <c r="D7" i="8" s="1"/>
  <c r="I3" i="8"/>
  <c r="J3" i="8"/>
  <c r="I4" i="8" s="1"/>
  <c r="H5" i="8" s="1"/>
  <c r="G6" i="8" s="1"/>
  <c r="F7" i="8" s="1"/>
  <c r="E8" i="8" s="1"/>
  <c r="D9" i="8" s="1"/>
  <c r="K3" i="8"/>
  <c r="J4" i="8" s="1"/>
  <c r="I5" i="8" s="1"/>
  <c r="H6" i="8" s="1"/>
  <c r="G7" i="8" s="1"/>
  <c r="F8" i="8" s="1"/>
  <c r="E9" i="8" s="1"/>
  <c r="D10" i="8" s="1"/>
  <c r="L3" i="8"/>
  <c r="K4" i="8" s="1"/>
  <c r="J5" i="8" s="1"/>
  <c r="I6" i="8" s="1"/>
  <c r="H7" i="8" s="1"/>
  <c r="G8" i="8" s="1"/>
  <c r="F9" i="8" s="1"/>
  <c r="E10" i="8" s="1"/>
  <c r="D11" i="8" s="1"/>
  <c r="M3" i="8"/>
  <c r="L4" i="8" s="1"/>
  <c r="K5" i="8" s="1"/>
  <c r="J6" i="8" s="1"/>
  <c r="I7" i="8" s="1"/>
  <c r="H8" i="8" s="1"/>
  <c r="G9" i="8" s="1"/>
  <c r="F10" i="8" s="1"/>
  <c r="E11" i="8" s="1"/>
  <c r="D12" i="8" s="1"/>
  <c r="N3" i="8"/>
  <c r="M4" i="8" s="1"/>
  <c r="L5" i="8" s="1"/>
  <c r="K6" i="8" s="1"/>
  <c r="J7" i="8" s="1"/>
  <c r="I8" i="8" s="1"/>
  <c r="H9" i="8" s="1"/>
  <c r="G10" i="8" s="1"/>
  <c r="F11" i="8" s="1"/>
  <c r="E12" i="8" s="1"/>
  <c r="D13" i="8" s="1"/>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H4" i="8"/>
  <c r="G5" i="8" s="1"/>
  <c r="F6" i="8" s="1"/>
  <c r="E7" i="8" s="1"/>
  <c r="D8" i="8" s="1"/>
  <c r="P4" i="8"/>
  <c r="O5" i="8" s="1"/>
  <c r="N6" i="8" s="1"/>
  <c r="M7" i="8" s="1"/>
  <c r="L8" i="8" s="1"/>
  <c r="K9" i="8" s="1"/>
  <c r="J10" i="8" s="1"/>
  <c r="I11" i="8" s="1"/>
  <c r="H12" i="8" s="1"/>
  <c r="G13" i="8" s="1"/>
  <c r="F14" i="8" s="1"/>
  <c r="E15" i="8" s="1"/>
  <c r="D16" i="8" s="1"/>
  <c r="Q4" i="8"/>
  <c r="P5" i="8" s="1"/>
  <c r="O6" i="8" s="1"/>
  <c r="N7" i="8" s="1"/>
  <c r="M8" i="8" s="1"/>
  <c r="L9" i="8" s="1"/>
  <c r="K10" i="8" s="1"/>
  <c r="J11" i="8" s="1"/>
  <c r="I12" i="8" s="1"/>
  <c r="H13" i="8" s="1"/>
  <c r="G14" i="8" s="1"/>
  <c r="F15" i="8" s="1"/>
  <c r="E16" i="8" s="1"/>
  <c r="D17" i="8" s="1"/>
  <c r="D19" i="8"/>
  <c r="E19" i="8"/>
  <c r="F19" i="8"/>
  <c r="G19" i="8"/>
  <c r="F20" i="8" s="1"/>
  <c r="E21" i="8" s="1"/>
  <c r="D22" i="8" s="1"/>
  <c r="H19" i="8"/>
  <c r="G20" i="8" s="1"/>
  <c r="F21" i="8" s="1"/>
  <c r="E22" i="8" s="1"/>
  <c r="D23" i="8" s="1"/>
  <c r="I19" i="8"/>
  <c r="H20" i="8" s="1"/>
  <c r="G21" i="8" s="1"/>
  <c r="F22" i="8" s="1"/>
  <c r="E23" i="8" s="1"/>
  <c r="D24" i="8" s="1"/>
  <c r="J19" i="8"/>
  <c r="I20" i="8" s="1"/>
  <c r="H21" i="8" s="1"/>
  <c r="G22" i="8" s="1"/>
  <c r="F23" i="8" s="1"/>
  <c r="E24" i="8" s="1"/>
  <c r="D25" i="8" s="1"/>
  <c r="C93" i="7" s="1"/>
  <c r="K19" i="8"/>
  <c r="J20" i="8" s="1"/>
  <c r="I21" i="8" s="1"/>
  <c r="H22" i="8" s="1"/>
  <c r="G23" i="8" s="1"/>
  <c r="F24" i="8" s="1"/>
  <c r="E25" i="8" s="1"/>
  <c r="L19" i="8"/>
  <c r="K20" i="8" s="1"/>
  <c r="J21" i="8" s="1"/>
  <c r="I22" i="8" s="1"/>
  <c r="H23" i="8" s="1"/>
  <c r="G24" i="8" s="1"/>
  <c r="F25" i="8" s="1"/>
  <c r="E26" i="8" s="1"/>
  <c r="D27" i="8" s="1"/>
  <c r="M19" i="8"/>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P20" i="8" s="1"/>
  <c r="O21" i="8" s="1"/>
  <c r="N22" i="8" s="1"/>
  <c r="M23" i="8" s="1"/>
  <c r="L24" i="8" s="1"/>
  <c r="K25" i="8" s="1"/>
  <c r="D20" i="8"/>
  <c r="E20" i="8"/>
  <c r="D21" i="8" s="1"/>
  <c r="L20" i="8"/>
  <c r="K21" i="8" s="1"/>
  <c r="J22" i="8" s="1"/>
  <c r="I23" i="8" s="1"/>
  <c r="H24" i="8" s="1"/>
  <c r="G25" i="8" s="1"/>
  <c r="F26" i="8" s="1"/>
  <c r="E27" i="8" s="1"/>
  <c r="D28" i="8" s="1"/>
  <c r="C14" i="7"/>
  <c r="C15" i="7"/>
  <c r="C16" i="7"/>
  <c r="C17" i="7"/>
  <c r="C18" i="7"/>
  <c r="C19" i="7"/>
  <c r="C20" i="7"/>
  <c r="C21" i="7"/>
  <c r="C22" i="7"/>
  <c r="D93" i="7"/>
  <c r="D94" i="7" s="1"/>
  <c r="D95" i="7" s="1"/>
  <c r="D96" i="7" s="1"/>
  <c r="D97" i="7" s="1"/>
  <c r="D98" i="7" s="1"/>
  <c r="D99" i="7" s="1"/>
  <c r="D100" i="7" s="1"/>
  <c r="D101" i="7" s="1"/>
  <c r="D102" i="7" s="1"/>
  <c r="D103" i="7" s="1"/>
  <c r="D104" i="7" s="1"/>
  <c r="D105" i="7" s="1"/>
  <c r="D106" i="7" s="1"/>
  <c r="D107" i="7" s="1"/>
  <c r="H93" i="7"/>
  <c r="H94" i="7"/>
  <c r="C95" i="7"/>
  <c r="H96" i="7"/>
  <c r="H97" i="7"/>
  <c r="C98" i="7"/>
  <c r="H98" i="7"/>
  <c r="C99" i="7"/>
  <c r="H99" i="7"/>
  <c r="H100" i="7"/>
  <c r="C101" i="7"/>
  <c r="H101" i="7"/>
  <c r="C102" i="7"/>
  <c r="H102" i="7"/>
  <c r="C103" i="7"/>
  <c r="H103" i="7"/>
  <c r="C104" i="7"/>
  <c r="H104" i="7"/>
  <c r="C105" i="7"/>
  <c r="H105" i="7"/>
  <c r="C106" i="7"/>
  <c r="H106" i="7"/>
  <c r="C107" i="7"/>
  <c r="H107" i="7"/>
  <c r="E113" i="7"/>
  <c r="F113" i="7"/>
  <c r="H113" i="7" s="1"/>
  <c r="G113" i="7"/>
  <c r="E114" i="7"/>
  <c r="F114" i="7"/>
  <c r="H114" i="7" s="1"/>
  <c r="G114" i="7"/>
  <c r="E115" i="7"/>
  <c r="F115" i="7"/>
  <c r="H115" i="7" s="1"/>
  <c r="G115" i="7"/>
  <c r="E116" i="7"/>
  <c r="F116" i="7"/>
  <c r="H116" i="7" s="1"/>
  <c r="E117" i="7"/>
  <c r="F117" i="7"/>
  <c r="H117" i="7" s="1"/>
  <c r="G117" i="7"/>
  <c r="E118" i="7"/>
  <c r="F118" i="7"/>
  <c r="H118" i="7" s="1"/>
  <c r="G118" i="7"/>
  <c r="H119" i="7"/>
  <c r="E120" i="7"/>
  <c r="F120" i="7"/>
  <c r="H120" i="7" s="1"/>
  <c r="G120" i="7"/>
  <c r="E121" i="7"/>
  <c r="F121" i="7"/>
  <c r="H121" i="7" s="1"/>
  <c r="G121" i="7"/>
  <c r="E122" i="7"/>
  <c r="F122" i="7"/>
  <c r="H122" i="7" s="1"/>
  <c r="G122" i="7"/>
  <c r="E123" i="7"/>
  <c r="F123" i="7"/>
  <c r="H123" i="7" s="1"/>
  <c r="G123" i="7"/>
  <c r="E124" i="7"/>
  <c r="F124" i="7"/>
  <c r="H124" i="7" s="1"/>
  <c r="G124" i="7"/>
  <c r="E125" i="7"/>
  <c r="F125" i="7"/>
  <c r="H125" i="7" s="1"/>
  <c r="G125" i="7"/>
  <c r="E126" i="7"/>
  <c r="F126" i="7"/>
  <c r="H126" i="7" s="1"/>
  <c r="G126" i="7"/>
  <c r="E127" i="7"/>
  <c r="F127" i="7"/>
  <c r="H127" i="7" s="1"/>
  <c r="G127" i="7"/>
  <c r="E128" i="7"/>
  <c r="F128" i="7"/>
  <c r="H128" i="7" s="1"/>
  <c r="G128" i="7"/>
  <c r="E129" i="7"/>
  <c r="F129" i="7"/>
  <c r="H129" i="7" s="1"/>
  <c r="G129" i="7"/>
  <c r="E130" i="7"/>
  <c r="H130" i="7"/>
  <c r="E131" i="7"/>
  <c r="F131" i="7"/>
  <c r="H131" i="7" s="1"/>
  <c r="G131" i="7"/>
  <c r="E132" i="7"/>
  <c r="F132" i="7"/>
  <c r="H132" i="7" s="1"/>
  <c r="G132" i="7"/>
  <c r="E133" i="7"/>
  <c r="F133" i="7"/>
  <c r="H133" i="7" s="1"/>
  <c r="G133" i="7"/>
  <c r="E134" i="7"/>
  <c r="F134" i="7"/>
  <c r="H134" i="7" s="1"/>
  <c r="G134" i="7"/>
  <c r="E135" i="7"/>
  <c r="F135" i="7"/>
  <c r="H135" i="7" s="1"/>
  <c r="G135" i="7"/>
  <c r="E136" i="7"/>
  <c r="F136" i="7"/>
  <c r="H136" i="7" s="1"/>
  <c r="G136" i="7"/>
  <c r="E137" i="7"/>
  <c r="F137" i="7"/>
  <c r="H137" i="7" s="1"/>
  <c r="G137" i="7"/>
  <c r="E138" i="7"/>
  <c r="F138" i="7"/>
  <c r="H138" i="7" s="1"/>
  <c r="G138" i="7"/>
  <c r="E139" i="7"/>
  <c r="F139" i="7"/>
  <c r="H139" i="7" s="1"/>
  <c r="G139" i="7"/>
  <c r="E140" i="7"/>
  <c r="F140" i="7"/>
  <c r="H140" i="7" s="1"/>
  <c r="G140" i="7"/>
  <c r="E141" i="7"/>
  <c r="F141" i="7"/>
  <c r="H141" i="7" s="1"/>
  <c r="G141" i="7"/>
  <c r="E142" i="7"/>
  <c r="F142" i="7"/>
  <c r="H142" i="7" s="1"/>
  <c r="G142" i="7"/>
  <c r="E143" i="7"/>
  <c r="F143" i="7"/>
  <c r="H143" i="7" s="1"/>
  <c r="G143" i="7"/>
  <c r="E144" i="7"/>
  <c r="F144" i="7"/>
  <c r="H144" i="7" s="1"/>
  <c r="G144" i="7"/>
  <c r="E145" i="7"/>
  <c r="F145" i="7"/>
  <c r="H145" i="7" s="1"/>
  <c r="G145" i="7"/>
  <c r="E146" i="7"/>
  <c r="F146" i="7"/>
  <c r="H146" i="7" s="1"/>
  <c r="G146" i="7"/>
  <c r="E147" i="7"/>
  <c r="F147" i="7"/>
  <c r="H147" i="7" s="1"/>
  <c r="G147" i="7"/>
  <c r="E148" i="7"/>
  <c r="F148" i="7"/>
  <c r="H148" i="7" s="1"/>
  <c r="G148" i="7"/>
  <c r="E149" i="7"/>
  <c r="F149" i="7"/>
  <c r="H149" i="7" s="1"/>
  <c r="G149" i="7"/>
  <c r="E150" i="7"/>
  <c r="F150" i="7"/>
  <c r="H150" i="7" s="1"/>
  <c r="G150" i="7"/>
  <c r="E151" i="7"/>
  <c r="F151" i="7"/>
  <c r="H151" i="7" s="1"/>
  <c r="G151" i="7"/>
  <c r="E152" i="7"/>
  <c r="F152" i="7"/>
  <c r="H152" i="7" s="1"/>
  <c r="G152" i="7"/>
  <c r="E153" i="7"/>
  <c r="F153" i="7"/>
  <c r="H153" i="7" s="1"/>
  <c r="G153" i="7"/>
  <c r="E154" i="7"/>
  <c r="F154" i="7"/>
  <c r="H154" i="7" s="1"/>
  <c r="G154" i="7"/>
  <c r="E155" i="7"/>
  <c r="F155" i="7"/>
  <c r="H155" i="7" s="1"/>
  <c r="G155" i="7"/>
  <c r="E156" i="7"/>
  <c r="F156" i="7"/>
  <c r="H156" i="7" s="1"/>
  <c r="G156" i="7"/>
  <c r="E157" i="7"/>
  <c r="F157" i="7"/>
  <c r="H157" i="7" s="1"/>
  <c r="G157" i="7"/>
  <c r="E158" i="7"/>
  <c r="F158" i="7"/>
  <c r="H158" i="7" s="1"/>
  <c r="G158" i="7"/>
  <c r="E159" i="7"/>
  <c r="F159" i="7"/>
  <c r="H159" i="7" s="1"/>
  <c r="G159" i="7"/>
  <c r="E160" i="7"/>
  <c r="F160" i="7"/>
  <c r="H160" i="7" s="1"/>
  <c r="G160" i="7"/>
  <c r="E161" i="7"/>
  <c r="F161" i="7"/>
  <c r="H161" i="7" s="1"/>
  <c r="G161" i="7"/>
  <c r="E162" i="7"/>
  <c r="F162" i="7"/>
  <c r="H162" i="7" s="1"/>
  <c r="G162" i="7"/>
  <c r="E163" i="7"/>
  <c r="F163" i="7"/>
  <c r="H163" i="7" s="1"/>
  <c r="G163" i="7"/>
  <c r="E164" i="7"/>
  <c r="F164" i="7"/>
  <c r="H164" i="7" s="1"/>
  <c r="G164" i="7"/>
  <c r="E165" i="7"/>
  <c r="F165" i="7"/>
  <c r="H165" i="7" s="1"/>
  <c r="G165" i="7"/>
  <c r="E166" i="7"/>
  <c r="F166" i="7"/>
  <c r="H166" i="7" s="1"/>
  <c r="G166" i="7"/>
  <c r="E167" i="7"/>
  <c r="F167" i="7"/>
  <c r="H167" i="7" s="1"/>
  <c r="G167" i="7"/>
  <c r="E168" i="7"/>
  <c r="F168" i="7"/>
  <c r="H168" i="7" s="1"/>
  <c r="G168" i="7"/>
  <c r="E169" i="7"/>
  <c r="F169" i="7"/>
  <c r="H169" i="7" s="1"/>
  <c r="G169" i="7"/>
  <c r="E170" i="7"/>
  <c r="F170" i="7"/>
  <c r="H170" i="7" s="1"/>
  <c r="G170" i="7"/>
  <c r="E171" i="7"/>
  <c r="F171" i="7"/>
  <c r="H171" i="7" s="1"/>
  <c r="G171" i="7"/>
  <c r="E172" i="7"/>
  <c r="F172" i="7"/>
  <c r="H172" i="7" s="1"/>
  <c r="G172" i="7"/>
  <c r="E173" i="7"/>
  <c r="F173" i="7"/>
  <c r="H173" i="7" s="1"/>
  <c r="G173" i="7"/>
  <c r="E174" i="7"/>
  <c r="F174" i="7"/>
  <c r="H174" i="7" s="1"/>
  <c r="G174" i="7"/>
  <c r="E175" i="7"/>
  <c r="F175" i="7"/>
  <c r="H175" i="7" s="1"/>
  <c r="G175" i="7"/>
  <c r="E176" i="7"/>
  <c r="F176" i="7"/>
  <c r="H176" i="7" s="1"/>
  <c r="G176" i="7"/>
  <c r="E177" i="7"/>
  <c r="F177" i="7"/>
  <c r="H177" i="7" s="1"/>
  <c r="G177" i="7"/>
  <c r="E178" i="7"/>
  <c r="F178" i="7"/>
  <c r="H178" i="7" s="1"/>
  <c r="G178" i="7"/>
  <c r="E179" i="7"/>
  <c r="F179" i="7"/>
  <c r="H179" i="7" s="1"/>
  <c r="G179" i="7"/>
  <c r="E180" i="7"/>
  <c r="F180" i="7"/>
  <c r="H180" i="7" s="1"/>
  <c r="G180" i="7"/>
  <c r="E181" i="7"/>
  <c r="F181" i="7"/>
  <c r="H181" i="7" s="1"/>
  <c r="G181" i="7"/>
  <c r="E182" i="7"/>
  <c r="F182" i="7"/>
  <c r="H182" i="7" s="1"/>
  <c r="G182" i="7"/>
  <c r="E183" i="7"/>
  <c r="F183" i="7"/>
  <c r="H183" i="7" s="1"/>
  <c r="G183" i="7"/>
  <c r="E184" i="7"/>
  <c r="F184" i="7"/>
  <c r="H184" i="7" s="1"/>
  <c r="G184" i="7"/>
  <c r="E185" i="7"/>
  <c r="F185" i="7"/>
  <c r="H185" i="7" s="1"/>
  <c r="G185" i="7"/>
  <c r="E186" i="7"/>
  <c r="F186" i="7"/>
  <c r="H186" i="7" s="1"/>
  <c r="G186" i="7"/>
  <c r="E187" i="7"/>
  <c r="F187" i="7"/>
  <c r="H187" i="7" s="1"/>
  <c r="G187" i="7"/>
  <c r="E188" i="7"/>
  <c r="F188" i="7"/>
  <c r="H188" i="7" s="1"/>
  <c r="G188" i="7"/>
  <c r="E189" i="7"/>
  <c r="F189" i="7"/>
  <c r="H189" i="7" s="1"/>
  <c r="G189" i="7"/>
  <c r="E190" i="7"/>
  <c r="F190" i="7"/>
  <c r="H190" i="7" s="1"/>
  <c r="G190" i="7"/>
  <c r="E191" i="7"/>
  <c r="F191" i="7"/>
  <c r="H191" i="7" s="1"/>
  <c r="G191" i="7"/>
  <c r="E192" i="7"/>
  <c r="F192" i="7"/>
  <c r="H192" i="7" s="1"/>
  <c r="G192" i="7"/>
  <c r="E193" i="7"/>
  <c r="F193" i="7"/>
  <c r="H193" i="7" s="1"/>
  <c r="G193" i="7"/>
  <c r="E194" i="7"/>
  <c r="F194" i="7"/>
  <c r="H194" i="7" s="1"/>
  <c r="G194" i="7"/>
  <c r="E195" i="7"/>
  <c r="F195" i="7"/>
  <c r="H195" i="7" s="1"/>
  <c r="G195" i="7"/>
  <c r="E196" i="7"/>
  <c r="F196" i="7"/>
  <c r="H196" i="7" s="1"/>
  <c r="G196" i="7"/>
  <c r="E197" i="7"/>
  <c r="F197" i="7"/>
  <c r="H197" i="7" s="1"/>
  <c r="G197" i="7"/>
  <c r="E198" i="7"/>
  <c r="F198" i="7"/>
  <c r="H198" i="7" s="1"/>
  <c r="G198" i="7"/>
  <c r="E199" i="7"/>
  <c r="F199" i="7"/>
  <c r="H199" i="7" s="1"/>
  <c r="G199" i="7"/>
  <c r="E200" i="7"/>
  <c r="F200" i="7"/>
  <c r="H200" i="7" s="1"/>
  <c r="G200" i="7"/>
  <c r="E201" i="7"/>
  <c r="F201" i="7"/>
  <c r="H201" i="7" s="1"/>
  <c r="G201" i="7"/>
  <c r="E202" i="7"/>
  <c r="F202" i="7"/>
  <c r="H202" i="7" s="1"/>
  <c r="G202" i="7"/>
  <c r="C241" i="7"/>
  <c r="D266" i="7"/>
  <c r="C281" i="7"/>
  <c r="D292" i="7"/>
  <c r="J26" i="8" l="1"/>
  <c r="I27" i="8" s="1"/>
  <c r="H28" i="8" s="1"/>
  <c r="G29" i="8" s="1"/>
  <c r="F30" i="8" s="1"/>
  <c r="E31" i="8" s="1"/>
  <c r="D32" i="8" s="1"/>
  <c r="C100" i="7"/>
  <c r="C96" i="7"/>
  <c r="D26" i="8"/>
  <c r="C94" i="7"/>
  <c r="C97" i="7"/>
  <c r="H203" i="7"/>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H23" i="3"/>
  <c r="F22" i="3"/>
  <c r="L23" i="3"/>
  <c r="E17" i="3"/>
  <c r="M23" i="3"/>
  <c r="K18" i="3"/>
  <c r="I19" i="3"/>
  <c r="H22" i="3"/>
  <c r="K21" i="3"/>
  <c r="I22" i="3"/>
  <c r="L22" i="3"/>
  <c r="K22" i="3"/>
  <c r="F19" i="3"/>
  <c r="H19" i="3"/>
  <c r="K17" i="3"/>
  <c r="I18" i="3"/>
  <c r="E21" i="3"/>
  <c r="F17" i="3"/>
  <c r="M22" i="3"/>
  <c r="E19" i="3"/>
  <c r="J20" i="3"/>
  <c r="J18" i="3"/>
  <c r="M18" i="3"/>
  <c r="M20" i="3"/>
  <c r="E22" i="3"/>
  <c r="H18" i="3"/>
  <c r="F20" i="3"/>
  <c r="J17" i="3"/>
  <c r="F18" i="3"/>
  <c r="I23" i="3"/>
  <c r="F21" i="3"/>
  <c r="K20" i="3"/>
  <c r="F23" i="3"/>
  <c r="E18" i="3"/>
  <c r="H21" i="3"/>
  <c r="L18" i="3"/>
  <c r="M21" i="3"/>
  <c r="J19" i="3"/>
  <c r="G21" i="3"/>
  <c r="L21" i="3"/>
  <c r="M19" i="3"/>
  <c r="G23" i="3"/>
  <c r="H20" i="3"/>
  <c r="J22" i="3"/>
  <c r="J21" i="3"/>
  <c r="G22" i="3"/>
  <c r="K19" i="3"/>
  <c r="I21" i="3"/>
  <c r="H17" i="3"/>
  <c r="L19" i="3"/>
  <c r="G17" i="3"/>
  <c r="L20" i="3"/>
  <c r="K23" i="3"/>
  <c r="M17" i="3"/>
  <c r="E20" i="3"/>
  <c r="J23" i="3"/>
  <c r="I20" i="3"/>
  <c r="G20" i="3"/>
  <c r="E23" i="3"/>
  <c r="L17" i="3"/>
  <c r="G19" i="3"/>
  <c r="I17" i="3"/>
  <c r="G18" i="3"/>
</calcChain>
</file>

<file path=xl/sharedStrings.xml><?xml version="1.0" encoding="utf-8"?>
<sst xmlns="http://schemas.openxmlformats.org/spreadsheetml/2006/main" count="4640" uniqueCount="1124">
  <si>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</si>
  <si>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</si>
  <si>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</si>
  <si>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</si>
  <si>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</si>
  <si>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</si>
  <si>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</si>
  <si>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</si>
  <si>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</si>
  <si>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</si>
  <si>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</si>
  <si>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</si>
  <si>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</si>
  <si>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</si>
  <si>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</si>
  <si>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</si>
  <si>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</si>
  <si>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</si>
  <si>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</si>
  <si>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</si>
  <si>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</si>
  <si>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</si>
  <si>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</si>
  <si>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</si>
  <si>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</si>
  <si>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</si>
  <si>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</si>
  <si>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</si>
  <si>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</si>
  <si>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</si>
  <si>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</si>
  <si>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</si>
  <si>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</si>
  <si>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</si>
  <si>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</si>
  <si>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</si>
  <si>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</si>
  <si>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</si>
  <si>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</si>
  <si>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</si>
  <si>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</si>
  <si>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</si>
  <si>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</si>
  <si>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</si>
  <si>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</si>
  <si>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</si>
  <si>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</si>
  <si>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</si>
  <si>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</si>
  <si>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</si>
  <si>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</si>
  <si>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</si>
  <si>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</si>
  <si>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</si>
  <si>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</si>
  <si>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</si>
  <si>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</si>
  <si>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</si>
  <si>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</si>
  <si>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</si>
  <si>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</si>
  <si>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</si>
  <si>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</si>
  <si>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</si>
  <si>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</si>
  <si>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</si>
  <si>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</si>
  <si>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</si>
  <si>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</si>
  <si>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</si>
  <si>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</si>
  <si>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</si>
  <si>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</si>
  <si>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</si>
  <si>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</si>
  <si>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</si>
  <si>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</si>
  <si>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</si>
  <si>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</si>
  <si>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</si>
  <si>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</si>
  <si>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</si>
  <si>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</si>
  <si>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</si>
  <si>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</si>
  <si>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</si>
  <si>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</si>
  <si>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</si>
  <si>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</si>
  <si>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</si>
  <si>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</si>
  <si>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</si>
  <si>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</si>
  <si>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</si>
  <si>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</si>
  <si>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</si>
  <si>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</si>
  <si>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</si>
  <si>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</si>
  <si>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</si>
  <si>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</si>
  <si>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</si>
  <si>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</si>
  <si>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</si>
  <si>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</si>
  <si>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</si>
  <si>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</si>
  <si>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</si>
  <si>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</si>
  <si>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</si>
  <si>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</si>
  <si>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</si>
  <si>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</si>
  <si>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</si>
  <si>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</si>
  <si>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</si>
  <si>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</si>
  <si>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</si>
  <si>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</si>
  <si>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</si>
  <si>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</si>
  <si>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</si>
  <si>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Highland Council</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</si>
  <si>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</si>
  <si>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</si>
  <si>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</si>
  <si>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</si>
  <si>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</si>
  <si>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</si>
  <si>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</si>
  <si>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</si>
  <si>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</si>
  <si>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</si>
  <si>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</si>
  <si>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</si>
  <si>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</si>
  <si>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</si>
  <si>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</si>
  <si>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</si>
  <si>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</si>
  <si>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</si>
  <si>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</si>
  <si>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</si>
  <si>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</si>
  <si>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</si>
  <si>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</si>
  <si>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</si>
  <si>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</si>
  <si>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</si>
  <si>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</si>
  <si>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</si>
  <si>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</si>
  <si>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</si>
  <si>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</si>
  <si>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</si>
  <si>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</si>
  <si>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</si>
  <si>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</si>
  <si>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</si>
  <si>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</si>
  <si>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</si>
  <si>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</si>
  <si>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</si>
  <si>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</si>
  <si>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</si>
  <si>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</si>
  <si>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</si>
  <si>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</si>
  <si>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</si>
  <si>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</si>
  <si>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</si>
  <si>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</si>
  <si>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</si>
  <si>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</si>
  <si>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</si>
  <si>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</si>
  <si>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</si>
  <si>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</si>
  <si>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</si>
  <si>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</si>
  <si>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</si>
  <si>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</si>
  <si>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</si>
  <si>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</si>
  <si>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</si>
  <si>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</si>
  <si>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</si>
  <si>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</si>
  <si>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</si>
  <si>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</si>
  <si>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</si>
  <si>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</si>
  <si>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</si>
  <si>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</si>
  <si>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</si>
  <si>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</si>
  <si>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</si>
  <si>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</si>
  <si>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</si>
  <si>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</si>
  <si>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</si>
  <si>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</si>
  <si>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</si>
  <si>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</si>
  <si>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</si>
  <si>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</si>
  <si>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</si>
  <si>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</si>
  <si>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</si>
  <si>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</si>
  <si>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</si>
  <si>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</si>
  <si>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</si>
  <si>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</si>
  <si>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</si>
  <si>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</si>
  <si>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</si>
  <si>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</si>
  <si>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</si>
  <si>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</si>
  <si>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</si>
  <si>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</si>
  <si>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</si>
  <si>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</si>
  <si>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</si>
  <si>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</si>
  <si>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</si>
  <si>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</si>
  <si>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</si>
  <si>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</si>
  <si>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</si>
  <si>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</si>
  <si>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</si>
  <si>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</si>
  <si>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</si>
  <si>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</si>
  <si>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</si>
  <si>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</si>
  <si>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</si>
  <si>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</si>
  <si>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</si>
  <si>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</si>
  <si>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</si>
  <si>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</si>
  <si>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</si>
  <si>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</si>
  <si>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</si>
  <si>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</si>
  <si>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</si>
  <si>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</si>
  <si>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</si>
  <si>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</si>
  <si>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</si>
  <si>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</si>
  <si>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</si>
  <si>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</si>
  <si>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</si>
  <si>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</si>
  <si>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</si>
  <si>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</si>
  <si>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</si>
  <si>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</si>
  <si>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</si>
  <si>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</si>
  <si>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</si>
  <si>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</si>
  <si>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</si>
  <si>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</si>
  <si>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</si>
  <si>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</si>
  <si>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</si>
  <si>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</si>
  <si>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</si>
  <si>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</si>
  <si>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</si>
  <si>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</si>
  <si>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</si>
  <si>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</si>
  <si>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</si>
  <si>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</si>
  <si>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</si>
  <si>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</si>
  <si>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</si>
  <si>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</si>
  <si>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</si>
  <si>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</si>
  <si>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</si>
  <si>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</si>
  <si>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</si>
  <si>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</si>
  <si>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</si>
  <si>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</si>
  <si>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</si>
  <si>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</si>
  <si>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</si>
  <si>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</si>
  <si>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</si>
  <si>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</si>
  <si>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</si>
  <si>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</si>
  <si>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</si>
  <si>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</si>
  <si>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</si>
  <si>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</si>
  <si>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</si>
  <si>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</si>
  <si>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</si>
  <si>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</si>
  <si>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</si>
  <si>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</si>
  <si>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</si>
  <si>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</si>
  <si>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</si>
  <si>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</si>
  <si>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</si>
  <si>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</si>
  <si>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</si>
  <si>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</si>
  <si>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</si>
  <si>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</si>
  <si>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</si>
  <si>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</si>
  <si>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</si>
  <si>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</si>
  <si>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</si>
  <si>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</si>
  <si>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</si>
  <si>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</si>
  <si>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</si>
  <si>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</si>
  <si>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</si>
  <si>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</si>
  <si>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</si>
  <si>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</si>
  <si>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</si>
  <si>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</si>
  <si>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</si>
  <si>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</si>
  <si>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</si>
  <si>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</si>
  <si>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</si>
  <si>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</si>
  <si>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</si>
  <si>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</si>
  <si>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</si>
  <si>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</si>
  <si>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</si>
  <si>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</si>
  <si>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</si>
  <si>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</si>
  <si>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</si>
  <si>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</si>
  <si>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</si>
  <si>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</si>
  <si>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</si>
  <si>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</si>
  <si>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</si>
  <si>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</si>
  <si>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</si>
  <si>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</si>
  <si>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</si>
  <si>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</si>
  <si>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</si>
  <si>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</si>
  <si>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</si>
  <si>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</si>
  <si>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</si>
  <si>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</si>
  <si>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</si>
  <si>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</si>
  <si>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</si>
  <si>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</si>
  <si>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</si>
  <si>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</si>
  <si>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</si>
  <si>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</si>
  <si>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</si>
  <si>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</si>
  <si>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</si>
  <si>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</si>
  <si>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</si>
  <si>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</si>
  <si>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</si>
  <si>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</si>
  <si>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</si>
  <si>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</si>
  <si>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</si>
  <si>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</si>
  <si>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</si>
  <si>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</si>
  <si>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</si>
  <si>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</si>
  <si>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</si>
  <si>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</si>
  <si>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</si>
  <si>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</si>
  <si>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</si>
  <si>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</si>
  <si>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</si>
  <si>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</si>
  <si>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</si>
  <si>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</si>
  <si>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</si>
  <si>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</si>
  <si>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</si>
  <si>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</si>
  <si>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</si>
  <si>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</si>
  <si>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</si>
  <si>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</si>
  <si>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</si>
  <si>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</si>
  <si>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</si>
  <si>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</si>
  <si>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</si>
  <si>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</si>
  <si>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</si>
  <si>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</si>
  <si>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</si>
  <si>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</si>
  <si>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</si>
  <si>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</si>
  <si>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</si>
  <si>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</si>
  <si>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</si>
  <si>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</si>
  <si>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</si>
  <si>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</si>
  <si>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</si>
  <si>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</si>
  <si>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</si>
  <si>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</si>
  <si>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</si>
  <si>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</si>
  <si>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</si>
  <si>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</si>
  <si>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</si>
  <si>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</si>
  <si>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</si>
  <si>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</si>
  <si>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</si>
  <si>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</si>
  <si>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</si>
  <si>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</si>
  <si>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</si>
  <si>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</si>
  <si>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</si>
  <si>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</si>
  <si>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</si>
  <si>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</si>
  <si>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</si>
  <si>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</si>
  <si>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</si>
  <si>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</si>
  <si>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</si>
  <si>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</si>
  <si>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</si>
  <si>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</si>
  <si>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</si>
  <si>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</si>
  <si>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</si>
  <si>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</si>
  <si>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consumed by theorganisation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</si>
  <si>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</si>
  <si>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</si>
  <si>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</si>
  <si>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</si>
  <si>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</si>
  <si>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</si>
  <si>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</si>
  <si>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</si>
  <si>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</si>
  <si>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</si>
  <si>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</si>
  <si>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</si>
  <si>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</si>
  <si>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</si>
  <si>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</si>
  <si>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</si>
  <si>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</si>
  <si>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</si>
  <si>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</si>
  <si>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</si>
  <si>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</si>
  <si>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</si>
  <si>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</si>
  <si>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</si>
  <si>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</si>
  <si>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</si>
  <si>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</si>
  <si>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</si>
  <si>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</si>
  <si>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</si>
  <si>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</si>
  <si>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</si>
  <si>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</si>
  <si>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</si>
  <si>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</si>
  <si>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</si>
  <si>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</si>
  <si>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</si>
  <si>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</si>
  <si>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</si>
  <si>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</si>
  <si>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</si>
  <si>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</si>
  <si>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</si>
  <si>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</si>
  <si>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</si>
  <si>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</si>
  <si>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</si>
  <si>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</si>
  <si>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</si>
  <si>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</si>
  <si>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</si>
  <si>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</si>
  <si>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</si>
  <si>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</si>
  <si>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</si>
  <si>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</si>
  <si>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</si>
  <si>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</si>
  <si>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</si>
  <si>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</si>
  <si>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</si>
  <si>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</si>
  <si>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</si>
  <si>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</si>
  <si>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</si>
  <si>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</si>
  <si>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</si>
  <si>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</si>
  <si>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</si>
  <si>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</si>
  <si>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</si>
  <si>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</si>
  <si>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</si>
  <si>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</si>
  <si>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</si>
  <si>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</si>
  <si>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</si>
  <si>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</si>
  <si>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</si>
  <si>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</si>
  <si>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</si>
  <si>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</si>
  <si>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</si>
  <si>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</si>
  <si>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</si>
  <si>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</si>
  <si>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</si>
  <si>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</si>
  <si>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</si>
  <si>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</si>
  <si>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</si>
  <si>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</si>
  <si>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</si>
  <si>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</si>
  <si>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</si>
  <si>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</si>
  <si>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</si>
  <si>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</si>
  <si>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</si>
  <si>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</si>
  <si>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</si>
  <si>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</si>
  <si>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</si>
  <si>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</si>
  <si>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</si>
  <si>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</si>
  <si>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</si>
  <si>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</si>
  <si>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</si>
  <si>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</si>
  <si>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</si>
  <si>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</si>
  <si>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</si>
  <si>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</si>
  <si>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</si>
  <si>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</si>
  <si>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</si>
  <si>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</si>
  <si>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</si>
  <si>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</si>
  <si>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</si>
  <si>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</si>
  <si>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</si>
  <si>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</si>
  <si>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</si>
  <si>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</si>
  <si>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</si>
  <si>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</si>
  <si>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</si>
  <si>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</si>
  <si>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</si>
  <si>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</si>
  <si>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</si>
  <si>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</si>
  <si>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</si>
  <si>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</si>
  <si>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</si>
  <si>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</si>
  <si>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</si>
  <si>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</si>
  <si>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</si>
  <si>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</si>
  <si>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</si>
  <si>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</si>
  <si>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</si>
  <si>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</si>
  <si>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</si>
  <si>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</si>
  <si>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</si>
  <si>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</si>
  <si>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</si>
  <si>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</si>
  <si>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</si>
  <si>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</si>
  <si>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</si>
  <si>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</si>
  <si>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</si>
  <si>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</si>
  <si>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</si>
  <si>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</si>
  <si>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</si>
  <si>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</si>
  <si>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</si>
  <si>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</si>
  <si>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</si>
  <si>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</si>
  <si>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</si>
  <si>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</si>
  <si>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</si>
  <si>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</si>
  <si>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</si>
  <si>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</si>
  <si>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</si>
  <si>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</si>
  <si>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</si>
  <si>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</si>
  <si>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</si>
  <si>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</si>
  <si>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</si>
  <si>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</si>
  <si>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</si>
  <si>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</si>
  <si>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</si>
  <si>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</si>
  <si>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</si>
  <si>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</si>
  <si>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</si>
  <si>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</si>
  <si>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</si>
  <si>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</si>
  <si>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</si>
  <si>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</si>
  <si>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</si>
  <si>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</si>
  <si>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</si>
  <si>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</si>
  <si>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</si>
  <si>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</si>
  <si>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</si>
  <si>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</si>
  <si>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</si>
  <si>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</si>
  <si>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</si>
  <si>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</si>
  <si>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</si>
  <si>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</si>
  <si>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</si>
  <si>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</si>
  <si>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</si>
  <si>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</si>
  <si>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</si>
  <si>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</si>
  <si>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</si>
  <si>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</si>
  <si>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</si>
  <si>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</si>
  <si>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</si>
  <si>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</si>
  <si>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</si>
  <si>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</si>
  <si>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</si>
  <si>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</si>
  <si>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</si>
  <si>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</si>
  <si>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</si>
  <si>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</si>
  <si>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</si>
  <si>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</si>
  <si>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</si>
  <si>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</si>
  <si>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</si>
  <si>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</si>
  <si>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</si>
  <si>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</si>
  <si>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</si>
  <si>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</si>
  <si>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</si>
  <si>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</si>
  <si>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</si>
  <si>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</si>
  <si>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</si>
  <si>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</si>
  <si>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</si>
  <si>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</si>
  <si>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</si>
  <si>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</si>
  <si>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</si>
  <si>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</si>
  <si>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</si>
  <si>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</si>
  <si>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</si>
  <si>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</si>
  <si>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</si>
  <si>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</si>
  <si>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</si>
  <si>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</si>
  <si>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</si>
  <si>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</si>
  <si>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</si>
  <si>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</si>
  <si>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</si>
  <si>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</si>
  <si>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</si>
  <si>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</si>
  <si>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</si>
  <si>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</si>
  <si>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</si>
  <si>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</si>
  <si>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</si>
  <si>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</si>
  <si>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</si>
  <si>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</si>
  <si>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</si>
  <si>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</si>
  <si>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</si>
  <si>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</si>
  <si>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</si>
  <si>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</si>
  <si>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</si>
  <si>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</si>
  <si>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</si>
  <si>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</si>
  <si>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</si>
  <si>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</si>
  <si>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</si>
  <si>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</si>
  <si>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</si>
  <si>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</si>
  <si>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</si>
  <si>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</si>
  <si>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</si>
  <si>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</si>
  <si>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</si>
  <si>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</si>
  <si>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</si>
  <si>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</si>
  <si>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</si>
  <si>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</si>
  <si>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</si>
  <si>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</si>
  <si>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</si>
  <si>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</si>
  <si>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</si>
  <si>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</si>
  <si>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</si>
  <si>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</si>
  <si>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</si>
  <si>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</si>
  <si>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</si>
  <si>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</si>
  <si>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</si>
  <si>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</si>
  <si>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</si>
  <si>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</si>
  <si>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</si>
  <si>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</si>
  <si>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</si>
  <si>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</si>
  <si>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</si>
  <si>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</si>
  <si>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</si>
  <si>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</si>
  <si>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</si>
  <si>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</si>
  <si>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</si>
  <si>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</si>
  <si>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</si>
  <si>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</si>
  <si>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</si>
  <si>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</si>
  <si>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</si>
  <si>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</si>
  <si>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</si>
  <si>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</si>
  <si>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</si>
  <si>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</si>
  <si>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</si>
  <si>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</si>
  <si>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</si>
  <si>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</si>
  <si>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</si>
  <si>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</si>
  <si>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</si>
  <si>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</si>
  <si>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</si>
  <si>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</si>
  <si>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</si>
  <si>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</si>
  <si>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</si>
  <si>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</si>
  <si>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</si>
  <si>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</si>
  <si>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</si>
  <si>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</si>
  <si>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</si>
  <si>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</si>
  <si>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</si>
  <si>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</si>
  <si>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</si>
  <si>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</si>
  <si>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</si>
  <si>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</si>
  <si>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</si>
  <si>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</si>
  <si>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</si>
  <si>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</si>
  <si>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</si>
  <si>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</si>
  <si>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</si>
  <si>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</si>
  <si>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</si>
  <si>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</si>
  <si>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</si>
  <si>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</si>
  <si>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</si>
  <si>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</si>
  <si>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</si>
  <si>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</si>
  <si>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</si>
  <si>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</si>
  <si>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</si>
  <si>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</si>
  <si>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</si>
  <si>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</si>
  <si>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</si>
  <si>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</si>
  <si>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</si>
  <si>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</si>
  <si>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</si>
  <si>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</si>
  <si>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</si>
  <si>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</si>
  <si>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</si>
  <si>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</si>
  <si>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</si>
  <si>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</si>
  <si>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</si>
  <si>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</si>
  <si>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</si>
  <si>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</si>
  <si>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</si>
  <si>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</si>
  <si>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</si>
  <si>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</si>
  <si>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</si>
  <si>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</si>
  <si>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</si>
  <si>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</si>
  <si>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</si>
  <si>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</si>
  <si>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</si>
  <si>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</si>
  <si>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</si>
  <si>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</si>
  <si>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</si>
  <si>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</si>
  <si>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</si>
  <si>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</si>
  <si>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</si>
  <si>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</si>
  <si>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</si>
  <si>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</si>
  <si>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</si>
  <si>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</si>
  <si>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</si>
  <si>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</si>
  <si>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</si>
  <si>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</si>
  <si>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</si>
  <si>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</si>
  <si>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</si>
  <si>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</si>
  <si>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</si>
  <si>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</si>
  <si>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</si>
  <si>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</si>
  <si>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</si>
  <si>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</si>
  <si>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</si>
  <si>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</si>
  <si>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</si>
  <si>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</si>
  <si>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</si>
  <si>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</si>
  <si>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</si>
  <si>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</si>
  <si>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</si>
  <si>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</si>
  <si>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</si>
  <si>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</si>
  <si>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</si>
  <si>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</si>
  <si>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</si>
  <si>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</si>
  <si>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</si>
  <si>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</si>
  <si>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</si>
  <si>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</si>
  <si>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</si>
  <si>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</si>
  <si>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</si>
  <si>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</si>
  <si>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</si>
  <si>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</si>
  <si>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</si>
  <si>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</si>
  <si>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</si>
  <si>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</si>
  <si>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</si>
  <si>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</si>
  <si>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</si>
  <si>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</si>
  <si>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</si>
  <si>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</si>
  <si>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</si>
  <si>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</si>
  <si>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</si>
  <si>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</si>
  <si>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</si>
  <si>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</si>
  <si>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</si>
  <si>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</si>
  <si>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</si>
  <si>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</si>
  <si>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</si>
  <si>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</si>
  <si>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</si>
  <si>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</si>
  <si>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</si>
  <si>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</si>
  <si>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</si>
  <si>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</si>
  <si>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</si>
  <si>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</si>
  <si>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Research &amp; Development</t>
  </si>
  <si>
    <t>Education</t>
  </si>
  <si>
    <t>Investment</t>
  </si>
  <si>
    <t>Carbon Management Plan</t>
  </si>
  <si>
    <t>2013-2020</t>
  </si>
  <si>
    <t>Buildings</t>
  </si>
  <si>
    <t>Street lighting</t>
  </si>
  <si>
    <t>Space heating</t>
  </si>
  <si>
    <t>Gas oil for gritting fleet</t>
  </si>
  <si>
    <t>Fleet use</t>
  </si>
  <si>
    <t>Water to all buildings</t>
  </si>
  <si>
    <t>Waste to landfill - non-schools</t>
  </si>
  <si>
    <t>Waste to landfill - schools</t>
  </si>
  <si>
    <t>Recycling - schools</t>
  </si>
  <si>
    <t>Recycling - non-schools</t>
  </si>
  <si>
    <t>Coach and bus staff travel</t>
  </si>
  <si>
    <t>Gemma Cassells</t>
  </si>
  <si>
    <t>Policy Officer - Climate Change</t>
  </si>
  <si>
    <t>Adapting to climate change in Highland</t>
  </si>
  <si>
    <t>2012-2020</t>
  </si>
  <si>
    <t>Carbon CLEVER</t>
  </si>
  <si>
    <t>Target: a carbon neutral Inverness in a low carbon Highlands by 2025</t>
  </si>
  <si>
    <t>Carbon use is monitored and reported on annually by Fujitsu, our ICT service provider</t>
  </si>
  <si>
    <t>Working Together for the Highlands 2012-2017</t>
  </si>
  <si>
    <t>The Highland Council is a local authority in the north of Scotland, serving a largely rural and remote population. Inverness is the region's main population centre and only city. The Council is responsible for delivering a wide range of services to residents across Highland including schools, leisure facilities, waste collections and social and welfare services.</t>
  </si>
  <si>
    <t>No peer validation is undertaken.</t>
  </si>
  <si>
    <t>Corporate emissions data is compiled by 6 teams across the Council. This data is validated by each service prior to being given to the Climate Change team. The Climate Change team then provides an additional 'sense check', scrutinising the data for consistency with previous year's reporting. Requirements for the data are carefully discussed with each team, and a written process tailored to each specific team has been developed to ensure consistency in the type and scope of data provided each year, along with an agreed person responsible for delivering the data to the Climate Change team.
Data is stored securely with both the service providing the data, and with the Climate Change team.</t>
  </si>
  <si>
    <t>No external validation is undertaken currently. Previously, the Council has held the Carbon Trust Standard (expired April 2015), and still follows the processes put in place during this process.</t>
  </si>
  <si>
    <t>Car hire mileage - based on average value as only mileage is recorded.</t>
  </si>
  <si>
    <t>Grey fleet mileage (staff travel own car) - based on average value as only mileage is recorded on expenses claims</t>
  </si>
  <si>
    <t>Wind turbines and solar PV</t>
  </si>
  <si>
    <t>Projects were implemented to reduce carbon emissions in this area, but usage increased due to external factors (primarily prolonged cold and damp spring)</t>
  </si>
  <si>
    <t>The Council is currently finalising its Flood Risk Management Plan, which draws together multiple datasets to support flood risk management in the Highlands.</t>
  </si>
  <si>
    <t>Flood Risk Management Plan due in 2016.</t>
  </si>
  <si>
    <t>Flood Risk Management Plan due in 2016. Flood Risk and Drainage Impact Assessment Supplementary Guidance</t>
  </si>
  <si>
    <t>~£570 million net revenue budget</t>
  </si>
  <si>
    <t xml:space="preserve"> Manage sustainably the outstanding natural heritage of the Highlands to optimise the economic, health and learning benefits;
• To increase and develop the use of renewable energy;
• A carbon neutral Inverness in a low carbon Highlands by 2025;
• Reducing fuel poverty;
• Supporting communities to be resilient to extreme weather events; and 
• Improving access to the outdoors.</t>
  </si>
  <si>
    <t>Single Outcome Agreement</t>
  </si>
  <si>
    <t>A carbon neutral Inverness in a low carbon Highlands by 2025</t>
  </si>
  <si>
    <t>A baseline emissions inventory for developing a monitoring and evaluation framework will be completed by August 2016.</t>
  </si>
  <si>
    <t>Flood Risk Management Plan, due in 2016; currently working with communities on local community resiliance plans to address flooding</t>
  </si>
  <si>
    <t>Highland Biodiversity Action Plan; Pentland Firth and Orkney Waters National Marine Spatial Plan (due March 2016)</t>
  </si>
  <si>
    <t>Highland Council will work with partner organisations to develop 3 Marine Spatial Plans for the National Marine Areas identified adjacent to Highland</t>
  </si>
  <si>
    <t xml:space="preserve">Highland-wide Local Development Plan (adopted 2012),  policies 28 (Sustainable Design), 51 (Trees and Development), 55 (Peat and Soils), 56 (Travel), 64 (Flood Risk), 67 (Renewable Energy Developments), 74 (Green Networks), 75 (Open Space). </t>
  </si>
  <si>
    <t>Updates to the Highland-wide Local Development Plan in response to the new Scottish Planning Policy (SPP) are out for public consultation.</t>
  </si>
  <si>
    <t>Annual Standard Delivery Plan, reported on to Community Services committee details the implmentation strategy for the Scottish Housing Quality Standard.</t>
  </si>
  <si>
    <t>Highland Council has been engaged since 2007 in efforts to reach compliance with the energy efficiency criteria of the Scottish Housing Quality Standard. Of the remaining stock, the vast majority have been defined as temporary exemptions in that we intend to reach compliance during 2015/16. This will involve completing over 1400 new heating installations as part of our ongoing Capital Programme.</t>
  </si>
  <si>
    <t>All social housing meets the tolerable standard outlined.</t>
  </si>
  <si>
    <t>Highland-wide Local Development Plan (adopted 2012)</t>
  </si>
  <si>
    <t>The Emergency Planning Team and Flood Risk Management Team are both working with communities and partner organisations to develop local community resiliance plans.</t>
  </si>
  <si>
    <t>The Council's Energy and Sustainability Team overseas the delivery of the HEAPS-ABS programme, in collaboration with E.ON.</t>
  </si>
  <si>
    <t>The HEEPS-ABS scheme  is  intended  to  assist  home  owners  to  improve  the energy efficiency of their properties and effect energy and cost savings to individuals.
The Council scheme allows householders to access measures that are carried out on an area based format. All areas of the Highlands are being targeted over the course of the scheme.</t>
  </si>
  <si>
    <t>Electrical Heating Replacements</t>
  </si>
  <si>
    <t>Capital</t>
  </si>
  <si>
    <t>Lighting fitting replacement</t>
  </si>
  <si>
    <t>Building Management System replacements</t>
  </si>
  <si>
    <t>Biomass Heating Replacement</t>
  </si>
  <si>
    <t>CHP to Nairn Academy</t>
  </si>
  <si>
    <t>Photovoltaic installations</t>
  </si>
  <si>
    <t>Micro wind turbines</t>
  </si>
  <si>
    <t>LED trial</t>
  </si>
  <si>
    <t>Replacing street lights with LED lanterns</t>
  </si>
  <si>
    <t>Number of lanterns replaced, CO2 savings</t>
  </si>
  <si>
    <t>• The Highland Council will bring forward a Local Flood Risk Management Plan by 2016 and will raise awareness within our communities and individual householders on how they can protect themselves from flood incidents.
• Dealing with our Waste: We will develop plans to meet our obligations as a result of the landfill ban of biodegradable municipal waste by 1st January 2021.
• Community Resilience Planning: The Council will work with Scottish and Southern Energy and other utility companies to deliver improved resilience planning for our communities including planning for extreme weather events.
• Fairer fuel and energy: We will work with UK and Scottish Governments and energy suppliers to promote fair domestic fuel pricing for the Highlands and a fairer system for targeting energy efficiency funding based on levels of fuel poverty.
• Helping communities reduce their energy use and costs: The Council, with partners, will support communities to reduce their energy use and associated carbon emissions and costs.</t>
  </si>
  <si>
    <t>In 2014/15, the Highland Council has shown innovative leadership with the Carbon CLEVER initiative, which sets area-wide carbon emissions targets, and provides a framework for coordinating collaborative action on climate change issues across the Highlands.</t>
  </si>
  <si>
    <t>Installation of Euro 6 engines in Fleet vehicles</t>
  </si>
  <si>
    <t>Route optimisation for fleet vehicles</t>
  </si>
  <si>
    <t>See section 5a.</t>
  </si>
  <si>
    <t>Route optimisation, installation of new Euro 6 engines, reduction of service provision</t>
  </si>
  <si>
    <t>Energy efficiency improvements in council housing</t>
  </si>
  <si>
    <t>Affordable Warmth Plan</t>
  </si>
  <si>
    <t>Improving cycling infrastructure provision</t>
  </si>
  <si>
    <t>The Highland Council is commited to achieving the goals outline in Zero Waste Plan achieving a 70% recycling rate.</t>
  </si>
  <si>
    <t>Expanding electric vehicle charging point provision across Highland</t>
  </si>
  <si>
    <t>Meeting standards legislated by Scottish Housing Quality Standard, and the new Energy Efficiency Standard for Social Housing</t>
  </si>
  <si>
    <t>These programmes are not directly aimed at targeting carbon emissions reductions, but will have emissions reductions implications.</t>
  </si>
  <si>
    <t xml:space="preserve">Improvements in energy efficiency measures in private and social housing, Uptake of the HEEP-ABS programme, improvements in benefit uptake, awareness and financial inclusion activity, </t>
  </si>
  <si>
    <t>Number of charging points installed, in accordance with Transport Scotland guidance</t>
  </si>
  <si>
    <t>Compliance with the goals laid out in the Zero Waste Scotland Plan, including 70% recycling rate and less than 5% waste going to landfill by 2025.</t>
  </si>
  <si>
    <t>Funding is coming from Council capital and revenue funding and from Scottish Government</t>
  </si>
  <si>
    <t>Completion of Millburn Road Cycling Route</t>
  </si>
  <si>
    <t>Council investment was matched by EU funding, HITRANS and Sustrans</t>
  </si>
  <si>
    <t>Many of the actions detailed in Table 3 were not specifically undertaken to achieve a carbon reduction goal, but to contribute to overall improvements in the communities of the Highlands as part of a transition to a low carbon Highlands.</t>
  </si>
  <si>
    <t>University of Highlands and Islands (UHI)</t>
  </si>
  <si>
    <t>Establishing a Low Carbon Institute at UHI</t>
  </si>
  <si>
    <t>Highland Environment Forum</t>
  </si>
  <si>
    <t>SNH, Highland Council</t>
  </si>
  <si>
    <t>Kyle of Sutherland Development Trust</t>
  </si>
  <si>
    <t>Raising awareness of fuel poverty, including causes and drivers in Kyle of Sutherland</t>
  </si>
  <si>
    <t>Investment to date has been in-kind contributions from staff time, including attending an awareness raising event in Bonar Bridge.</t>
  </si>
  <si>
    <t>Community groups across Highland</t>
  </si>
  <si>
    <t xml:space="preserve">Distributing £200,000 in grant funding to community groups and organisations across Highland to support projects that mitigate or adapt to climate change. </t>
  </si>
  <si>
    <t>Scottish Cities Alliance</t>
  </si>
  <si>
    <t>Local authorities representing all 7 Scottish Cities</t>
  </si>
  <si>
    <t xml:space="preserve">A key theme of SCA is “Sustainable Cities”, which focuses on cities making the shift to a low carbon economy by maximising resource efficiencies.  Being a SCA member provides opportunities for partnership working and sharing good practice with the other cities in Scotland. </t>
  </si>
  <si>
    <t>Community Planning Partnership</t>
  </si>
  <si>
    <t xml:space="preserve">NHS Highland, Police, Fire Service,  Highlife Highland, Cairngorms National Park Authority, Scottish Government, SNH, UHI </t>
  </si>
  <si>
    <t>Highlands and Islands Enterprise, Highland Third Sector Interface,</t>
  </si>
  <si>
    <t>Delivering the goals outlined in the Single Outcome Agreement</t>
  </si>
  <si>
    <t>The Highland Council contributes funding across the goals of the SOA.</t>
  </si>
  <si>
    <t>Compliance with the Zero Waste Scotland Plan, including 70% recycling rate with less than 5% of waste going to landfill by 2025.</t>
  </si>
  <si>
    <t>Measurement is percentage of waste being recycled, re-used or sent to landfill.</t>
  </si>
  <si>
    <t>Compliance with the Scottish Housing Quality Standards and the Energy Efficiency Standard for Social Housing</t>
  </si>
  <si>
    <t>Percentage of houses complying with the new standards.</t>
  </si>
  <si>
    <t>Cycling, Walking and Safer Streets Programme</t>
  </si>
  <si>
    <t>Funding from Scottish Government. Detail is for 2014/15 funding and projects, although this is part of an on-going programme.</t>
  </si>
  <si>
    <t>This is part of an on-going programme, reporting only on the 2014/15 projects, which included the development of a Safer Routes to School travel plans for Wick High School and Noss Primary School,  and re-designing pick up and drop off facilities at Balloch Primary School.</t>
  </si>
  <si>
    <t>Pentland Firth and Orkney Waters Marine Spatial Plan</t>
  </si>
  <si>
    <t>Developing integrated marine and coastal management strategies, prioritising local planning needs and taking a coherant appraoch to ecosystem management.</t>
  </si>
  <si>
    <t>Solar-powered bus-stop displays</t>
  </si>
  <si>
    <t>Installation of displays completed</t>
  </si>
  <si>
    <t>Installation of electric vehicle charging point at Inverness bus station</t>
  </si>
  <si>
    <t>Biomass heating systems</t>
  </si>
  <si>
    <t>The Council has had a Sustainable Procurement Policy in Place since 2005 when it was endorsed by the Highland Council Sustainable Development Select Committee. This has been updated in line with legislative freedoms and the 2015-20 version of the Procurement Policy and Strategy was approved at Resources Committee in August 2015. A Procurement Improvement programme is now in its third phase includes a Sustainable Procurement workstream which will: establish what this means to the Council in the context of the Procurement Reform Act and the Community Empowerment Act; Assess the Council’s current position; Assess what needs to change in order to meet the needs of the new regime and to deliver sustainability and community benefits; Consider means of assessing sustainability impacts of the Council’s commitments and requirements including the new Scottish Government toolkit; Consider the usefulness of the new sustainable procurement self- assessment framework; and make recommendations for an approach to assessing and building in sustainability in respect of each project. Flexible Framework status updated September 2015.</t>
  </si>
  <si>
    <t xml:space="preserve">The Carbon Management Plan reports on emissions from Council housing, and municipal waste but does not set specific emissions reduction targets against these emissions.
The Council has committed to "Helping Communities Reduce their Energy Use and Costs" through the Council's new Programme "Highland First" in 2015.
In 2014/15 the Carbon CLEVER initiative set the target of a carbon neutral Inverness in a low carbon Highlands by 2025. Work continued during 2014/15 to develop an area-wide carbon emissions baseline, and to develop a framework for delivering the goals of this initiative. </t>
  </si>
  <si>
    <t>Highland Environment Network</t>
  </si>
  <si>
    <t>Dissemination of environmental information with a focus on climate change to the Highland community</t>
  </si>
  <si>
    <t>Building and maintaining links across organisations and professionals working on environmental issues in Highland. Collaborative working to deliver the Environment theme of the Highland Single Outcome Agreement</t>
  </si>
  <si>
    <t>Restoring Flow country peatland in Caithness, including the construction of a visitors centre to promote education about the importance of peatlands.</t>
  </si>
  <si>
    <t>Highland Renewable Energy Strategy and Planning Guidance</t>
  </si>
  <si>
    <t xml:space="preserve"> Recognition of the need for cleaner forms of energy with minimal CO2
emissions;
• The need for energy savings and efficiency, based on cleaner energy;
• Balance between social, economic and environmental interests;
• The importance of local involvement in any renewables industry and the
retention of associated wealth;
• Retention of the regional diversity, scenic qualities and local
distinctiveness of landscapes;
• The importance of protecting biodiversity, including rare and endangered
habitats and species;
• The aim of maximising employment and income;
• The aspiration for viable energy self sufficiency, with a reliable supply;
• The need to integrate renewables within the existing energy framework;
• Recognition of energy poverty and the aim of eradicating it;
• Utilisation of the valuable, high calibre energy resources available in
Highland</t>
  </si>
  <si>
    <t>68 signatories from public, private and third sector including. Private sector includes Inverness Caladonian Thistle FC, Tomatin Distillery, and Korrie Renewables</t>
  </si>
  <si>
    <t>68 signatories from public, private and third sector including. Public sector includes SNH, Cairngorms National Park Authority, SEPA, NHS Highland and UHI.</t>
  </si>
  <si>
    <t xml:space="preserve">8 signatories from public, private and third sector including. Third sector includes Sleat Community Trust, Transition Black Isle, and Isle of Eigg Trust </t>
  </si>
  <si>
    <t>Climate change is identified as a cross-cutting theme across the entire Council programme, through commitment to the goals of the SCCD (relevant to the reporting year 2014/15)</t>
  </si>
  <si>
    <t>Highland First (effective from August 2015)</t>
  </si>
  <si>
    <t>We estimate our emissions have increased although we recognise that emissions from waste are over-estimated.</t>
  </si>
  <si>
    <t>Staff travel reductions have arisen from more coordinated travel arrangements, the use of a travel hierarchy for staff and encouraging public transport use as well as reduced travel budgets.</t>
  </si>
  <si>
    <t xml:space="preserve">The Emergency Planning Team in collaboration with emergency responders has put in place a comprehensive evaluation strategy to assess performance after each training exercise or event.
The Director of Public Health’s annual report on climate change (see section 4a) also provides a number of actions to support public health issues that may be influenced by climate change. </t>
  </si>
  <si>
    <t>These evaluations are not specifically about climate related risk, but are about responding more effectively whatever the scenario, which may include a variety of situations that could be impacted by cliamte change.
Many of the actions related to public health, climate change and community resilience are either already in place or being developed by the CPP.</t>
  </si>
  <si>
    <t>The interal validation processes are very robust. Indidivual services that supply data to the Climate Change team have additional audit and scrutiny requirements for their data. For example, the majority of the energy use data provided is scruitinised under the CRC process, while waste data is reported to SEPA. Data on staff travel is subject to internal scrutiny through the Finance Service.</t>
  </si>
  <si>
    <t>Emissions increased slightly over the baseline year, but have reduced from 2013/14. Due to better metering, costs associated with water use have decreased 28% despite this slight increase in use.</t>
  </si>
  <si>
    <t>Weather related increase in energy use</t>
  </si>
  <si>
    <t>Flow to the Future project</t>
  </si>
  <si>
    <t>Citizens' Panel</t>
  </si>
  <si>
    <t>The Highland Council designed and sent out a survey to the Citizens' Panel to assess the attitudes of Highland residents on a variety of topics related to climate change.</t>
  </si>
  <si>
    <t>The results of the survey will be analysed and presented in 2015/16.</t>
  </si>
  <si>
    <t>~820 (annualising decrease compared to 2011/12 baseline year)</t>
  </si>
  <si>
    <t>Projects were successfully implemented to reduce carbon emissions in this area, primarily replacing oil heating systems with biomass boilers, and usage has decreased compared to the baseline year (2011/12). Usage increased compared to 2013/14, primarily due to the prolonged cold and damp spring.</t>
  </si>
  <si>
    <t xml:space="preserve">There is a continuing programme to replace oil-fired heating systems with biomass boilers. This has helped to reduce carbon emissions from oil use by 2459 tCO2e since 2011/12. </t>
  </si>
  <si>
    <r>
      <rPr>
        <sz val="11"/>
        <color theme="1"/>
        <rFont val="Calibri"/>
        <family val="2"/>
        <scheme val="minor"/>
      </rPr>
      <t>Energy efficiency improvement projects at 3 primary schools are being undertaken with an estimated carbon saving of 117 tCO</t>
    </r>
    <r>
      <rPr>
        <vertAlign val="subscript"/>
        <sz val="11"/>
        <color theme="1"/>
        <rFont val="Calibri"/>
        <family val="2"/>
        <scheme val="minor"/>
      </rPr>
      <t>2</t>
    </r>
    <r>
      <rPr>
        <sz val="11"/>
        <color theme="1"/>
        <rFont val="Calibri"/>
        <family val="2"/>
        <scheme val="minor"/>
      </rPr>
      <t>e. The Council is also improving the energy efficiency of several industrial units which will help reduce energy costs and carbon emissions.
The wider roll out of the LED street lighting programme (trialled in 2014/15) will also have a significant impact on carbon emissions resulting from electricity use. Once the project is completed, it will save ~5000 tCO2e per year.</t>
    </r>
  </si>
  <si>
    <t>Emissions are higher than those reported in table 3A because those figures are taken from our Carbon Management Plan, which for inter-annual consistency uses the Defra figures for 2011/12.</t>
  </si>
  <si>
    <t>An office rationalisation programme was completed in Dingwall, with another underway in Wick (likely to be completed in 2015/16) It is expected that there will be significant carbon savings once these projects are completed.</t>
  </si>
  <si>
    <t>The programme of office rationalisations is on-going, with the most significant currently being undertaken in Wick. It is expected that there will be significant carbon savings once these projects are completed although these savings have not yet been quantified.</t>
  </si>
  <si>
    <t>The Council is committed to pursuing its ‘digital first’ communication priority scheme to reduce the number of visits to service centres. This will help to reduce carbon emissions relating to in-person visits and staffing requirements at service points, but this has not been quantified.</t>
  </si>
  <si>
    <t>Sustainable Procurement Strategy</t>
  </si>
  <si>
    <t>The Council is updating its procurement strategy and processes in line with the Procurement Reform Act 2014 and the Community Empowerment Act 2015. This will involve sustainability assessments for all procurement being undertaken by the Council. For more detail see required reporting Section 5.</t>
  </si>
  <si>
    <t>Declaration signatories commit to:
Take action to reduce the carbon emissions from their organisations
Work with signatories in the Highlands and share information to promote good practice
Motivate and work with others to take action to reduce carbon emissions and adapt to the potential impacts of climate change
Produce a short annual update of actions taken and progress achieved towards reducing carbon emissions, so that this good practice can be shared.</t>
  </si>
  <si>
    <t xml:space="preserve">Climate change was identified as one the Council’s key cross-cutting themes, with relevance to all services in the Council’s Programme from 2012-15 (covering the reporting year). The Highland First Council Programme, adopted in August 2015, identifies helping communities improve their energy efficiency, developing a local flood management plan and dealing more effectively with waste as key priority areas. The Council’s progress towards mitigating and adapting to climate change is within the remit of the Resources Committee, although some activities (such as flood alleviation schemes, or land use management) sit within other committees, such as Planning, Development and Infrastructure. All Council committee reports are required to identify any climate change implications. 
The Council has had plans in place for reducing its carbon emissions since 2005 through Carbon Management Plans, and in 2013 the Council launched the Carbon CLEVER initiative, which sets the goal of a carbon neutral Inverness in a low carbon Highlands by 2025. Papers on Carbon CLEVER have been reported to meetings of the Highland Council, although individual projects and actions may be taken to strategic or area committees. 
In April 2012, the Highland Council published its first climate change adaptation strategy for the Highland region: “Adapting to Climate Change in Highland”. This document was approved at a meeting of the Highland Council. The document aims to gather evidence, present regional information, and equip local decision makers with the appropriate tools to adapt to the effects of a changing climate. It was developed in consultation with multiple stakeholders and with guidance and advice from Adaptation Scotland.
The Highland Council has five Services (see figure below). The Council’s Climate Change team is responsible for facilitating and promoting climate change actions across the council and is the primary point of contact for climate change issues. The Climate Change team is within the Policy and Reform team in the Chief Executive’s Office. It provides support to all Council Services. Reports on climate change are taken to the appropriate Council committee, with all committees/ groups ultimately reporting back to full Council.
</t>
  </si>
  <si>
    <t xml:space="preserve">The Highland Council Carbon Management Plan 2013 - 2020 (CMP) provides a framework for monitoring and reducing carbon emissions from the Council’s internal operations. A number of key teams are responsible for taking actions to meet specific targets within the plan. The Climate Change team works collaboratively with services across the council to develop and implement carbon reduction strategies. A Carbon Working Group, composed of key officers helps facilitate this interaction, considers progress towards the targets set out in the CMP, and any other climate change related issues or developments.
The Climate Change team has a strategic overview of the Highland Council’s progress to reduce carbon emissions and sits within the Policy and Reform team in the Chief Executive’s Office (Figure in section 2a). The team acts as a centre of expertise on climate change for the Council and works with teams across the Council. Reports on climate change produced by the team are reviewed by the Executive Leadership Team, which includes the Chief Executive, Deputy Chief Executive, Service Directors and the Head of Policy and Reform, before being presented to and scrutinised by the appropriate committee, for approval by elected members. Committee minutes are then approved by Full Council (Figure below). 
In 2010, the Highland Council introduced Climate Change screenings of all committee papers. This covers all committees and all subject matters. This was amended in 2013 to include any Carbon CLEVER implications also. The Highland Council has taken a number of steps to embed climate change action across the organisation. This includes staff engagement and awareness activities including climate change and sustainability training for new staff, an annual programme of events and campaigns focused on climate change including Earth Hour, Cycle to Work Week, Pass it on Week and other national and European campaigns, and an IT switch off campaign. The Council is also working on embedding climate change and sustainability guidelines in the new sustainable procurement framework, and working with heads of service and elected members to provide information on climate change issues and how these issues could impact different agendas across the Council.
</t>
  </si>
  <si>
    <t xml:space="preserve">The Council adopted its first Carbon Management Plan in 2005/6, and is now on its third iteration. The Carbon Management Plan 2013-2020, was adopted in 2013, and expands on the ambition and scope of the previous two plans, including setting more ambitious carbon reduction targets, and targeting a wider range of emissions both from internal Council emissions, as well as reporting on community-wide emissions from Council houses and municipal waste (although reduction targets are not set against these). This focused attention has helped to embed climate change awareness across the Council, with climate change being adopted as a cross-cutting theme in the Working Together for the Highlands 2012-2017 programme, adopted in 2013 and relevant for the reporting year 2014/15. Outcomes and actions are also detailed in the Single Outcome Agreement. These commitments have continued with the new Council Programme Highland First, adopted in August 2015, with a focus on supporting communities reduce their energy costs, reducing fuel poverty, improving the management of waste, and building long-term resilience with our communities to cope with events such as flooding, which have the potential to be impacted by climate change.
</t>
  </si>
  <si>
    <t xml:space="preserve">Highland wide Local Development Plan, adopted 2012;
Inner Moray Firth Local Development Plan, adopted 2015;
Land allocations within extant Local Development Plans including:
• West Highland and Islands Local Plan, 2010;
• Sutherland Local Plan, June 2010;
• Ross and Cromarty East Local Plan, 2007;
• Wester Ross Local Plan, June 2006; and
• Caithness Local Plan, 2002.
Various Supplementary Guidance &amp; site specific Development Briefs.
</t>
  </si>
  <si>
    <t xml:space="preserve">• Priority 1: Work will continue to embed carbon management across the Council and to reduce carbon emissions from our own estate. This will include: maintaining the good progress in reducing emissions from business travel and fleet; continued water resource management; a programme of LED street lighting improvements; a re-focus on reducing energy use from our buildings through our capital programme (energy efficiency improvements and office rationalisation) and targeted action in those buildings showing an increase compared to the previous year and those buildings with the highest energy consumption; refreshing the climate change and sustainability training provided to new staff; work with services across the Council to investigate potential opportunities for achieving carbon and cost savings; and improve our approach to measuring waste from offices and buildings.
• Priority 2: Supporting the delivery of the Highland First Programme commitment to help communities reduce their energy usage and costs. This encompasses the Council’s commitment to improve energy efficiency in Council housing. The Council is responsible for 13,488 Council houses with total carbon emissions related to energy use of 50,751 tCO2e, 2014/15. This figure is the same as reported in 2013/14 as it is based on an estimate from the energy performance certificates of the housing stock, which have not been updated. The Council is committed to improving the energy efficiency of Council houses to help alleviate fuel poverty, with reduced carbon emissions being a co-benefit. 88% of Council housing stock now meets the energy efficiency standard of the Scottish Housing Quality Standards (SHQS). Completion of the programme is expected in January 2016.
• Priority 3: Establish and embed a robust process to support the move to required reporting to Scottish Government.
• Priority 4: Work with Carbon Working Group (an officer's group designed to support the implementation of the Carbon Management Plan) to refresh and update the CMP project register.
• Priority 5: Explore the potential of area-wide emissions monitoring. To date, this has included working with Fife and Perth &amp; Kinross Councils on utilising and adapting the Scottish Heat Map into a comprehensive energy map that can be used to develop areas for strategic interventions with regard to district heating schemes or renewable energy potential.
It is also critical to increase public awareness and support for reducing area wide carbon emissions. This will be achieved through regular engagement, such as the establishment of a Twitter account, regular press releases, and attendance at a number of regionally important events.
</t>
  </si>
  <si>
    <t xml:space="preserve">The Climate Change team has conducted an initial run of the CCAT tool. We are currently scheduling a wider forum to go through the tool, with key officers involved in the carbon management process, elected members, and the senior leadership team in order to get a comprehensive view across different sections of the organisation.
Results from this first run indicate a need to improve the carbon management project register, which will be a major focus of work over the next 12 months. The tool also indicated a need to improve communication about carbon management and climate change throughout the organisation, and to senior leadership. Strategies for developing and improving this area will also be examined and implemented over the next year.
</t>
  </si>
  <si>
    <t>This total differs from the total change in emissions reported above because reductions reported here were offset by increases in other areas.</t>
  </si>
  <si>
    <t xml:space="preserve"> The Council has started to use WARP-IT (an asset redistribution portal) to promote the re-use of assets rather than procuring new in order to reduce costs and reduce carbon emissions. To date, the Council estimates saving over £10,000 and 5 tCO2e by using WARP-IT. 
Additionally, there has been work to improve recycling provision and on behaviour change activity to encourage more recycling among staff.
</t>
  </si>
  <si>
    <t xml:space="preserve">Reduced travel budgets will continue to reduce staff travel and associated carbon emissions.
The continued use and uptake of the e-bike hire scheme will further help to reduce grey fleet mileage, by encouraging the use of active travel by staff in Inverness. 
</t>
  </si>
  <si>
    <t xml:space="preserve">Highland Council has developed and implemented a number of projects aimed at targeting climate change across the organisation. Many of these projects are aimed at achieving cost reductions as well as carbon savings. The capital budget programme “Carbon Saving Capital Works for Council Buildings and Properties” seeks to replace expensive, carbon-intensive oil-based and electric heating systems with biomass boilers, which continued throughout 2014/15. In 2014/15, £2.822m was spent by the Council on energy measures. Many of these projects are spend to save initiatives, saving the Council future revenue costs. There are now 75 biomass systems in place, generating an income of approximately £850,000 per year through Renewable Heat Incentive payments. In 2014/15, 13% of the energy used in the Highland Council’s buildings came from biomass heating, up 3% from last year. Carbon emissions from oil use have reduced 22% compared to 2011/12, and costs from purchasing heating oil has decreased by £1,287,261. The leadership the Council has shown in developing and championing this technology has helped to create a sustainable supply chain in Highland for these systems, and has led to the Council's Energy and Sustainability Team being awarded the best innovation prize in the 2014 Energy North Awards, 1st place in the CES Scottish National Renewables League and 3rd in the RES European Champions League. 
The programme to replace old style sodium street lights with more energy efficient LEDs will also produce significant carbon and cost savings. The initial pilot project has already shown some of these benefits, which will continue as the Highland-wide roll-out occurs over the next 5 years. 
Reducing electricity consumption and moving all properties towards automated metering (some properties are still on estimated supplies), will enable better reporting and help reduce payments under the CRC scheme. 
Fleet emissions have seen significant reductions this year. These have been achieved as a result of investment in more energy efficient Euro 6 standard engines for fleet vehicles, route optimisation and a reduction in services due to budget pressures.
Staff engagement on climate change issues has also been a key focus of work for 2014/15, with the Council participating in a number of national and international schemes and campaigns. This includes being awarded joint Local Authority Winner of WWF's Earth Hour, and a number of events designed to promote active travel, including European Mobility Week and Cycle to Work Week, which included free bike maintenance checks through partnership with Velocity, a local social enterprise. Fuel efficient driver training has been undertaken by staff across Highland who drive significant distances on Council business. Work to refresh the Green Ambassador scheme, and on improving how climate change is embedded across the Council through the induction process has also been undertaken.
</t>
  </si>
  <si>
    <t xml:space="preserve">The Highland Council produced the Adapting to Climate Change in Highland report in 2012. This report contained an assessment of the potential risks and benefits of different climate change scenarios on the Highlands, as well as identifying priority action areas.
The Highland Council considers current and future climate-related risks in a number of its development and planning processes, primarily through the use of UKCPO9 climate change scenarios to predict changes to various risks to new developments and current infrastructure. Areas of focus include flood risk management, coastal and marine planning, and sustainable design, which all have specific planning guidelines and supplementary guidance associated with them aimed at assessing future sustainability as part of the planning process. 
There are other strategies in place for managing risk which may or may not include climate-related risks. For example the Emergency Planning Unit conducts regular risk assessments at a variety of geographic scales across Highland, in collaboration with partner agencies including the NHS, Police and Fire Services and other local authorities in the region. These assessments are consequence-based, for example when considering a power outage or a coastal pollution incident the cause is less important than the response. However these response plans cover a number of areas which are expected to be influenced by climate change, for example an increase in winter storms could mean an increased chance of power outages in rural communities.
Climate change was the subject of the Director of Public Health’s annual report for 2014/15, and this prompted discussion on these links at the Community Planning Partnership (CPP). The report focused on a range of issues including:
• the changing climate and its impact on health and on global inequalities, and related mitigation and adaptation measures
• the impact of the modern obesogenic environment
• the significance of the natural environment and physical activity as contributors to good health
• the importance of developing sustainable health and social care services, including a more mobile and flexible workforce and increased levels of care at home
• heightened Highland/rural risks such as fuel poverty, private water supplies and vulnerability to extreme weather events
• the need to extend impact assessments of new development proposals to include the impact on human health and the views and expectations of local communities.
Many of the key suggestions highlighted by the report to address the impacts future climate change may have on public health issues are already being addressed through current Council and CPP policies and practices. The report highlighted the various links between climate change adaptation and healthcare, including the issue of fuel poverty, future energy security, the impacts of severe weather events, and the need for integrated transport systems, particularly in rural areas. The underlying message of developing community resilience is also being taken forward through community resilience planning.
</t>
  </si>
  <si>
    <t xml:space="preserve">There are two components that need to work together in order to effectively manage climate-related risks, namely future forecasting and prediction of potential climate-related impacts based on best available climate modelling, accompanied by developing strategies to manage these long-term risks and acute or emergency response plans to immediate impacts.
From its role as a planning authority, the Highland Council takes steps to manage climate-related risks from new developments and to existing infrastructure. This is primarily managed for new developments through the planning process and the policies contained in the Highland-wide Local Development Plan. Reviews of the risks to existing infrastructure are carried out on a per project basis, with the support of relevant Council services such as the Flood Risk Management Team as well as external partners such as SEPA. 
The Highland Council is partnering with Marine Scotland on the development of Local Marine Spatial Plans for the 3 marine regions that Highland borders. The first of these is the Pentland Firth and Orkney Wasters Marine Spatial Plan. These plans include policies on coastal processes and flooding, well-being, quality of life and amenity of coastal communities and identify climate change as an over-arching theme.
The Emergency Planning Unit provides acute response plans and strategies for events that may or may not have a climate component. For example flooding may be exacerbated by heavier winter rainfall (as predicted in the models presented in the Adapting to Climate Change in the Highlands report), but the emergency response is a generic document that is not concerned with the cause but rather the consequence of a particular emergency.
The Council is also supporting communities to be better prepared for extreme weather events through the development of community resilience plans. These plans focus on steps communities can take to help themselves in the event of extreme weather events, as well as providing for vulnerable members of the community, or those who will become vulnerable in the event of prolonged power cuts or disruptions to water supply or essential transport links.
</t>
  </si>
  <si>
    <t xml:space="preserve">The Highland Council has a joint focus on climate change adaptation. The first is to work with local communities to raise awareness about a range of different issues from flood risk management to biodiversity that has a climate change component. The second is a focus on the Council's responsibility to ensure the provision of basic services and infrastructure in the face of particular risks or threats.
The majority of engagement work is promoted through the Council's Environment Team. The Countryside Rangers work with wider community, schools and initiatives to promote natural, built, and cultural heritage.  Climate change is woven through the whole programme of activities and forms part of risk assessment for their facilities. The Access Team safeguards access and implements access related projects across the Highlands. They deal with climate change adaptations on regular basis, for example conducting risk assessments for particular sites in terms of the impact of sea level rises, or from increasing frequency of storm damage and flooding. On the basis of these risk assessments, the Access Team focuses on adapting routes and materials used to mitigate effects of climate change. The Forestry Team is currently working on a new Tree Strategy, which specifically references the potential impacts of climate change on management needs for the Council's tree resource. 
The Highland Council is also a partner in Flows to the Future, an initiative to restore peatland in Caithness, and broaden understanding of the importance of peatland ecology, as well as the carbon benefits provided by well-managed peatlands. Additionally, a number of strategies are being developed related to natural resource management, including a land use strategy, a revision of the peatland strategy, and a forest and woodland strategy that will all take climate change into account.
With regard to ensuring the provision of essential services, and fulfilling the Council's role as a planning authority and emergency responder, there are a number of different services that are impacted directly and indirectly by climate change. For example, the Emergency Planning, Flood Prevention, and Planning teams all consider potential climate change impacts as part of their risk assessment and project planning processes. This varies depending on particular circumstances, but may include assessing flood risk based on UKCP09 climate scenarios while designing flood prevention schemes, or the potential impact of more frequent severe winter storms on power and water supplies, particularly to vulnerable rural communities. Additionally, as mentioned in section 4a, the Council is working with community groups to develop community resilience plans, to help communities take steps to protect themselves in advance of, and during extreme weather events. 
</t>
  </si>
  <si>
    <t xml:space="preserve">The Highland Council uses the UKCP09 climate change scenarios to inform future planning decisions, and incorporates any changes in these scenarios into the relevant decision making processes. Examples of this are illustrated in section 4c and 4g. The Emergency Planning Unit is continually assessing preparedness to a variety of acute risks that will be impacted by climate change. They are also currently working on developing Community Resilience Plans with support from partners to allow communities to assess their own unique risks and prepare contingency plans for these risks. This includes risks from severe weather and other risks which will be exacerbated by future climate change, although the plans are more generic and do not specifically reference future climate risks.
</t>
  </si>
  <si>
    <t xml:space="preserve">There are different strategies for monitoring and evaluation depending on the specific nature of the threat or sector being addressed. This can be in the form of implementing policies or strategies in response to national legislation, that contain specific indicators as required. As much of the future climate change adaptation considerations are done through risk assessment processes, the monitoring and evaluation processes are included as part of individual project requirements.  </t>
  </si>
  <si>
    <t xml:space="preserve">Much work around climate change adaptation focuses on working with communities on community resilience projects across Highland in a number of areas including flooding, biodiversity, and emergency planning. Each sector involved in climate-related risk assessment has their own priorities within these broad areas. There is also significant investment from the Council's capital programme into flood alleviation schemes, with approximately £30 million committed over the next 6 years.
● Priority 1: Work with emergency response partners to develop community resilience plans alongside local communities to help assess what communities can do to prepare for and mitigate the impacts of severe weather events, particularly for vulnerable individuals (or those who will become vulnerable in the event of prolonged power cuts or disruptions to water supply).
● Priority 2: The completion and public consultation on the Highland Council's Biodiversity Action Plan.
● Priority 3: The Flood Risk Management Team is prioritising community engagement to raise awareness of flooding and flood risks with local communities, and to develop flood resilience plans with local communities.
● Priority 4: Developing Surface Water Management Plans in accordance with the requirements laid out in the Flood Risk Management (Scotland) Act 2009.
● Priority 5: Continue to invest and implement flood alleviation schemes across Highland. This includes continuing the programme of assessing watercourses to investigate whether maintenance would substantially reduce the flood risks.
</t>
  </si>
  <si>
    <t xml:space="preserve">Developing projects that consider the potential impacts of climate change often involves balancing competing priorities and agendas. The Projects and Facilities Team (part of the wider Environment Team) have been focusing on improving the condition of bridges on the Great Glen Way. In 2014/15 this included the replacement of the Inverlochy Great Glen Way Bridge. For this project, the potential impacts of climate change have been specifically incorporated into the project scope. The potential for increased frequency of flooding led to a more substantial specification for the bridge, and used new materials, for example using plastic instead of wood, which was a first for Projects team. It was recognised that there was a need to balance the longevity of the project with a desire to use local, natural materials which would have been more expensive, and prone to failure given the amount of flooding expected.  The Projects and Facilities team are also considering adding Climate change impacts into standard risk assessments for Council facilities.
The Council has recognised the importance of partnership working in order to most effectively address the challenges related to climate change adaptation. The Biodiversity Team, in collaboration with the Highland Biodiversity Partnership, has focused on developing and conducting public consultation of the Biodiversity Action Plan in 2014/15. The Biodiversity Action Plan specifically references the importance of climate change as a factor to drive environmental change in Highland. For example, working with the Invasive Species Forum to deal with the threat of new species moving north due to climate change. 
A recent Highland Environment Forum meeting was held on the theme of marine environments. It acknowledged and evidenced that climate change is already evident in marine environment in Highland, for example species are expanding their ranges northwards, alongside the loss of more northern species. 
The Highland Biodiversity Partnership has been running the Seashore Project since 2012 (continuing to December 2015). The project has had significant community engagement and highlighted the importance of climate change on the marine environment. 
The Historic Environment Team is currently developing and implementing new management techniques to be used where peatland restoration is being undertaken to ensure that important historic environments and archaeology is preserved or maintained during peatland restoration projects.
</t>
  </si>
  <si>
    <t xml:space="preserve">Participation on National collaborative contracts / frameworks have contributed to sustainablity principally in provision of utilities and particularly in support of the Council's Biomass Heat provision.                                                                           
• 2014-15 heat generation has reached 17,385,641 kWh and this is a 15% increase on 2013-14.
• 4,692 Tonnes of CO2 from heating were saved in 2014-15
• Fuel cost avoided is £347,712.90
• Equivalent CRC saving of £75,072
</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</si>
</sst>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6" formatCode="&quot;£&quot;#,##0;[Red]\-&quot;£&quot;#,##0"/>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s>
  <fonts count="21"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1"/>
      <color theme="1"/>
      <name val="Arial"/>
      <family val="2"/>
    </font>
    <font>
      <sz val="12"/>
      <color theme="1"/>
      <name val="Calibri"/>
      <family val="2"/>
      <scheme val="minor"/>
    </font>
    <font>
      <sz val="12"/>
      <color theme="1"/>
      <name val="Arial"/>
      <family val="2"/>
    </font>
  </fonts>
  <fills count="30">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
      <patternFill patternType="solid">
        <fgColor theme="2" tint="-0.249977111117893"/>
        <bgColor indexed="64"/>
      </patternFill>
    </fill>
  </fills>
  <borders count="137">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medium">
        <color indexed="64"/>
      </left>
      <right style="medium">
        <color indexed="64"/>
      </right>
      <top style="thin">
        <color theme="7" tint="0.79998168889431442"/>
      </top>
      <bottom style="thin">
        <color theme="7" tint="0.79998168889431442"/>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cellStyleXfs>
  <cellXfs count="581">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2" fillId="10" borderId="42"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9" xfId="0" applyFill="1" applyBorder="1"/>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8" fontId="4" fillId="0" borderId="34" xfId="0" applyNumberFormat="1" applyFont="1" applyFill="1" applyBorder="1"/>
    <xf numFmtId="168"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8" fontId="4" fillId="11" borderId="34" xfId="0" applyNumberFormat="1" applyFont="1" applyFill="1" applyBorder="1"/>
    <xf numFmtId="168" fontId="4" fillId="11" borderId="26" xfId="0" applyNumberFormat="1" applyFont="1" applyFill="1" applyBorder="1"/>
    <xf numFmtId="168" fontId="4" fillId="3" borderId="34"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6" xfId="0" applyFont="1" applyFill="1" applyBorder="1" applyAlignment="1">
      <alignment horizontal="center"/>
    </xf>
    <xf numFmtId="0" fontId="1"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1" fillId="12" borderId="13" xfId="0" applyFont="1" applyFill="1" applyBorder="1" applyAlignment="1">
      <alignment wrapText="1"/>
    </xf>
    <xf numFmtId="0" fontId="1" fillId="12" borderId="52" xfId="0" applyFont="1" applyFill="1" applyBorder="1" applyAlignment="1">
      <alignment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6" xfId="0" applyFont="1" applyFill="1" applyBorder="1" applyAlignment="1">
      <alignment horizontal="center"/>
    </xf>
    <xf numFmtId="0" fontId="1" fillId="15" borderId="7" xfId="0" applyFont="1" applyFill="1" applyBorder="1"/>
    <xf numFmtId="0" fontId="0" fillId="2" borderId="6" xfId="0" applyFill="1" applyBorder="1"/>
    <xf numFmtId="0" fontId="1" fillId="15" borderId="4" xfId="0" applyFont="1" applyFill="1" applyBorder="1"/>
    <xf numFmtId="0" fontId="1" fillId="14" borderId="68" xfId="0" applyFont="1" applyFill="1" applyBorder="1" applyAlignment="1">
      <alignment horizontal="center"/>
    </xf>
    <xf numFmtId="0" fontId="1" fillId="14" borderId="68"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69" xfId="0" applyFont="1" applyFill="1" applyBorder="1" applyAlignment="1">
      <alignment horizontal="center"/>
    </xf>
    <xf numFmtId="0" fontId="0" fillId="14" borderId="0" xfId="0" applyFont="1" applyFill="1" applyBorder="1" applyAlignment="1">
      <alignment vertical="top"/>
    </xf>
    <xf numFmtId="0" fontId="1" fillId="14" borderId="70" xfId="0" applyFont="1" applyFill="1" applyBorder="1" applyAlignment="1"/>
    <xf numFmtId="0" fontId="1" fillId="14" borderId="71" xfId="0" applyFont="1" applyFill="1" applyBorder="1" applyAlignment="1">
      <alignment horizontal="center"/>
    </xf>
    <xf numFmtId="0" fontId="0" fillId="14" borderId="71" xfId="0" applyFill="1" applyBorder="1" applyAlignment="1">
      <alignment vertical="top"/>
    </xf>
    <xf numFmtId="0" fontId="1" fillId="14" borderId="68" xfId="0" applyFont="1" applyFill="1" applyBorder="1" applyAlignment="1"/>
    <xf numFmtId="0" fontId="2" fillId="15" borderId="72" xfId="0" applyFont="1" applyFill="1" applyBorder="1" applyAlignment="1">
      <alignment vertical="center"/>
    </xf>
    <xf numFmtId="0" fontId="3" fillId="17" borderId="73" xfId="0" applyFont="1" applyFill="1" applyBorder="1" applyAlignment="1">
      <alignment horizontal="center"/>
    </xf>
    <xf numFmtId="0" fontId="3" fillId="17" borderId="74" xfId="0" applyFont="1" applyFill="1" applyBorder="1" applyAlignment="1">
      <alignment horizontal="center"/>
    </xf>
    <xf numFmtId="169" fontId="4" fillId="17" borderId="74" xfId="0" applyNumberFormat="1" applyFont="1" applyFill="1" applyBorder="1"/>
    <xf numFmtId="0" fontId="3" fillId="17" borderId="0" xfId="0" applyFont="1" applyFill="1" applyBorder="1" applyAlignment="1">
      <alignment horizontal="center"/>
    </xf>
    <xf numFmtId="0" fontId="3" fillId="17" borderId="74"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6" xfId="0" applyFont="1" applyFill="1" applyBorder="1" applyAlignment="1">
      <alignment vertical="center"/>
    </xf>
    <xf numFmtId="0" fontId="3" fillId="5" borderId="0" xfId="0" applyFont="1" applyFill="1" applyBorder="1" applyAlignment="1">
      <alignment horizontal="center"/>
    </xf>
    <xf numFmtId="169" fontId="4" fillId="5" borderId="77"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1" xfId="0" applyFont="1" applyFill="1" applyBorder="1" applyAlignment="1"/>
    <xf numFmtId="0" fontId="3" fillId="5" borderId="82"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1" xfId="0" applyFill="1" applyBorder="1" applyAlignment="1">
      <alignment horizontal="center" vertical="center"/>
    </xf>
    <xf numFmtId="0" fontId="0" fillId="2" borderId="83" xfId="0" applyFill="1" applyBorder="1" applyAlignment="1">
      <alignment horizontal="center" vertical="center"/>
    </xf>
    <xf numFmtId="0" fontId="0" fillId="2" borderId="3" xfId="0" applyFill="1" applyBorder="1" applyAlignment="1">
      <alignment horizontal="center" vertical="center" wrapText="1"/>
    </xf>
    <xf numFmtId="0" fontId="0" fillId="14" borderId="84"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82" xfId="0" applyFont="1" applyFill="1" applyBorder="1" applyAlignment="1"/>
    <xf numFmtId="169" fontId="4" fillId="5" borderId="78" xfId="0" applyNumberFormat="1" applyFont="1" applyFill="1" applyBorder="1"/>
    <xf numFmtId="0" fontId="3" fillId="5" borderId="0" xfId="0" applyFont="1" applyFill="1" applyBorder="1" applyAlignment="1">
      <alignment vertical="top"/>
    </xf>
    <xf numFmtId="0" fontId="3" fillId="5" borderId="80" xfId="0" applyFont="1" applyFill="1" applyBorder="1" applyAlignment="1"/>
    <xf numFmtId="0" fontId="0" fillId="0" borderId="2" xfId="0" applyBorder="1"/>
    <xf numFmtId="0" fontId="2" fillId="20" borderId="85" xfId="0" applyFont="1" applyFill="1" applyBorder="1" applyAlignment="1">
      <alignment vertical="center"/>
    </xf>
    <xf numFmtId="0" fontId="1" fillId="4" borderId="0" xfId="0" applyFont="1" applyFill="1" applyBorder="1" applyAlignment="1">
      <alignment horizontal="center"/>
    </xf>
    <xf numFmtId="0" fontId="1" fillId="4" borderId="87"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70" fontId="1" fillId="15" borderId="10" xfId="1" applyNumberFormat="1" applyFont="1" applyFill="1" applyBorder="1"/>
    <xf numFmtId="0" fontId="0" fillId="15" borderId="21" xfId="0" applyFill="1" applyBorder="1"/>
    <xf numFmtId="170" fontId="0" fillId="2" borderId="83" xfId="1" applyNumberFormat="1" applyFont="1" applyFill="1" applyBorder="1"/>
    <xf numFmtId="0" fontId="0" fillId="2" borderId="20"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8" xfId="0" applyFont="1" applyFill="1" applyBorder="1" applyAlignment="1">
      <alignment horizontal="center"/>
    </xf>
    <xf numFmtId="169" fontId="0" fillId="4" borderId="88" xfId="0" applyNumberFormat="1" applyFill="1" applyBorder="1"/>
    <xf numFmtId="0" fontId="0" fillId="15"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5"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7" xfId="0" applyFont="1" applyFill="1" applyBorder="1" applyAlignment="1">
      <alignment vertical="center" wrapText="1"/>
    </xf>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8"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2" fontId="1" fillId="2" borderId="10" xfId="0" applyNumberFormat="1" applyFont="1" applyFill="1" applyBorder="1" applyAlignment="1">
      <alignment horizontal="center"/>
    </xf>
    <xf numFmtId="173" fontId="0" fillId="22" borderId="10" xfId="0" applyNumberFormat="1" applyFill="1" applyBorder="1"/>
    <xf numFmtId="172" fontId="0" fillId="22" borderId="10" xfId="0" applyNumberFormat="1" applyFill="1" applyBorder="1"/>
    <xf numFmtId="170" fontId="0" fillId="22" borderId="10" xfId="1" applyNumberFormat="1" applyFont="1" applyFill="1" applyBorder="1"/>
    <xf numFmtId="0" fontId="0" fillId="22" borderId="24" xfId="0" applyFill="1" applyBorder="1"/>
    <xf numFmtId="0" fontId="0" fillId="22" borderId="9" xfId="0" applyFill="1" applyBorder="1"/>
    <xf numFmtId="164"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7" xfId="0" applyFont="1" applyFill="1" applyBorder="1" applyAlignment="1"/>
    <xf numFmtId="0" fontId="1" fillId="4" borderId="88"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90" xfId="0" applyFont="1" applyFill="1" applyBorder="1" applyAlignment="1">
      <alignment vertical="center"/>
    </xf>
    <xf numFmtId="0" fontId="3" fillId="23" borderId="0" xfId="0" applyFont="1" applyFill="1" applyBorder="1" applyAlignment="1">
      <alignment horizontal="center"/>
    </xf>
    <xf numFmtId="0" fontId="3" fillId="23" borderId="91" xfId="0" applyFont="1" applyFill="1" applyBorder="1" applyAlignment="1">
      <alignment horizontal="center"/>
    </xf>
    <xf numFmtId="0" fontId="3" fillId="23" borderId="93" xfId="0" applyFont="1" applyFill="1" applyBorder="1" applyAlignment="1">
      <alignment horizontal="center"/>
    </xf>
    <xf numFmtId="0" fontId="3" fillId="23" borderId="93"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91" xfId="0" applyFont="1" applyFill="1" applyBorder="1" applyAlignment="1">
      <alignment vertical="top"/>
    </xf>
    <xf numFmtId="0" fontId="0" fillId="2" borderId="83" xfId="0" applyFill="1" applyBorder="1"/>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1" fillId="25" borderId="4" xfId="0" applyFont="1" applyFill="1" applyBorder="1" applyAlignment="1">
      <alignment vertical="center"/>
    </xf>
    <xf numFmtId="0" fontId="3" fillId="23" borderId="0" xfId="0" applyFont="1" applyFill="1" applyBorder="1" applyAlignment="1">
      <alignment horizontal="left" vertical="top" wrapText="1"/>
    </xf>
    <xf numFmtId="0" fontId="4" fillId="23" borderId="95" xfId="0" applyFont="1" applyFill="1" applyBorder="1" applyAlignment="1">
      <alignment vertical="top"/>
    </xf>
    <xf numFmtId="0" fontId="2" fillId="25" borderId="97" xfId="0" applyFont="1" applyFill="1" applyBorder="1" applyAlignment="1">
      <alignment vertical="center"/>
    </xf>
    <xf numFmtId="0" fontId="1" fillId="14" borderId="98" xfId="0" applyFont="1" applyFill="1" applyBorder="1" applyAlignment="1">
      <alignment horizontal="left"/>
    </xf>
    <xf numFmtId="0" fontId="1" fillId="14" borderId="98" xfId="0" applyFont="1" applyFill="1" applyBorder="1" applyAlignment="1">
      <alignment horizontal="center"/>
    </xf>
    <xf numFmtId="169" fontId="0" fillId="2" borderId="99" xfId="0" applyNumberFormat="1" applyFill="1" applyBorder="1" applyAlignment="1">
      <alignment vertical="center"/>
    </xf>
    <xf numFmtId="2" fontId="0" fillId="2" borderId="3" xfId="0" applyNumberFormat="1" applyFill="1" applyBorder="1"/>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99" xfId="0" applyFill="1" applyBorder="1" applyAlignment="1">
      <alignment vertical="center"/>
    </xf>
    <xf numFmtId="0" fontId="1" fillId="14" borderId="101" xfId="0" applyFont="1" applyFill="1" applyBorder="1" applyAlignment="1">
      <alignment horizontal="center"/>
    </xf>
    <xf numFmtId="0" fontId="1" fillId="14" borderId="102" xfId="0" applyFont="1" applyFill="1" applyBorder="1" applyAlignment="1">
      <alignment horizontal="center"/>
    </xf>
    <xf numFmtId="0" fontId="2" fillId="15" borderId="103"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1" fillId="6" borderId="54" xfId="0" applyFont="1" applyFill="1"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Fill="1" applyBorder="1" applyAlignment="1">
      <alignment horizontal="center" vertical="center"/>
    </xf>
    <xf numFmtId="0" fontId="0" fillId="0" borderId="4" xfId="0" applyFont="1" applyFill="1" applyBorder="1" applyAlignment="1">
      <alignment horizontal="center" vertical="center" wrapText="1"/>
    </xf>
    <xf numFmtId="0" fontId="0" fillId="0" borderId="5" xfId="0" applyFont="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3" xfId="0" applyFont="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ill="1" applyBorder="1" applyAlignment="1">
      <alignment horizontal="center" vertical="center"/>
    </xf>
    <xf numFmtId="0" fontId="0" fillId="0" borderId="10" xfId="0" applyFont="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2" fontId="0" fillId="0" borderId="22"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30"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0" fontId="0" fillId="0" borderId="65" xfId="0" applyFill="1" applyBorder="1" applyAlignment="1">
      <alignment horizontal="center" vertical="center"/>
    </xf>
    <xf numFmtId="2" fontId="0" fillId="0" borderId="24"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1" fillId="6" borderId="56" xfId="0" applyFont="1" applyFill="1" applyBorder="1" applyAlignment="1">
      <alignment horizontal="center" vertical="center" wrapText="1"/>
    </xf>
    <xf numFmtId="0" fontId="1" fillId="12" borderId="4" xfId="0" applyFont="1" applyFill="1" applyBorder="1" applyAlignment="1">
      <alignment horizontal="center" vertical="center" wrapText="1"/>
    </xf>
    <xf numFmtId="174" fontId="0" fillId="0" borderId="3" xfId="0" applyNumberFormat="1" applyFill="1" applyBorder="1"/>
    <xf numFmtId="0" fontId="0" fillId="2" borderId="58" xfId="0" applyFill="1" applyBorder="1"/>
    <xf numFmtId="0" fontId="0" fillId="0" borderId="38" xfId="0" applyBorder="1"/>
    <xf numFmtId="0" fontId="16" fillId="27" borderId="106" xfId="0" applyFont="1" applyFill="1" applyBorder="1" applyAlignment="1">
      <alignment vertical="center"/>
    </xf>
    <xf numFmtId="0" fontId="16" fillId="27" borderId="107" xfId="0" applyFont="1" applyFill="1" applyBorder="1" applyAlignment="1">
      <alignment vertical="center"/>
    </xf>
    <xf numFmtId="0" fontId="2" fillId="15" borderId="108" xfId="0" applyFont="1" applyFill="1" applyBorder="1" applyAlignment="1">
      <alignment horizontal="center" vertical="center"/>
    </xf>
    <xf numFmtId="0" fontId="2" fillId="15" borderId="109" xfId="0" applyFont="1" applyFill="1" applyBorder="1" applyAlignment="1">
      <alignment vertical="center"/>
    </xf>
    <xf numFmtId="0" fontId="1" fillId="14" borderId="110" xfId="0" applyFont="1" applyFill="1" applyBorder="1" applyAlignment="1">
      <alignment horizontal="center"/>
    </xf>
    <xf numFmtId="0" fontId="1" fillId="14" borderId="111" xfId="0" applyFont="1" applyFill="1" applyBorder="1" applyAlignment="1">
      <alignment horizontal="center"/>
    </xf>
    <xf numFmtId="0" fontId="1" fillId="14" borderId="112" xfId="0" applyFont="1" applyFill="1" applyBorder="1" applyAlignment="1">
      <alignment horizontal="center"/>
    </xf>
    <xf numFmtId="0" fontId="1" fillId="14" borderId="45" xfId="0" applyFont="1" applyFill="1" applyBorder="1" applyAlignment="1">
      <alignment horizontal="center"/>
    </xf>
    <xf numFmtId="0" fontId="1" fillId="14" borderId="113" xfId="0" applyFont="1" applyFill="1" applyBorder="1" applyAlignment="1">
      <alignment horizontal="center"/>
    </xf>
    <xf numFmtId="0" fontId="1" fillId="14" borderId="114" xfId="0" applyFont="1" applyFill="1" applyBorder="1" applyAlignment="1">
      <alignment horizontal="center"/>
    </xf>
    <xf numFmtId="0" fontId="1" fillId="14" borderId="44" xfId="0" applyFont="1" applyFill="1" applyBorder="1" applyAlignment="1">
      <alignment horizontal="center"/>
    </xf>
    <xf numFmtId="0" fontId="2" fillId="25" borderId="115" xfId="0" applyFont="1" applyFill="1" applyBorder="1" applyAlignment="1">
      <alignment horizontal="center" vertical="center"/>
    </xf>
    <xf numFmtId="0" fontId="2" fillId="25" borderId="116" xfId="0" applyFont="1" applyFill="1" applyBorder="1" applyAlignment="1">
      <alignment vertical="center"/>
    </xf>
    <xf numFmtId="0" fontId="2" fillId="24" borderId="44" xfId="0" applyFont="1" applyFill="1" applyBorder="1" applyAlignment="1">
      <alignment horizontal="center" vertical="center"/>
    </xf>
    <xf numFmtId="0" fontId="2" fillId="24" borderId="117" xfId="0" applyFont="1" applyFill="1" applyBorder="1" applyAlignment="1">
      <alignment vertical="center"/>
    </xf>
    <xf numFmtId="0" fontId="3" fillId="23" borderId="118" xfId="0" applyFont="1" applyFill="1" applyBorder="1" applyAlignment="1">
      <alignment horizontal="center"/>
    </xf>
    <xf numFmtId="0" fontId="3" fillId="23" borderId="45" xfId="0" applyFont="1" applyFill="1" applyBorder="1" applyAlignment="1">
      <alignment horizontal="center"/>
    </xf>
    <xf numFmtId="0" fontId="3" fillId="23" borderId="119" xfId="0" applyFont="1" applyFill="1" applyBorder="1" applyAlignment="1">
      <alignment vertical="top"/>
    </xf>
    <xf numFmtId="0" fontId="3" fillId="23" borderId="44" xfId="0" applyFont="1" applyFill="1" applyBorder="1" applyAlignment="1">
      <alignment vertical="top"/>
    </xf>
    <xf numFmtId="0" fontId="3" fillId="23" borderId="44" xfId="0" applyFont="1" applyFill="1" applyBorder="1" applyAlignment="1">
      <alignment horizontal="center"/>
    </xf>
    <xf numFmtId="0" fontId="2" fillId="24" borderId="44" xfId="0" applyFont="1" applyFill="1" applyBorder="1" applyAlignment="1">
      <alignment vertical="center"/>
    </xf>
    <xf numFmtId="0" fontId="2" fillId="24" borderId="45" xfId="0" applyFont="1" applyFill="1" applyBorder="1" applyAlignment="1">
      <alignment vertical="center"/>
    </xf>
    <xf numFmtId="0" fontId="3" fillId="23" borderId="120" xfId="0" applyFont="1" applyFill="1" applyBorder="1" applyAlignment="1">
      <alignment horizontal="center" vertical="center"/>
    </xf>
    <xf numFmtId="0" fontId="3" fillId="23" borderId="120" xfId="0" applyFont="1" applyFill="1" applyBorder="1" applyAlignment="1">
      <alignment horizontal="center" vertical="top"/>
    </xf>
    <xf numFmtId="0" fontId="3" fillId="23" borderId="120" xfId="0" applyFont="1" applyFill="1" applyBorder="1" applyAlignment="1">
      <alignment horizontal="center"/>
    </xf>
    <xf numFmtId="0" fontId="2" fillId="3" borderId="121" xfId="0" applyFont="1" applyFill="1" applyBorder="1" applyAlignment="1">
      <alignment horizontal="center" vertical="center"/>
    </xf>
    <xf numFmtId="0" fontId="2" fillId="3" borderId="45" xfId="0" applyFont="1" applyFill="1" applyBorder="1" applyAlignment="1">
      <alignment vertical="center"/>
    </xf>
    <xf numFmtId="0" fontId="2" fillId="21" borderId="44" xfId="0" applyFont="1" applyFill="1" applyBorder="1" applyAlignment="1">
      <alignment horizontal="center" vertical="center"/>
    </xf>
    <xf numFmtId="0" fontId="2" fillId="21" borderId="45" xfId="0" applyFont="1" applyFill="1" applyBorder="1" applyAlignment="1">
      <alignment vertical="center"/>
    </xf>
    <xf numFmtId="0" fontId="1" fillId="4" borderId="122" xfId="0" applyFont="1" applyFill="1" applyBorder="1" applyAlignment="1">
      <alignment horizontal="center"/>
    </xf>
    <xf numFmtId="0" fontId="1" fillId="4" borderId="45" xfId="0" applyFont="1" applyFill="1" applyBorder="1" applyAlignment="1">
      <alignment horizontal="center"/>
    </xf>
    <xf numFmtId="0" fontId="1" fillId="4" borderId="123" xfId="0" applyFont="1" applyFill="1" applyBorder="1" applyAlignment="1">
      <alignment horizontal="center"/>
    </xf>
    <xf numFmtId="0" fontId="1" fillId="4" borderId="44" xfId="0" applyFont="1" applyFill="1" applyBorder="1" applyAlignment="1">
      <alignment horizontal="center"/>
    </xf>
    <xf numFmtId="0" fontId="1" fillId="4" borderId="122" xfId="0" applyFont="1" applyFill="1" applyBorder="1" applyAlignment="1">
      <alignment horizontal="center" vertical="top"/>
    </xf>
    <xf numFmtId="43" fontId="1" fillId="4" borderId="44" xfId="1" applyFont="1" applyFill="1" applyBorder="1" applyAlignment="1">
      <alignment horizontal="center"/>
    </xf>
    <xf numFmtId="43" fontId="1" fillId="4" borderId="45" xfId="1" applyFont="1" applyFill="1" applyBorder="1" applyAlignment="1">
      <alignment horizontal="center"/>
    </xf>
    <xf numFmtId="0" fontId="2" fillId="20" borderId="124" xfId="0" applyFont="1" applyFill="1" applyBorder="1" applyAlignment="1">
      <alignment horizontal="center" vertical="center"/>
    </xf>
    <xf numFmtId="0" fontId="2" fillId="20" borderId="125" xfId="0" applyFont="1" applyFill="1" applyBorder="1" applyAlignment="1">
      <alignment vertical="center"/>
    </xf>
    <xf numFmtId="0" fontId="2" fillId="6" borderId="44" xfId="0" applyFont="1" applyFill="1" applyBorder="1" applyAlignment="1">
      <alignment horizontal="center" vertical="center"/>
    </xf>
    <xf numFmtId="0" fontId="2" fillId="6" borderId="126" xfId="0" applyFont="1" applyFill="1" applyBorder="1" applyAlignment="1">
      <alignment vertical="center"/>
    </xf>
    <xf numFmtId="0" fontId="3" fillId="5" borderId="127" xfId="0" applyFont="1" applyFill="1" applyBorder="1" applyAlignment="1">
      <alignment horizontal="center"/>
    </xf>
    <xf numFmtId="0" fontId="3" fillId="5" borderId="45" xfId="0" applyFont="1" applyFill="1" applyBorder="1" applyAlignment="1">
      <alignment horizontal="center"/>
    </xf>
    <xf numFmtId="0" fontId="3" fillId="5" borderId="128" xfId="0" applyFont="1" applyFill="1" applyBorder="1" applyAlignment="1">
      <alignment horizontal="center"/>
    </xf>
    <xf numFmtId="0" fontId="3" fillId="5" borderId="129" xfId="0" applyFont="1" applyFill="1" applyBorder="1" applyAlignment="1">
      <alignment horizontal="center"/>
    </xf>
    <xf numFmtId="0" fontId="2" fillId="6" borderId="45" xfId="0" applyFont="1" applyFill="1" applyBorder="1" applyAlignment="1">
      <alignment vertical="center"/>
    </xf>
    <xf numFmtId="0" fontId="3" fillId="5" borderId="128" xfId="0" applyFont="1" applyFill="1" applyBorder="1" applyAlignment="1">
      <alignment horizontal="center" vertical="top"/>
    </xf>
    <xf numFmtId="0" fontId="3" fillId="5" borderId="128" xfId="0" applyFont="1" applyFill="1" applyBorder="1" applyAlignment="1">
      <alignment horizontal="center" vertical="center"/>
    </xf>
    <xf numFmtId="0" fontId="3" fillId="5" borderId="130" xfId="0" applyFont="1" applyFill="1" applyBorder="1" applyAlignment="1">
      <alignment horizontal="center"/>
    </xf>
    <xf numFmtId="0" fontId="3" fillId="5" borderId="44" xfId="0" applyFont="1" applyFill="1" applyBorder="1" applyAlignment="1">
      <alignment horizontal="center"/>
    </xf>
    <xf numFmtId="0" fontId="2" fillId="19" borderId="131" xfId="0" applyFont="1" applyFill="1" applyBorder="1" applyAlignment="1">
      <alignment horizontal="center" vertical="center"/>
    </xf>
    <xf numFmtId="0" fontId="2" fillId="19" borderId="45" xfId="0" applyFont="1" applyFill="1" applyBorder="1" applyAlignment="1">
      <alignment vertical="center"/>
    </xf>
    <xf numFmtId="0" fontId="3" fillId="17" borderId="132" xfId="0" applyFont="1" applyFill="1" applyBorder="1" applyAlignment="1">
      <alignment horizontal="center"/>
    </xf>
    <xf numFmtId="0" fontId="3" fillId="17" borderId="45" xfId="0" applyFont="1" applyFill="1" applyBorder="1" applyAlignment="1">
      <alignment horizontal="center"/>
    </xf>
    <xf numFmtId="0" fontId="3" fillId="17" borderId="44" xfId="0" applyFont="1" applyFill="1" applyBorder="1" applyAlignment="1">
      <alignment horizont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3" fillId="17" borderId="133" xfId="0" applyFont="1" applyFill="1" applyBorder="1" applyAlignment="1">
      <alignment horizontal="center"/>
    </xf>
    <xf numFmtId="0" fontId="2" fillId="15" borderId="134" xfId="0" applyFont="1" applyFill="1" applyBorder="1" applyAlignment="1">
      <alignment horizontal="center" vertical="center"/>
    </xf>
    <xf numFmtId="0" fontId="2" fillId="15" borderId="135" xfId="0" applyFont="1" applyFill="1" applyBorder="1" applyAlignment="1">
      <alignment vertical="center"/>
    </xf>
    <xf numFmtId="0" fontId="1" fillId="14" borderId="46" xfId="0" applyFont="1" applyFill="1" applyBorder="1" applyAlignment="1">
      <alignment horizontal="center"/>
    </xf>
    <xf numFmtId="0" fontId="1" fillId="14" borderId="15" xfId="0" applyFont="1" applyFill="1" applyBorder="1" applyAlignment="1">
      <alignment horizontal="center"/>
    </xf>
    <xf numFmtId="0" fontId="1" fillId="14" borderId="47" xfId="0" applyFont="1" applyFill="1" applyBorder="1" applyAlignment="1">
      <alignment horizontal="center"/>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18" fillId="0" borderId="0" xfId="0" applyFont="1"/>
    <xf numFmtId="0" fontId="0" fillId="2" borderId="9" xfId="0" applyFill="1" applyBorder="1" applyAlignment="1">
      <alignment wrapText="1"/>
    </xf>
    <xf numFmtId="0" fontId="0" fillId="0" borderId="3" xfId="0" applyFont="1" applyBorder="1" applyAlignment="1">
      <alignment horizontal="center" vertical="center" wrapText="1"/>
    </xf>
    <xf numFmtId="0" fontId="0" fillId="2" borderId="7" xfId="0" applyFill="1" applyBorder="1" applyAlignment="1">
      <alignment wrapText="1"/>
    </xf>
    <xf numFmtId="6" fontId="0" fillId="0" borderId="6" xfId="0" applyNumberFormat="1" applyFont="1" applyBorder="1" applyAlignment="1">
      <alignment horizontal="center" vertical="center" wrapText="1"/>
    </xf>
    <xf numFmtId="6" fontId="0" fillId="0" borderId="8" xfId="0" applyNumberFormat="1" applyFont="1" applyBorder="1" applyAlignment="1">
      <alignment horizontal="center" vertical="center" wrapText="1"/>
    </xf>
    <xf numFmtId="0" fontId="0" fillId="15" borderId="21" xfId="0" applyFill="1" applyBorder="1" applyAlignment="1">
      <alignment wrapText="1"/>
    </xf>
    <xf numFmtId="0" fontId="0" fillId="15" borderId="6" xfId="0" applyFill="1" applyBorder="1" applyAlignment="1">
      <alignment wrapText="1"/>
    </xf>
    <xf numFmtId="0" fontId="19" fillId="0" borderId="23" xfId="0" applyFont="1" applyBorder="1"/>
    <xf numFmtId="0" fontId="1" fillId="4" borderId="136" xfId="0" applyFont="1" applyFill="1" applyBorder="1" applyAlignment="1">
      <alignment horizontal="center"/>
    </xf>
    <xf numFmtId="0" fontId="0" fillId="14" borderId="11" xfId="0" applyFill="1" applyBorder="1" applyAlignment="1">
      <alignment horizontal="center" vertical="center" wrapText="1"/>
    </xf>
    <xf numFmtId="0" fontId="0" fillId="14" borderId="8" xfId="0" applyFill="1" applyBorder="1" applyAlignment="1">
      <alignment horizontal="center" vertical="center" wrapText="1"/>
    </xf>
    <xf numFmtId="0" fontId="0" fillId="2" borderId="83" xfId="0" applyFill="1" applyBorder="1" applyAlignment="1">
      <alignment horizontal="center" vertical="center" wrapText="1"/>
    </xf>
    <xf numFmtId="0" fontId="0" fillId="14" borderId="21" xfId="0" applyFill="1" applyBorder="1" applyAlignment="1">
      <alignment horizontal="center" vertical="center" wrapText="1"/>
    </xf>
    <xf numFmtId="0" fontId="0" fillId="2" borderId="8" xfId="0" applyFill="1" applyBorder="1" applyAlignment="1">
      <alignment wrapText="1"/>
    </xf>
    <xf numFmtId="170" fontId="0" fillId="2" borderId="3" xfId="1" applyNumberFormat="1" applyFont="1" applyFill="1" applyBorder="1" applyAlignment="1">
      <alignment wrapText="1"/>
    </xf>
    <xf numFmtId="0" fontId="0" fillId="29" borderId="3" xfId="0" applyFont="1" applyFill="1" applyBorder="1" applyAlignment="1">
      <alignment vertical="center" wrapText="1"/>
    </xf>
    <xf numFmtId="0" fontId="20" fillId="29" borderId="3" xfId="0" applyFont="1" applyFill="1" applyBorder="1" applyAlignment="1">
      <alignment vertical="center"/>
    </xf>
    <xf numFmtId="0" fontId="0" fillId="29" borderId="3" xfId="0" applyFill="1" applyBorder="1"/>
    <xf numFmtId="0" fontId="0" fillId="29" borderId="3" xfId="0" applyFont="1" applyFill="1" applyBorder="1" applyAlignment="1">
      <alignment wrapText="1"/>
    </xf>
    <xf numFmtId="14" fontId="0" fillId="2" borderId="11" xfId="0" applyNumberFormat="1" applyFill="1" applyBorder="1"/>
    <xf numFmtId="0" fontId="0" fillId="2" borderId="83" xfId="0" applyFill="1" applyBorder="1" applyAlignment="1">
      <alignment wrapText="1"/>
    </xf>
    <xf numFmtId="0" fontId="1" fillId="15" borderId="11" xfId="0" applyFont="1" applyFill="1" applyBorder="1" applyAlignment="1">
      <alignment wrapText="1"/>
    </xf>
    <xf numFmtId="0" fontId="0" fillId="29" borderId="3" xfId="0" applyFill="1" applyBorder="1" applyAlignment="1">
      <alignment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3" xfId="0" applyFill="1" applyBorder="1" applyAlignment="1">
      <alignment horizontal="left" vertical="top"/>
    </xf>
    <xf numFmtId="0" fontId="0" fillId="2" borderId="14" xfId="0" applyFill="1" applyBorder="1" applyAlignment="1">
      <alignment horizontal="left" vertical="top"/>
    </xf>
    <xf numFmtId="0" fontId="3" fillId="5" borderId="80" xfId="0" applyFont="1" applyFill="1" applyBorder="1" applyAlignment="1">
      <alignment horizontal="left"/>
    </xf>
    <xf numFmtId="0" fontId="3" fillId="5" borderId="0" xfId="0" applyFont="1" applyFill="1" applyBorder="1" applyAlignment="1">
      <alignment horizontal="left"/>
    </xf>
    <xf numFmtId="0" fontId="0" fillId="14" borderId="67" xfId="0" applyFill="1" applyBorder="1" applyAlignment="1">
      <alignment horizontal="left" vertical="top" wrapText="1"/>
    </xf>
    <xf numFmtId="0" fontId="0" fillId="14" borderId="0" xfId="0" applyFill="1" applyBorder="1" applyAlignment="1">
      <alignment horizontal="left" vertical="top" wrapText="1"/>
    </xf>
    <xf numFmtId="0" fontId="0" fillId="2" borderId="12" xfId="0" applyFill="1" applyBorder="1" applyAlignment="1">
      <alignment horizontal="left" vertical="top"/>
    </xf>
    <xf numFmtId="0" fontId="4" fillId="5" borderId="79" xfId="0" applyFont="1" applyFill="1" applyBorder="1" applyAlignment="1">
      <alignment horizontal="left" vertical="top" wrapText="1"/>
    </xf>
    <xf numFmtId="0" fontId="4" fillId="5" borderId="15" xfId="0" applyFont="1" applyFill="1" applyBorder="1" applyAlignment="1">
      <alignment horizontal="left" vertical="top" wrapText="1"/>
    </xf>
    <xf numFmtId="0" fontId="4" fillId="17" borderId="75" xfId="0" applyFont="1" applyFill="1" applyBorder="1" applyAlignment="1">
      <alignment horizontal="left" vertical="top" wrapText="1"/>
    </xf>
    <xf numFmtId="0" fontId="4" fillId="17" borderId="15" xfId="0" applyFont="1" applyFill="1" applyBorder="1" applyAlignment="1">
      <alignment horizontal="left" vertical="top" wrapText="1"/>
    </xf>
    <xf numFmtId="0" fontId="4" fillId="17" borderId="75" xfId="0" applyFont="1" applyFill="1" applyBorder="1" applyAlignment="1">
      <alignment horizontal="left"/>
    </xf>
    <xf numFmtId="0" fontId="4" fillId="17" borderId="15" xfId="0" applyFont="1" applyFill="1" applyBorder="1" applyAlignment="1">
      <alignment horizontal="left"/>
    </xf>
    <xf numFmtId="0" fontId="3" fillId="23" borderId="96"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0" fillId="2" borderId="3" xfId="0" applyFill="1" applyBorder="1" applyAlignment="1">
      <alignment horizontal="center"/>
    </xf>
    <xf numFmtId="0" fontId="0" fillId="2" borderId="8" xfId="0" applyFill="1" applyBorder="1" applyAlignment="1">
      <alignment horizontal="center"/>
    </xf>
    <xf numFmtId="0" fontId="1" fillId="25" borderId="5" xfId="0" applyFont="1" applyFill="1" applyBorder="1" applyAlignment="1">
      <alignment horizontal="center" vertical="center"/>
    </xf>
    <xf numFmtId="0" fontId="1" fillId="25" borderId="6" xfId="0" applyFont="1" applyFill="1" applyBorder="1" applyAlignment="1">
      <alignment horizontal="center" vertical="center"/>
    </xf>
    <xf numFmtId="0" fontId="0" fillId="4" borderId="0" xfId="0" applyFont="1" applyFill="1" applyBorder="1" applyAlignment="1">
      <alignment horizontal="left" vertical="top" wrapText="1"/>
    </xf>
    <xf numFmtId="0" fontId="0" fillId="2" borderId="10" xfId="0" applyFill="1" applyBorder="1" applyAlignment="1">
      <alignment horizontal="center"/>
    </xf>
    <xf numFmtId="0" fontId="0" fillId="2" borderId="11" xfId="0" applyFill="1" applyBorder="1" applyAlignment="1">
      <alignment horizontal="center"/>
    </xf>
    <xf numFmtId="0" fontId="3" fillId="23" borderId="16" xfId="0" applyFont="1" applyFill="1" applyBorder="1" applyAlignment="1">
      <alignment horizontal="left"/>
    </xf>
    <xf numFmtId="0" fontId="4" fillId="23" borderId="92" xfId="0" applyFont="1" applyFill="1" applyBorder="1" applyAlignment="1">
      <alignment horizontal="left" wrapText="1"/>
    </xf>
    <xf numFmtId="0" fontId="4" fillId="23" borderId="15" xfId="0" applyFont="1" applyFill="1" applyBorder="1" applyAlignment="1">
      <alignment horizontal="left" wrapText="1"/>
    </xf>
    <xf numFmtId="0" fontId="3" fillId="23" borderId="94" xfId="0" applyFont="1" applyFill="1" applyBorder="1" applyAlignment="1">
      <alignment horizontal="left"/>
    </xf>
    <xf numFmtId="0" fontId="0" fillId="4" borderId="86" xfId="0" applyFont="1" applyFill="1" applyBorder="1" applyAlignment="1">
      <alignment horizontal="left" vertical="top" wrapText="1"/>
    </xf>
    <xf numFmtId="0" fontId="1" fillId="4" borderId="86"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89" xfId="0" applyFill="1" applyBorder="1" applyAlignment="1">
      <alignment horizontal="left" vertical="top" wrapText="1"/>
    </xf>
    <xf numFmtId="0" fontId="0" fillId="4" borderId="15" xfId="0"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80"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4" fillId="5" borderId="0" xfId="0" applyFont="1" applyFill="1" applyBorder="1" applyAlignment="1">
      <alignment horizontal="left" vertical="top" wrapText="1"/>
    </xf>
    <xf numFmtId="0" fontId="1" fillId="4" borderId="86" xfId="0" applyFont="1" applyFill="1" applyBorder="1" applyAlignment="1">
      <alignment horizontal="left" vertical="top"/>
    </xf>
    <xf numFmtId="0" fontId="1" fillId="4" borderId="0" xfId="0" applyFont="1" applyFill="1" applyBorder="1" applyAlignment="1">
      <alignment horizontal="left" vertical="top"/>
    </xf>
    <xf numFmtId="0" fontId="4" fillId="5" borderId="79" xfId="0" applyFont="1" applyFill="1" applyBorder="1" applyAlignment="1">
      <alignment horizontal="left" vertical="top"/>
    </xf>
    <xf numFmtId="0" fontId="4" fillId="5" borderId="15" xfId="0" applyFont="1" applyFill="1" applyBorder="1" applyAlignment="1">
      <alignment horizontal="left" vertical="top"/>
    </xf>
    <xf numFmtId="0" fontId="3" fillId="5" borderId="81"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left" vertical="top" wrapText="1"/>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3" fillId="5" borderId="81" xfId="0" applyFont="1" applyFill="1" applyBorder="1" applyAlignment="1">
      <alignment horizontal="left"/>
    </xf>
    <xf numFmtId="0" fontId="3" fillId="5" borderId="16" xfId="0" applyFont="1" applyFill="1" applyBorder="1" applyAlignment="1">
      <alignment horizontal="left"/>
    </xf>
    <xf numFmtId="0" fontId="4" fillId="5" borderId="80" xfId="0" applyFont="1" applyFill="1" applyBorder="1" applyAlignment="1">
      <alignment horizontal="left" vertical="top" wrapText="1"/>
    </xf>
    <xf numFmtId="0" fontId="4" fillId="23" borderId="92" xfId="0" applyFont="1" applyFill="1" applyBorder="1" applyAlignment="1">
      <alignment horizontal="left" vertical="top" wrapText="1"/>
    </xf>
    <xf numFmtId="0" fontId="4" fillId="23" borderId="15"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6" xfId="0" applyFont="1" applyFill="1" applyBorder="1" applyAlignment="1">
      <alignment horizontal="left"/>
    </xf>
    <xf numFmtId="0" fontId="1" fillId="4" borderId="0" xfId="0" applyFont="1" applyFill="1" applyBorder="1" applyAlignment="1">
      <alignment horizontal="left"/>
    </xf>
    <xf numFmtId="0" fontId="16" fillId="27" borderId="105" xfId="0" applyFont="1" applyFill="1" applyBorder="1" applyAlignment="1">
      <alignment horizontal="right" vertical="center"/>
    </xf>
    <xf numFmtId="0" fontId="16" fillId="27" borderId="106" xfId="0" applyFont="1" applyFill="1" applyBorder="1" applyAlignment="1">
      <alignment horizontal="right" vertical="center"/>
    </xf>
    <xf numFmtId="0" fontId="3" fillId="23" borderId="94" xfId="0" applyFont="1" applyFill="1" applyBorder="1" applyAlignment="1">
      <alignment horizontal="left" wrapText="1"/>
    </xf>
    <xf numFmtId="0" fontId="3" fillId="23" borderId="16" xfId="0" applyFont="1" applyFill="1" applyBorder="1" applyAlignment="1">
      <alignment horizontal="left" wrapText="1"/>
    </xf>
    <xf numFmtId="0" fontId="0" fillId="14" borderId="67" xfId="0" applyFill="1" applyBorder="1" applyAlignment="1">
      <alignment horizontal="left" vertical="top"/>
    </xf>
    <xf numFmtId="0" fontId="0" fillId="14" borderId="0" xfId="0" applyFill="1" applyBorder="1" applyAlignment="1">
      <alignment horizontal="left" vertical="top"/>
    </xf>
    <xf numFmtId="0" fontId="0" fillId="14" borderId="100"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3" fillId="23" borderId="96" xfId="0" applyFont="1" applyFill="1" applyBorder="1" applyAlignment="1">
      <alignment horizontal="left" wrapText="1"/>
    </xf>
    <xf numFmtId="0" fontId="3" fillId="23" borderId="0" xfId="0" applyFont="1" applyFill="1" applyBorder="1" applyAlignment="1">
      <alignment horizontal="left" wrapText="1"/>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0" borderId="10" xfId="0" applyFill="1" applyBorder="1" applyAlignment="1">
      <alignment horizontal="center" vertical="center"/>
    </xf>
    <xf numFmtId="0" fontId="0" fillId="0" borderId="3" xfId="0" applyFont="1"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0" borderId="39" xfId="0" applyFont="1" applyFill="1" applyBorder="1" applyAlignment="1">
      <alignment horizontal="left" vertical="top" wrapText="1"/>
    </xf>
    <xf numFmtId="0" fontId="1" fillId="0" borderId="40" xfId="0" applyFont="1" applyFill="1" applyBorder="1" applyAlignment="1">
      <alignment horizontal="left" vertical="top"/>
    </xf>
    <xf numFmtId="0" fontId="1" fillId="0" borderId="41" xfId="0" applyFont="1" applyFill="1" applyBorder="1" applyAlignment="1">
      <alignment horizontal="left" vertical="top"/>
    </xf>
    <xf numFmtId="0" fontId="1" fillId="0" borderId="26" xfId="0" applyFont="1" applyFill="1" applyBorder="1" applyAlignment="1">
      <alignment horizontal="left" vertical="top"/>
    </xf>
    <xf numFmtId="0" fontId="1" fillId="0" borderId="0"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0" fontId="1" fillId="0" borderId="32" xfId="0" applyFont="1" applyFill="1" applyBorder="1" applyAlignment="1">
      <alignment horizontal="left" vertical="top"/>
    </xf>
    <xf numFmtId="0" fontId="1" fillId="0" borderId="40" xfId="0" applyFont="1" applyFill="1" applyBorder="1" applyAlignment="1">
      <alignment horizontal="left" vertical="top" wrapText="1"/>
    </xf>
    <xf numFmtId="0" fontId="1" fillId="0" borderId="41" xfId="0" applyFont="1" applyFill="1" applyBorder="1" applyAlignment="1">
      <alignment horizontal="left" vertical="top" wrapText="1"/>
    </xf>
    <xf numFmtId="0" fontId="1" fillId="0" borderId="26"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29" xfId="0" applyFont="1" applyFill="1" applyBorder="1" applyAlignment="1">
      <alignment horizontal="left" vertical="top" wrapText="1"/>
    </xf>
    <xf numFmtId="0" fontId="1" fillId="0" borderId="30" xfId="0" applyFont="1" applyFill="1" applyBorder="1" applyAlignment="1">
      <alignment horizontal="left" vertical="top" wrapText="1"/>
    </xf>
    <xf numFmtId="0" fontId="1" fillId="0" borderId="31" xfId="0" applyFont="1" applyFill="1" applyBorder="1" applyAlignment="1">
      <alignment horizontal="left" vertical="top" wrapText="1"/>
    </xf>
    <xf numFmtId="0" fontId="1" fillId="0" borderId="32" xfId="0" applyFont="1" applyFill="1" applyBorder="1" applyAlignment="1">
      <alignment horizontal="left" vertical="top" wrapText="1"/>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0" fontId="1" fillId="12" borderId="5" xfId="0" applyFont="1" applyFill="1" applyBorder="1" applyAlignment="1">
      <alignment horizontal="center" vertical="center" wrapText="1"/>
    </xf>
    <xf numFmtId="0" fontId="1" fillId="12" borderId="13" xfId="0" applyFont="1" applyFill="1" applyBorder="1" applyAlignment="1">
      <alignment wrapText="1"/>
    </xf>
    <xf numFmtId="0" fontId="0" fillId="0" borderId="10" xfId="0" applyBorder="1" applyAlignment="1">
      <alignment wrapText="1"/>
    </xf>
    <xf numFmtId="0" fontId="0" fillId="0" borderId="42" xfId="0" applyFill="1" applyBorder="1" applyAlignment="1">
      <alignment horizontal="left" vertical="top"/>
    </xf>
    <xf numFmtId="0" fontId="0" fillId="0" borderId="16" xfId="0" applyFill="1" applyBorder="1" applyAlignment="1">
      <alignment horizontal="left" vertical="top"/>
    </xf>
    <xf numFmtId="0" fontId="0" fillId="0" borderId="43" xfId="0" applyFill="1" applyBorder="1" applyAlignment="1">
      <alignment horizontal="left" vertical="top"/>
    </xf>
    <xf numFmtId="0" fontId="0" fillId="0" borderId="44" xfId="0" applyFill="1" applyBorder="1" applyAlignment="1">
      <alignment horizontal="left" vertical="top"/>
    </xf>
    <xf numFmtId="0" fontId="0" fillId="0" borderId="0" xfId="0" applyFill="1" applyBorder="1" applyAlignment="1">
      <alignment horizontal="left" vertical="top"/>
    </xf>
    <xf numFmtId="0" fontId="0" fillId="0" borderId="45" xfId="0" applyFill="1" applyBorder="1" applyAlignment="1">
      <alignment horizontal="left" vertical="top"/>
    </xf>
    <xf numFmtId="0" fontId="0" fillId="0" borderId="46" xfId="0" applyFill="1" applyBorder="1" applyAlignment="1">
      <alignment horizontal="left" vertical="top"/>
    </xf>
    <xf numFmtId="0" fontId="0" fillId="0" borderId="15" xfId="0" applyFill="1" applyBorder="1" applyAlignment="1">
      <alignment horizontal="left" vertical="top"/>
    </xf>
    <xf numFmtId="0" fontId="0" fillId="0" borderId="47" xfId="0" applyFill="1" applyBorder="1" applyAlignment="1">
      <alignment horizontal="left" vertical="top"/>
    </xf>
    <xf numFmtId="0" fontId="0" fillId="0" borderId="34" xfId="0" applyFont="1" applyBorder="1" applyAlignment="1">
      <alignment wrapText="1"/>
    </xf>
    <xf numFmtId="0" fontId="0" fillId="0" borderId="3"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0" fillId="0" borderId="3" xfId="0" applyBorder="1" applyAlignment="1">
      <alignment wrapText="1"/>
    </xf>
    <xf numFmtId="0" fontId="0" fillId="0" borderId="37" xfId="0" applyBorder="1" applyAlignment="1">
      <alignment wrapText="1"/>
    </xf>
    <xf numFmtId="0" fontId="0" fillId="0" borderId="3" xfId="0" applyFill="1" applyBorder="1" applyAlignment="1"/>
    <xf numFmtId="0" fontId="0" fillId="0" borderId="37" xfId="0" applyFill="1" applyBorder="1" applyAlignment="1">
      <alignment wrapText="1"/>
    </xf>
    <xf numFmtId="0" fontId="0" fillId="0" borderId="3" xfId="0" applyFill="1" applyBorder="1" applyAlignment="1">
      <alignment wrapText="1"/>
    </xf>
    <xf numFmtId="0" fontId="0" fillId="0" borderId="10" xfId="0" applyFill="1" applyBorder="1" applyAlignment="1"/>
    <xf numFmtId="0" fontId="1" fillId="12" borderId="6" xfId="0" applyFont="1" applyFill="1" applyBorder="1" applyAlignment="1">
      <alignment horizontal="center" vertical="center" wrapText="1"/>
    </xf>
    <xf numFmtId="0" fontId="0" fillId="0" borderId="37" xfId="0" applyFill="1" applyBorder="1" applyAlignment="1"/>
    <xf numFmtId="0" fontId="0" fillId="0" borderId="104" xfId="0" applyFill="1" applyBorder="1" applyAlignment="1"/>
    <xf numFmtId="0" fontId="0" fillId="0" borderId="8" xfId="0" applyFill="1" applyBorder="1" applyAlignment="1"/>
    <xf numFmtId="0" fontId="0" fillId="0" borderId="11" xfId="0" applyFill="1" applyBorder="1" applyAlignment="1"/>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557213</xdr:colOff>
      <xdr:row>37</xdr:row>
      <xdr:rowOff>128588</xdr:rowOff>
    </xdr:from>
    <xdr:to>
      <xdr:col>4</xdr:col>
      <xdr:colOff>747713</xdr:colOff>
      <xdr:row>37</xdr:row>
      <xdr:rowOff>4548188</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2994" y="14725651"/>
          <a:ext cx="6512719" cy="441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1166813</xdr:colOff>
      <xdr:row>40</xdr:row>
      <xdr:rowOff>357186</xdr:rowOff>
    </xdr:from>
    <xdr:to>
      <xdr:col>4</xdr:col>
      <xdr:colOff>419260</xdr:colOff>
      <xdr:row>40</xdr:row>
      <xdr:rowOff>2792885</xdr:rowOff>
    </xdr:to>
    <xdr:grpSp>
      <xdr:nvGrpSpPr>
        <xdr:cNvPr id="16" name="Group 15"/>
        <xdr:cNvGrpSpPr/>
      </xdr:nvGrpSpPr>
      <xdr:grpSpPr>
        <a:xfrm>
          <a:off x="1695980" y="24085019"/>
          <a:ext cx="5581280" cy="2435699"/>
          <a:chOff x="0" y="0"/>
          <a:chExt cx="5574702" cy="2797649"/>
        </a:xfrm>
      </xdr:grpSpPr>
      <xdr:cxnSp macro="">
        <xdr:nvCxnSpPr>
          <xdr:cNvPr id="17" name="Straight Arrow Connector 16"/>
          <xdr:cNvCxnSpPr/>
        </xdr:nvCxnSpPr>
        <xdr:spPr>
          <a:xfrm>
            <a:off x="791570" y="1719618"/>
            <a:ext cx="1207770" cy="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grpSp>
        <xdr:nvGrpSpPr>
          <xdr:cNvPr id="18" name="Group 17"/>
          <xdr:cNvGrpSpPr/>
        </xdr:nvGrpSpPr>
        <xdr:grpSpPr>
          <a:xfrm>
            <a:off x="0" y="0"/>
            <a:ext cx="5574702" cy="2797649"/>
            <a:chOff x="0" y="0"/>
            <a:chExt cx="5574702" cy="2797649"/>
          </a:xfrm>
        </xdr:grpSpPr>
        <xdr:sp macro="" textlink="">
          <xdr:nvSpPr>
            <xdr:cNvPr id="19" name="Text Box 2"/>
            <xdr:cNvSpPr txBox="1">
              <a:spLocks noChangeArrowheads="1"/>
            </xdr:cNvSpPr>
          </xdr:nvSpPr>
          <xdr:spPr bwMode="auto">
            <a:xfrm>
              <a:off x="1999397" y="0"/>
              <a:ext cx="1569085" cy="320675"/>
            </a:xfrm>
            <a:prstGeom prst="rect">
              <a:avLst/>
            </a:prstGeom>
            <a:solidFill>
              <a:srgbClr val="FFFFFF"/>
            </a:solidFill>
            <a:ln w="19050">
              <a:solidFill>
                <a:schemeClr val="accent1"/>
              </a:solidFill>
              <a:miter lim="800000"/>
              <a:headEnd/>
              <a:tailEnd/>
            </a:ln>
          </xdr:spPr>
          <xdr:txBody>
            <a:bodyPr rot="0" vert="horz" wrap="square" lIns="36000" tIns="36000" rIns="36000" bIns="36000" anchor="t" anchorCtr="0">
              <a:noAutofit/>
            </a:bodyPr>
            <a:lstStyle/>
            <a:p>
              <a:pPr algn="ctr">
                <a:lnSpc>
                  <a:spcPct val="115000"/>
                </a:lnSpc>
                <a:spcAft>
                  <a:spcPts val="1000"/>
                </a:spcAft>
              </a:pPr>
              <a:r>
                <a:rPr lang="en-GB" sz="1200">
                  <a:solidFill>
                    <a:srgbClr val="7030A0"/>
                  </a:solidFill>
                  <a:effectLst/>
                  <a:latin typeface="Arial"/>
                  <a:ea typeface="Calibri"/>
                  <a:cs typeface="Times New Roman"/>
                </a:rPr>
                <a:t>Highland Council</a:t>
              </a:r>
              <a:endParaRPr lang="en-GB" sz="1100">
                <a:effectLst/>
                <a:latin typeface="Calibri"/>
                <a:ea typeface="Calibri"/>
                <a:cs typeface="Times New Roman"/>
              </a:endParaRPr>
            </a:p>
          </xdr:txBody>
        </xdr:sp>
        <xdr:sp macro="" textlink="">
          <xdr:nvSpPr>
            <xdr:cNvPr id="20" name="Text Box 2"/>
            <xdr:cNvSpPr txBox="1">
              <a:spLocks noChangeArrowheads="1"/>
            </xdr:cNvSpPr>
          </xdr:nvSpPr>
          <xdr:spPr bwMode="auto">
            <a:xfrm>
              <a:off x="1999397" y="641444"/>
              <a:ext cx="1569085" cy="504825"/>
            </a:xfrm>
            <a:prstGeom prst="rect">
              <a:avLst/>
            </a:prstGeom>
            <a:solidFill>
              <a:srgbClr val="FFFFFF"/>
            </a:solidFill>
            <a:ln w="19050">
              <a:solidFill>
                <a:schemeClr val="accent1"/>
              </a:solidFill>
              <a:miter lim="800000"/>
              <a:headEnd/>
              <a:tailEnd/>
            </a:ln>
          </xdr:spPr>
          <xdr:txBody>
            <a:bodyPr rot="0" vert="horz" wrap="square" lIns="36000" tIns="36000" rIns="36000" bIns="36000" anchor="t" anchorCtr="0">
              <a:noAutofit/>
            </a:bodyPr>
            <a:lstStyle/>
            <a:p>
              <a:pPr algn="ctr">
                <a:lnSpc>
                  <a:spcPct val="115000"/>
                </a:lnSpc>
                <a:spcAft>
                  <a:spcPts val="1000"/>
                </a:spcAft>
              </a:pPr>
              <a:r>
                <a:rPr lang="en-GB" sz="1200">
                  <a:solidFill>
                    <a:srgbClr val="7030A0"/>
                  </a:solidFill>
                  <a:effectLst/>
                  <a:latin typeface="Arial"/>
                  <a:ea typeface="Calibri"/>
                  <a:cs typeface="Times New Roman"/>
                </a:rPr>
                <a:t>Responsible Committee</a:t>
              </a:r>
              <a:endParaRPr lang="en-GB" sz="1100">
                <a:effectLst/>
                <a:latin typeface="Calibri"/>
                <a:ea typeface="Calibri"/>
                <a:cs typeface="Times New Roman"/>
              </a:endParaRPr>
            </a:p>
          </xdr:txBody>
        </xdr:sp>
        <xdr:sp macro="" textlink="">
          <xdr:nvSpPr>
            <xdr:cNvPr id="21" name="Text Box 2"/>
            <xdr:cNvSpPr txBox="1">
              <a:spLocks noChangeArrowheads="1"/>
            </xdr:cNvSpPr>
          </xdr:nvSpPr>
          <xdr:spPr bwMode="auto">
            <a:xfrm>
              <a:off x="1999397" y="1467134"/>
              <a:ext cx="1569085" cy="504825"/>
            </a:xfrm>
            <a:prstGeom prst="rect">
              <a:avLst/>
            </a:prstGeom>
            <a:solidFill>
              <a:srgbClr val="FFFFFF"/>
            </a:solidFill>
            <a:ln w="19050">
              <a:solidFill>
                <a:schemeClr val="accent1"/>
              </a:solidFill>
              <a:miter lim="800000"/>
              <a:headEnd/>
              <a:tailEnd/>
            </a:ln>
          </xdr:spPr>
          <xdr:txBody>
            <a:bodyPr rot="0" vert="horz" wrap="square" lIns="36000" tIns="36000" rIns="36000" bIns="36000" anchor="t" anchorCtr="0">
              <a:noAutofit/>
            </a:bodyPr>
            <a:lstStyle/>
            <a:p>
              <a:pPr algn="ctr">
                <a:lnSpc>
                  <a:spcPct val="115000"/>
                </a:lnSpc>
                <a:spcAft>
                  <a:spcPts val="1000"/>
                </a:spcAft>
              </a:pPr>
              <a:r>
                <a:rPr lang="en-GB" sz="1200">
                  <a:solidFill>
                    <a:srgbClr val="7030A0"/>
                  </a:solidFill>
                  <a:effectLst/>
                  <a:latin typeface="Arial"/>
                  <a:ea typeface="Calibri"/>
                  <a:cs typeface="Times New Roman"/>
                </a:rPr>
                <a:t>Executive Leadership Team</a:t>
              </a:r>
              <a:endParaRPr lang="en-GB" sz="1100">
                <a:effectLst/>
                <a:latin typeface="Calibri"/>
                <a:ea typeface="Calibri"/>
                <a:cs typeface="Times New Roman"/>
              </a:endParaRPr>
            </a:p>
          </xdr:txBody>
        </xdr:sp>
        <xdr:sp macro="" textlink="">
          <xdr:nvSpPr>
            <xdr:cNvPr id="22" name="Text Box 3"/>
            <xdr:cNvSpPr txBox="1">
              <a:spLocks noChangeArrowheads="1"/>
            </xdr:cNvSpPr>
          </xdr:nvSpPr>
          <xdr:spPr bwMode="auto">
            <a:xfrm>
              <a:off x="1999397" y="2292824"/>
              <a:ext cx="1569085" cy="504825"/>
            </a:xfrm>
            <a:prstGeom prst="rect">
              <a:avLst/>
            </a:prstGeom>
            <a:solidFill>
              <a:srgbClr val="FFFFFF"/>
            </a:solidFill>
            <a:ln w="19050">
              <a:solidFill>
                <a:schemeClr val="accent1"/>
              </a:solidFill>
              <a:miter lim="800000"/>
              <a:headEnd/>
              <a:tailEnd/>
            </a:ln>
          </xdr:spPr>
          <xdr:txBody>
            <a:bodyPr rot="0" vert="horz" wrap="square" lIns="36000" tIns="36000" rIns="36000" bIns="36000" anchor="t" anchorCtr="0">
              <a:noAutofit/>
            </a:bodyPr>
            <a:lstStyle/>
            <a:p>
              <a:pPr algn="ctr">
                <a:lnSpc>
                  <a:spcPct val="115000"/>
                </a:lnSpc>
                <a:spcAft>
                  <a:spcPts val="1000"/>
                </a:spcAft>
              </a:pPr>
              <a:r>
                <a:rPr lang="en-GB" sz="1200">
                  <a:solidFill>
                    <a:srgbClr val="7030A0"/>
                  </a:solidFill>
                  <a:effectLst/>
                  <a:latin typeface="Arial"/>
                  <a:ea typeface="Calibri"/>
                  <a:cs typeface="Times New Roman"/>
                </a:rPr>
                <a:t>Climate Change Team</a:t>
              </a:r>
              <a:endParaRPr lang="en-GB" sz="1100">
                <a:effectLst/>
                <a:latin typeface="Calibri"/>
                <a:ea typeface="Calibri"/>
                <a:cs typeface="Times New Roman"/>
              </a:endParaRPr>
            </a:p>
          </xdr:txBody>
        </xdr:sp>
        <xdr:sp macro="" textlink="">
          <xdr:nvSpPr>
            <xdr:cNvPr id="23" name="Text Box 4"/>
            <xdr:cNvSpPr txBox="1">
              <a:spLocks noChangeArrowheads="1"/>
            </xdr:cNvSpPr>
          </xdr:nvSpPr>
          <xdr:spPr bwMode="auto">
            <a:xfrm>
              <a:off x="4005617" y="2292824"/>
              <a:ext cx="1569085" cy="504825"/>
            </a:xfrm>
            <a:prstGeom prst="rect">
              <a:avLst/>
            </a:prstGeom>
            <a:solidFill>
              <a:srgbClr val="FFFFFF"/>
            </a:solidFill>
            <a:ln w="19050">
              <a:solidFill>
                <a:schemeClr val="accent1"/>
              </a:solidFill>
              <a:miter lim="800000"/>
              <a:headEnd/>
              <a:tailEnd/>
            </a:ln>
          </xdr:spPr>
          <xdr:txBody>
            <a:bodyPr rot="0" vert="horz" wrap="square" lIns="36000" tIns="36000" rIns="36000" bIns="36000" anchor="t" anchorCtr="0">
              <a:noAutofit/>
            </a:bodyPr>
            <a:lstStyle/>
            <a:p>
              <a:pPr algn="ctr">
                <a:lnSpc>
                  <a:spcPct val="115000"/>
                </a:lnSpc>
                <a:spcAft>
                  <a:spcPts val="1000"/>
                </a:spcAft>
              </a:pPr>
              <a:r>
                <a:rPr lang="en-GB" sz="1200">
                  <a:solidFill>
                    <a:srgbClr val="7030A0"/>
                  </a:solidFill>
                  <a:effectLst/>
                  <a:latin typeface="Arial"/>
                  <a:ea typeface="Calibri"/>
                  <a:cs typeface="Times New Roman"/>
                </a:rPr>
                <a:t>Carbon Working Group</a:t>
              </a:r>
              <a:endParaRPr lang="en-GB" sz="1100">
                <a:effectLst/>
                <a:latin typeface="Calibri"/>
                <a:ea typeface="Calibri"/>
                <a:cs typeface="Times New Roman"/>
              </a:endParaRPr>
            </a:p>
          </xdr:txBody>
        </xdr:sp>
        <xdr:sp macro="" textlink="">
          <xdr:nvSpPr>
            <xdr:cNvPr id="24" name="Text Box 5"/>
            <xdr:cNvSpPr txBox="1">
              <a:spLocks noChangeArrowheads="1"/>
            </xdr:cNvSpPr>
          </xdr:nvSpPr>
          <xdr:spPr bwMode="auto">
            <a:xfrm>
              <a:off x="0" y="2292824"/>
              <a:ext cx="1569085" cy="504825"/>
            </a:xfrm>
            <a:prstGeom prst="rect">
              <a:avLst/>
            </a:prstGeom>
            <a:solidFill>
              <a:srgbClr val="FFFFFF"/>
            </a:solidFill>
            <a:ln w="19050">
              <a:solidFill>
                <a:schemeClr val="accent1"/>
              </a:solidFill>
              <a:miter lim="800000"/>
              <a:headEnd/>
              <a:tailEnd/>
            </a:ln>
          </xdr:spPr>
          <xdr:txBody>
            <a:bodyPr rot="0" vert="horz" wrap="square" lIns="36000" tIns="36000" rIns="36000" bIns="36000" anchor="t" anchorCtr="0">
              <a:noAutofit/>
            </a:bodyPr>
            <a:lstStyle/>
            <a:p>
              <a:pPr algn="ctr">
                <a:lnSpc>
                  <a:spcPct val="115000"/>
                </a:lnSpc>
                <a:spcAft>
                  <a:spcPts val="1000"/>
                </a:spcAft>
              </a:pPr>
              <a:r>
                <a:rPr lang="en-GB" sz="1200">
                  <a:solidFill>
                    <a:srgbClr val="7030A0"/>
                  </a:solidFill>
                  <a:effectLst/>
                  <a:latin typeface="Arial"/>
                  <a:ea typeface="Calibri"/>
                  <a:cs typeface="Times New Roman"/>
                </a:rPr>
                <a:t>Relevant Council Expertise</a:t>
              </a:r>
              <a:endParaRPr lang="en-GB" sz="1100">
                <a:effectLst/>
                <a:latin typeface="Calibri"/>
                <a:ea typeface="Calibri"/>
                <a:cs typeface="Times New Roman"/>
              </a:endParaRPr>
            </a:p>
          </xdr:txBody>
        </xdr:sp>
        <xdr:cxnSp macro="">
          <xdr:nvCxnSpPr>
            <xdr:cNvPr id="25" name="Straight Arrow Connector 24"/>
            <xdr:cNvCxnSpPr/>
          </xdr:nvCxnSpPr>
          <xdr:spPr>
            <a:xfrm>
              <a:off x="1569492" y="2545307"/>
              <a:ext cx="429895" cy="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xnSp macro="">
          <xdr:nvCxnSpPr>
            <xdr:cNvPr id="26" name="Straight Arrow Connector 25"/>
            <xdr:cNvCxnSpPr/>
          </xdr:nvCxnSpPr>
          <xdr:spPr>
            <a:xfrm flipH="1">
              <a:off x="3568890" y="2545307"/>
              <a:ext cx="436880" cy="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xnSp macro="">
          <xdr:nvCxnSpPr>
            <xdr:cNvPr id="27" name="Straight Connector 26"/>
            <xdr:cNvCxnSpPr/>
          </xdr:nvCxnSpPr>
          <xdr:spPr>
            <a:xfrm>
              <a:off x="791570" y="1719618"/>
              <a:ext cx="0" cy="572135"/>
            </a:xfrm>
            <a:prstGeom prst="line">
              <a:avLst/>
            </a:prstGeom>
            <a:ln w="19050"/>
          </xdr:spPr>
          <xdr:style>
            <a:lnRef idx="1">
              <a:schemeClr val="accent1"/>
            </a:lnRef>
            <a:fillRef idx="0">
              <a:schemeClr val="accent1"/>
            </a:fillRef>
            <a:effectRef idx="0">
              <a:schemeClr val="accent1"/>
            </a:effectRef>
            <a:fontRef idx="minor">
              <a:schemeClr val="tx1"/>
            </a:fontRef>
          </xdr:style>
        </xdr:cxnSp>
        <xdr:cxnSp macro="">
          <xdr:nvCxnSpPr>
            <xdr:cNvPr id="28" name="Straight Arrow Connector 27"/>
            <xdr:cNvCxnSpPr/>
          </xdr:nvCxnSpPr>
          <xdr:spPr>
            <a:xfrm flipH="1" flipV="1">
              <a:off x="2784143" y="1978926"/>
              <a:ext cx="6350" cy="320675"/>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xnSp macro="">
          <xdr:nvCxnSpPr>
            <xdr:cNvPr id="29" name="Straight Arrow Connector 28"/>
            <xdr:cNvCxnSpPr/>
          </xdr:nvCxnSpPr>
          <xdr:spPr>
            <a:xfrm flipH="1" flipV="1">
              <a:off x="2784143" y="1146413"/>
              <a:ext cx="6350" cy="320675"/>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xnSp macro="">
          <xdr:nvCxnSpPr>
            <xdr:cNvPr id="30" name="Straight Arrow Connector 29"/>
            <xdr:cNvCxnSpPr/>
          </xdr:nvCxnSpPr>
          <xdr:spPr>
            <a:xfrm flipH="1" flipV="1">
              <a:off x="2784143" y="300251"/>
              <a:ext cx="6350" cy="320675"/>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 val="ListsReq"/>
    </sheetNames>
    <sheetDataSet>
      <sheetData sheetId="0" refreshError="1"/>
      <sheetData sheetId="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efficientscotland.com/resource/resource-efficient-scotland-climate-change-assessment-tool-cca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8"/>
  <sheetViews>
    <sheetView tabSelected="1" zoomScale="90" zoomScaleNormal="90" workbookViewId="0">
      <selection activeCell="B5" sqref="B5"/>
    </sheetView>
  </sheetViews>
  <sheetFormatPr defaultRowHeight="15" x14ac:dyDescent="0.25"/>
  <cols>
    <col min="1" max="1" width="8" style="126" customWidth="1"/>
    <col min="2" max="2" width="41.5703125" style="126" customWidth="1"/>
    <col min="3" max="3" width="25.5703125" style="126" customWidth="1"/>
    <col min="4" max="4" width="27.7109375" style="126" customWidth="1"/>
    <col min="5" max="5" width="22.28515625" style="126" customWidth="1"/>
    <col min="6" max="6" width="21.85546875" style="126" customWidth="1"/>
    <col min="7" max="7" width="15.42578125" style="126" customWidth="1"/>
    <col min="8" max="8" width="14.42578125" style="126" customWidth="1"/>
    <col min="9" max="9" width="16.140625" style="126" customWidth="1"/>
    <col min="10" max="10" width="16.7109375" style="126" customWidth="1"/>
    <col min="11" max="11" width="16.85546875" style="126" customWidth="1"/>
    <col min="12" max="12" width="20.85546875" style="126" customWidth="1"/>
    <col min="13" max="13" width="21.140625" style="126" customWidth="1"/>
    <col min="14" max="14" width="19" style="126" customWidth="1"/>
    <col min="15" max="16384" width="9.140625" style="126"/>
  </cols>
  <sheetData>
    <row r="1" spans="1:15" ht="33.75" customHeight="1" x14ac:dyDescent="0.25">
      <c r="A1" s="495" t="s">
        <v>564</v>
      </c>
      <c r="B1" s="496"/>
      <c r="C1" s="496"/>
      <c r="D1" s="496"/>
      <c r="E1" s="496"/>
      <c r="F1" s="496"/>
      <c r="G1" s="496"/>
      <c r="H1" s="496"/>
      <c r="I1" s="496"/>
      <c r="J1" s="342"/>
      <c r="K1" s="342"/>
      <c r="L1" s="342"/>
      <c r="M1" s="343"/>
      <c r="N1" s="185"/>
      <c r="O1" s="185"/>
    </row>
    <row r="2" spans="1:15" ht="30" customHeight="1" x14ac:dyDescent="0.25">
      <c r="A2" s="344">
        <v>1</v>
      </c>
      <c r="B2" s="283" t="s">
        <v>563</v>
      </c>
      <c r="C2" s="283"/>
      <c r="D2" s="283"/>
      <c r="E2" s="283"/>
      <c r="F2" s="283"/>
      <c r="G2" s="283"/>
      <c r="H2" s="283"/>
      <c r="I2" s="283"/>
      <c r="J2" s="283"/>
      <c r="K2" s="283"/>
      <c r="L2" s="283"/>
      <c r="M2" s="345"/>
      <c r="N2" s="185"/>
      <c r="O2" s="185"/>
    </row>
    <row r="3" spans="1:15" ht="31.5" customHeight="1" x14ac:dyDescent="0.25">
      <c r="A3" s="346" t="s">
        <v>562</v>
      </c>
      <c r="B3" s="141" t="s">
        <v>561</v>
      </c>
      <c r="C3" s="133"/>
      <c r="D3" s="127"/>
      <c r="E3" s="127"/>
      <c r="F3" s="127"/>
      <c r="G3" s="127"/>
      <c r="H3" s="127"/>
      <c r="I3" s="127"/>
      <c r="J3" s="127"/>
      <c r="K3" s="127"/>
      <c r="L3" s="127"/>
      <c r="M3" s="347"/>
      <c r="N3" s="185"/>
    </row>
    <row r="4" spans="1:15" ht="20.25" customHeight="1" thickBot="1" x14ac:dyDescent="0.3">
      <c r="A4" s="348"/>
      <c r="B4" s="143" t="s">
        <v>560</v>
      </c>
      <c r="C4" s="282"/>
      <c r="D4" s="127"/>
      <c r="E4" s="127"/>
      <c r="F4" s="127"/>
      <c r="G4" s="127"/>
      <c r="H4" s="127"/>
      <c r="I4" s="127"/>
      <c r="J4" s="127"/>
      <c r="K4" s="127"/>
      <c r="L4" s="127"/>
      <c r="M4" s="349"/>
      <c r="N4" s="185"/>
    </row>
    <row r="5" spans="1:15" ht="24" customHeight="1" thickBot="1" x14ac:dyDescent="0.3">
      <c r="A5" s="350"/>
      <c r="B5" s="280" t="s">
        <v>122</v>
      </c>
      <c r="C5" s="281"/>
      <c r="D5" s="127"/>
      <c r="E5" s="127"/>
      <c r="F5" s="127"/>
      <c r="G5" s="127"/>
      <c r="H5" s="127"/>
      <c r="I5" s="127"/>
      <c r="J5" s="127"/>
      <c r="K5" s="127"/>
      <c r="L5" s="127"/>
      <c r="M5" s="349"/>
      <c r="N5" s="185"/>
    </row>
    <row r="6" spans="1:15" ht="27.75" customHeight="1" x14ac:dyDescent="0.25">
      <c r="A6" s="351" t="s">
        <v>559</v>
      </c>
      <c r="B6" s="144" t="s">
        <v>558</v>
      </c>
      <c r="C6" s="129"/>
      <c r="D6" s="127"/>
      <c r="E6" s="127"/>
      <c r="F6" s="127"/>
      <c r="G6" s="127"/>
      <c r="H6" s="127"/>
      <c r="I6" s="127"/>
      <c r="J6" s="127"/>
      <c r="K6" s="127"/>
      <c r="L6" s="127"/>
      <c r="M6" s="349"/>
      <c r="N6" s="185"/>
    </row>
    <row r="7" spans="1:15" ht="18" customHeight="1" thickBot="1" x14ac:dyDescent="0.3">
      <c r="A7" s="351"/>
      <c r="B7" s="143" t="s">
        <v>557</v>
      </c>
      <c r="C7" s="129"/>
      <c r="D7" s="127"/>
      <c r="E7" s="127"/>
      <c r="F7" s="127"/>
      <c r="G7" s="127"/>
      <c r="H7" s="127"/>
      <c r="I7" s="127"/>
      <c r="J7" s="127"/>
      <c r="K7" s="127"/>
      <c r="L7" s="127"/>
      <c r="M7" s="349"/>
      <c r="N7" s="185"/>
    </row>
    <row r="8" spans="1:15" ht="24" customHeight="1" thickBot="1" x14ac:dyDescent="0.3">
      <c r="A8" s="350"/>
      <c r="B8" s="280" t="s">
        <v>916</v>
      </c>
      <c r="C8" s="274"/>
      <c r="D8" s="127"/>
      <c r="E8" s="127"/>
      <c r="F8" s="127"/>
      <c r="G8" s="127"/>
      <c r="H8" s="127"/>
      <c r="I8" s="127"/>
      <c r="J8" s="127"/>
      <c r="K8" s="127"/>
      <c r="L8" s="127"/>
      <c r="M8" s="349"/>
      <c r="N8" s="185"/>
    </row>
    <row r="9" spans="1:15" ht="28.5" customHeight="1" thickBot="1" x14ac:dyDescent="0.3">
      <c r="A9" s="351" t="s">
        <v>556</v>
      </c>
      <c r="B9" s="141" t="s">
        <v>555</v>
      </c>
      <c r="C9" s="129"/>
      <c r="D9" s="127"/>
      <c r="E9" s="127"/>
      <c r="F9" s="127"/>
      <c r="G9" s="127"/>
      <c r="H9" s="127"/>
      <c r="I9" s="127"/>
      <c r="J9" s="127"/>
      <c r="K9" s="127"/>
      <c r="L9" s="127"/>
      <c r="M9" s="349"/>
      <c r="N9" s="185"/>
    </row>
    <row r="10" spans="1:15" ht="24" customHeight="1" thickBot="1" x14ac:dyDescent="0.3">
      <c r="A10" s="350"/>
      <c r="B10" s="280">
        <v>8030</v>
      </c>
      <c r="C10" s="274"/>
      <c r="D10" s="127"/>
      <c r="E10" s="127"/>
      <c r="F10" s="127"/>
      <c r="G10" s="127"/>
      <c r="H10" s="127"/>
      <c r="I10" s="127"/>
      <c r="J10" s="127"/>
      <c r="K10" s="127"/>
      <c r="L10" s="127"/>
      <c r="M10" s="349"/>
      <c r="N10" s="185"/>
    </row>
    <row r="11" spans="1:15" ht="28.5" customHeight="1" x14ac:dyDescent="0.25">
      <c r="A11" s="351" t="s">
        <v>554</v>
      </c>
      <c r="B11" s="141" t="s">
        <v>553</v>
      </c>
      <c r="C11" s="129"/>
      <c r="D11" s="127"/>
      <c r="E11" s="127"/>
      <c r="F11" s="127"/>
      <c r="G11" s="127"/>
      <c r="H11" s="127"/>
      <c r="I11" s="127"/>
      <c r="J11" s="127"/>
      <c r="K11" s="127"/>
      <c r="L11" s="127"/>
      <c r="M11" s="349"/>
      <c r="N11" s="185"/>
    </row>
    <row r="12" spans="1:15" ht="35.25" customHeight="1" thickBot="1" x14ac:dyDescent="0.3">
      <c r="A12" s="352"/>
      <c r="B12" s="501" t="s">
        <v>552</v>
      </c>
      <c r="C12" s="502"/>
      <c r="D12" s="502"/>
      <c r="E12" s="502"/>
      <c r="F12" s="127"/>
      <c r="G12" s="127"/>
      <c r="H12" s="127"/>
      <c r="I12" s="127"/>
      <c r="J12" s="127"/>
      <c r="K12" s="127"/>
      <c r="L12" s="127"/>
      <c r="M12" s="349"/>
      <c r="N12" s="185"/>
    </row>
    <row r="13" spans="1:15" ht="18.75" customHeight="1" x14ac:dyDescent="0.25">
      <c r="A13" s="352"/>
      <c r="B13" s="279" t="s">
        <v>551</v>
      </c>
      <c r="C13" s="278" t="s">
        <v>9</v>
      </c>
      <c r="D13" s="278" t="s">
        <v>550</v>
      </c>
      <c r="E13" s="277" t="s">
        <v>8</v>
      </c>
      <c r="F13" s="127"/>
      <c r="G13" s="127"/>
      <c r="H13" s="127"/>
      <c r="I13" s="127"/>
      <c r="J13" s="127"/>
      <c r="K13" s="127"/>
      <c r="L13" s="127"/>
      <c r="M13" s="349"/>
      <c r="N13" s="185"/>
    </row>
    <row r="14" spans="1:15" ht="14.25" customHeight="1" x14ac:dyDescent="0.25">
      <c r="A14" s="352"/>
      <c r="B14" s="203"/>
      <c r="C14" s="219" t="e">
        <f>VLOOKUP($B14,ListsReq!$BB$3:$BC$14,2,FALSE)</f>
        <v>#N/A</v>
      </c>
      <c r="D14" s="276"/>
      <c r="E14" s="201"/>
      <c r="F14" s="127"/>
      <c r="G14" s="127"/>
      <c r="H14" s="127"/>
      <c r="I14" s="127"/>
      <c r="J14" s="127"/>
      <c r="K14" s="127"/>
      <c r="L14" s="127"/>
      <c r="M14" s="349"/>
      <c r="N14" s="185"/>
    </row>
    <row r="15" spans="1:15" ht="14.25" customHeight="1" x14ac:dyDescent="0.25">
      <c r="A15" s="352"/>
      <c r="B15" s="203"/>
      <c r="C15" s="219" t="e">
        <f>VLOOKUP($B15,ListsReq!$BB$3:$BC$14,2,FALSE)</f>
        <v>#N/A</v>
      </c>
      <c r="D15" s="276"/>
      <c r="E15" s="201"/>
      <c r="F15" s="127"/>
      <c r="G15" s="127"/>
      <c r="H15" s="127"/>
      <c r="I15" s="127"/>
      <c r="J15" s="127"/>
      <c r="K15" s="127"/>
      <c r="L15" s="127"/>
      <c r="M15" s="349"/>
      <c r="N15" s="185"/>
    </row>
    <row r="16" spans="1:15" ht="14.25" customHeight="1" x14ac:dyDescent="0.25">
      <c r="A16" s="352"/>
      <c r="B16" s="203"/>
      <c r="C16" s="219" t="e">
        <f>VLOOKUP($B16,ListsReq!$BB$3:$BC$14,2,FALSE)</f>
        <v>#N/A</v>
      </c>
      <c r="D16" s="276"/>
      <c r="E16" s="201"/>
      <c r="F16" s="127"/>
      <c r="G16" s="127"/>
      <c r="H16" s="127"/>
      <c r="I16" s="127"/>
      <c r="J16" s="127"/>
      <c r="K16" s="127"/>
      <c r="L16" s="127"/>
      <c r="M16" s="349"/>
      <c r="N16" s="185"/>
    </row>
    <row r="17" spans="1:14" ht="14.25" hidden="1" customHeight="1" x14ac:dyDescent="0.25">
      <c r="A17" s="352"/>
      <c r="B17" s="203"/>
      <c r="C17" s="219" t="e">
        <f>VLOOKUP($B17,ListsReq!$BB$3:$BC$14,2,FALSE)</f>
        <v>#N/A</v>
      </c>
      <c r="D17" s="276"/>
      <c r="E17" s="201"/>
      <c r="F17" s="127"/>
      <c r="G17" s="127"/>
      <c r="H17" s="127"/>
      <c r="I17" s="127"/>
      <c r="J17" s="127"/>
      <c r="K17" s="127"/>
      <c r="L17" s="127"/>
      <c r="M17" s="349"/>
      <c r="N17" s="185"/>
    </row>
    <row r="18" spans="1:14" ht="14.25" hidden="1" customHeight="1" x14ac:dyDescent="0.25">
      <c r="A18" s="352"/>
      <c r="B18" s="203"/>
      <c r="C18" s="219" t="e">
        <f>VLOOKUP($B18,ListsReq!$BB$3:$BC$14,2,FALSE)</f>
        <v>#N/A</v>
      </c>
      <c r="D18" s="276"/>
      <c r="E18" s="201"/>
      <c r="F18" s="127"/>
      <c r="G18" s="127"/>
      <c r="H18" s="127"/>
      <c r="I18" s="127"/>
      <c r="J18" s="127"/>
      <c r="K18" s="127"/>
      <c r="L18" s="127"/>
      <c r="M18" s="349"/>
      <c r="N18" s="185"/>
    </row>
    <row r="19" spans="1:14" ht="14.25" hidden="1" customHeight="1" x14ac:dyDescent="0.25">
      <c r="A19" s="352"/>
      <c r="B19" s="203"/>
      <c r="C19" s="219" t="e">
        <f>VLOOKUP($B19,ListsReq!$BB$3:$BC$14,2,FALSE)</f>
        <v>#N/A</v>
      </c>
      <c r="D19" s="276"/>
      <c r="E19" s="201"/>
      <c r="F19" s="127"/>
      <c r="G19" s="127"/>
      <c r="H19" s="127"/>
      <c r="I19" s="127"/>
      <c r="J19" s="127"/>
      <c r="K19" s="127"/>
      <c r="L19" s="127"/>
      <c r="M19" s="349"/>
      <c r="N19" s="185"/>
    </row>
    <row r="20" spans="1:14" ht="14.25" hidden="1" customHeight="1" x14ac:dyDescent="0.25">
      <c r="A20" s="352"/>
      <c r="B20" s="203"/>
      <c r="C20" s="219" t="e">
        <f>VLOOKUP($B20,ListsReq!$BB$3:$BC$14,2,FALSE)</f>
        <v>#N/A</v>
      </c>
      <c r="D20" s="276"/>
      <c r="E20" s="201"/>
      <c r="F20" s="127"/>
      <c r="G20" s="127"/>
      <c r="H20" s="127"/>
      <c r="I20" s="127"/>
      <c r="J20" s="127"/>
      <c r="K20" s="127"/>
      <c r="L20" s="127"/>
      <c r="M20" s="349"/>
      <c r="N20" s="185"/>
    </row>
    <row r="21" spans="1:14" ht="14.25" hidden="1" customHeight="1" x14ac:dyDescent="0.25">
      <c r="A21" s="352"/>
      <c r="B21" s="203"/>
      <c r="C21" s="219" t="e">
        <f>VLOOKUP($B21,ListsReq!$BB$3:$BC$14,2,FALSE)</f>
        <v>#N/A</v>
      </c>
      <c r="D21" s="276"/>
      <c r="E21" s="201"/>
      <c r="F21" s="127"/>
      <c r="G21" s="127"/>
      <c r="H21" s="127"/>
      <c r="I21" s="127"/>
      <c r="J21" s="127"/>
      <c r="K21" s="127"/>
      <c r="L21" s="127"/>
      <c r="M21" s="349"/>
      <c r="N21" s="185"/>
    </row>
    <row r="22" spans="1:14" ht="14.25" hidden="1" customHeight="1" x14ac:dyDescent="0.25">
      <c r="A22" s="352"/>
      <c r="B22" s="203"/>
      <c r="C22" s="219" t="e">
        <f>VLOOKUP($B22,ListsReq!$BB$3:$BC$14,2,FALSE)</f>
        <v>#N/A</v>
      </c>
      <c r="D22" s="276"/>
      <c r="E22" s="201"/>
      <c r="F22" s="127"/>
      <c r="G22" s="127"/>
      <c r="H22" s="127"/>
      <c r="I22" s="127"/>
      <c r="J22" s="127"/>
      <c r="K22" s="127"/>
      <c r="L22" s="127"/>
      <c r="M22" s="349"/>
      <c r="N22" s="185"/>
    </row>
    <row r="23" spans="1:14" ht="14.25" customHeight="1" thickBot="1" x14ac:dyDescent="0.3">
      <c r="A23" s="352"/>
      <c r="B23" s="192" t="s">
        <v>549</v>
      </c>
      <c r="C23" s="215"/>
      <c r="D23" s="215"/>
      <c r="E23" s="190"/>
      <c r="F23" s="127"/>
      <c r="G23" s="127"/>
      <c r="H23" s="127"/>
      <c r="I23" s="127"/>
      <c r="J23" s="127"/>
      <c r="K23" s="127"/>
      <c r="L23" s="127"/>
      <c r="M23" s="349"/>
      <c r="N23" s="185"/>
    </row>
    <row r="24" spans="1:14" ht="30" customHeight="1" x14ac:dyDescent="0.25">
      <c r="A24" s="351" t="s">
        <v>548</v>
      </c>
      <c r="B24" s="134" t="s">
        <v>547</v>
      </c>
      <c r="C24" s="133"/>
      <c r="D24" s="127"/>
      <c r="E24" s="127"/>
      <c r="F24" s="127"/>
      <c r="G24" s="127"/>
      <c r="H24" s="127"/>
      <c r="I24" s="127"/>
      <c r="J24" s="127"/>
      <c r="K24" s="127"/>
      <c r="L24" s="127"/>
      <c r="M24" s="349"/>
      <c r="N24" s="185"/>
    </row>
    <row r="25" spans="1:14" ht="19.5" customHeight="1" x14ac:dyDescent="0.25">
      <c r="A25" s="351"/>
      <c r="B25" s="499" t="s">
        <v>546</v>
      </c>
      <c r="C25" s="500"/>
      <c r="D25" s="500"/>
      <c r="E25" s="500"/>
      <c r="F25" s="127"/>
      <c r="G25" s="127"/>
      <c r="H25" s="127"/>
      <c r="I25" s="127"/>
      <c r="J25" s="127"/>
      <c r="K25" s="127"/>
      <c r="L25" s="127"/>
      <c r="M25" s="349"/>
      <c r="N25" s="185"/>
    </row>
    <row r="26" spans="1:14" ht="24" customHeight="1" x14ac:dyDescent="0.25">
      <c r="A26" s="350"/>
      <c r="B26" s="414" t="s">
        <v>993</v>
      </c>
      <c r="C26" s="274"/>
      <c r="D26" s="127"/>
      <c r="E26" s="127"/>
      <c r="F26" s="127"/>
      <c r="G26" s="127"/>
      <c r="H26" s="127"/>
      <c r="I26" s="127"/>
      <c r="J26" s="127"/>
      <c r="K26" s="127"/>
      <c r="L26" s="127"/>
      <c r="M26" s="349"/>
      <c r="N26" s="185"/>
    </row>
    <row r="27" spans="1:14" ht="30" customHeight="1" x14ac:dyDescent="0.25">
      <c r="A27" s="351" t="s">
        <v>545</v>
      </c>
      <c r="B27" s="134" t="s">
        <v>544</v>
      </c>
      <c r="C27" s="133"/>
      <c r="D27" s="127"/>
      <c r="E27" s="127"/>
      <c r="F27" s="127"/>
      <c r="G27" s="127"/>
      <c r="H27" s="127"/>
      <c r="I27" s="127"/>
      <c r="J27" s="127"/>
      <c r="K27" s="127"/>
      <c r="L27" s="127"/>
      <c r="M27" s="349"/>
      <c r="N27" s="185"/>
    </row>
    <row r="28" spans="1:14" ht="19.5" customHeight="1" thickBot="1" x14ac:dyDescent="0.3">
      <c r="A28" s="351"/>
      <c r="B28" s="499" t="s">
        <v>543</v>
      </c>
      <c r="C28" s="500"/>
      <c r="D28" s="500"/>
      <c r="E28" s="500"/>
      <c r="F28" s="127"/>
      <c r="G28" s="127"/>
      <c r="H28" s="127"/>
      <c r="I28" s="127"/>
      <c r="J28" s="127"/>
      <c r="K28" s="127"/>
      <c r="L28" s="127"/>
      <c r="M28" s="349"/>
      <c r="N28" s="185"/>
    </row>
    <row r="29" spans="1:14" ht="24" customHeight="1" thickBot="1" x14ac:dyDescent="0.3">
      <c r="A29" s="350"/>
      <c r="B29" s="275" t="s">
        <v>900</v>
      </c>
      <c r="C29" s="274"/>
      <c r="D29" s="127"/>
      <c r="E29" s="127"/>
      <c r="F29" s="127"/>
      <c r="G29" s="127"/>
      <c r="H29" s="127"/>
      <c r="I29" s="127"/>
      <c r="J29" s="127"/>
      <c r="K29" s="127"/>
      <c r="L29" s="127"/>
      <c r="M29" s="349"/>
      <c r="N29" s="185"/>
    </row>
    <row r="30" spans="1:14" ht="30.75" customHeight="1" x14ac:dyDescent="0.25">
      <c r="A30" s="350" t="s">
        <v>542</v>
      </c>
      <c r="B30" s="273" t="s">
        <v>541</v>
      </c>
      <c r="C30" s="127"/>
      <c r="D30" s="127"/>
      <c r="E30" s="127"/>
      <c r="F30" s="127"/>
      <c r="G30" s="127"/>
      <c r="H30" s="127"/>
      <c r="I30" s="127"/>
      <c r="J30" s="127"/>
      <c r="K30" s="127"/>
      <c r="L30" s="127"/>
      <c r="M30" s="349"/>
      <c r="N30" s="185"/>
    </row>
    <row r="31" spans="1:14" ht="18.75" customHeight="1" thickBot="1" x14ac:dyDescent="0.3">
      <c r="A31" s="350"/>
      <c r="B31" s="499" t="s">
        <v>540</v>
      </c>
      <c r="C31" s="500"/>
      <c r="D31" s="500"/>
      <c r="E31" s="500"/>
      <c r="F31" s="127"/>
      <c r="G31" s="127"/>
      <c r="H31" s="127"/>
      <c r="I31" s="127"/>
      <c r="J31" s="127"/>
      <c r="K31" s="127"/>
      <c r="L31" s="127"/>
      <c r="M31" s="349"/>
      <c r="N31" s="185"/>
    </row>
    <row r="32" spans="1:14" ht="80.25" customHeight="1" thickBot="1" x14ac:dyDescent="0.3">
      <c r="A32" s="350"/>
      <c r="B32" s="503" t="s">
        <v>982</v>
      </c>
      <c r="C32" s="504"/>
      <c r="D32" s="504"/>
      <c r="E32" s="505"/>
      <c r="F32" s="127"/>
      <c r="G32" s="127"/>
      <c r="H32" s="127"/>
      <c r="I32" s="127"/>
      <c r="J32" s="127"/>
      <c r="K32" s="127"/>
      <c r="L32" s="127"/>
      <c r="M32" s="349"/>
      <c r="N32" s="185"/>
    </row>
    <row r="33" spans="1:14" ht="19.5" customHeight="1" x14ac:dyDescent="0.25">
      <c r="A33" s="351"/>
      <c r="B33" s="499"/>
      <c r="C33" s="500"/>
      <c r="D33" s="500"/>
      <c r="E33" s="500"/>
      <c r="F33" s="127"/>
      <c r="G33" s="127"/>
      <c r="H33" s="127"/>
      <c r="I33" s="127"/>
      <c r="J33" s="127"/>
      <c r="K33" s="127"/>
      <c r="L33" s="127"/>
      <c r="M33" s="349"/>
      <c r="N33" s="185"/>
    </row>
    <row r="34" spans="1:14" ht="33" customHeight="1" x14ac:dyDescent="0.25">
      <c r="A34" s="353">
        <v>2</v>
      </c>
      <c r="B34" s="272" t="s">
        <v>539</v>
      </c>
      <c r="C34" s="272"/>
      <c r="D34" s="272"/>
      <c r="E34" s="272"/>
      <c r="F34" s="272"/>
      <c r="G34" s="272"/>
      <c r="H34" s="272"/>
      <c r="I34" s="272"/>
      <c r="J34" s="272"/>
      <c r="K34" s="272"/>
      <c r="L34" s="272"/>
      <c r="M34" s="354"/>
      <c r="N34" s="185"/>
    </row>
    <row r="35" spans="1:14" ht="21.75" customHeight="1" x14ac:dyDescent="0.25">
      <c r="A35" s="355"/>
      <c r="B35" s="260" t="s">
        <v>538</v>
      </c>
      <c r="C35" s="260"/>
      <c r="D35" s="260"/>
      <c r="E35" s="260"/>
      <c r="F35" s="260"/>
      <c r="G35" s="260"/>
      <c r="H35" s="260"/>
      <c r="I35" s="260"/>
      <c r="J35" s="260"/>
      <c r="K35" s="260"/>
      <c r="L35" s="260"/>
      <c r="M35" s="356"/>
      <c r="N35" s="185"/>
    </row>
    <row r="36" spans="1:14" ht="20.25" customHeight="1" thickBot="1" x14ac:dyDescent="0.3">
      <c r="A36" s="357" t="s">
        <v>6</v>
      </c>
      <c r="B36" s="506" t="s">
        <v>537</v>
      </c>
      <c r="C36" s="507"/>
      <c r="D36" s="507"/>
      <c r="E36" s="507"/>
      <c r="F36" s="256"/>
      <c r="G36" s="256"/>
      <c r="H36" s="256"/>
      <c r="I36" s="256"/>
      <c r="J36" s="256"/>
      <c r="K36" s="256"/>
      <c r="L36" s="256"/>
      <c r="M36" s="358"/>
      <c r="N36" s="185"/>
    </row>
    <row r="37" spans="1:14" ht="369.75" customHeight="1" thickBot="1" x14ac:dyDescent="0.3">
      <c r="A37" s="359"/>
      <c r="B37" s="438" t="s">
        <v>1106</v>
      </c>
      <c r="C37" s="441"/>
      <c r="D37" s="441"/>
      <c r="E37" s="442"/>
      <c r="F37" s="256"/>
      <c r="G37" s="256"/>
      <c r="H37" s="256"/>
      <c r="I37" s="256"/>
      <c r="J37" s="256"/>
      <c r="K37" s="256"/>
      <c r="L37" s="256"/>
      <c r="M37" s="358"/>
      <c r="N37" s="185"/>
    </row>
    <row r="38" spans="1:14" ht="371.25" customHeight="1" thickBot="1" x14ac:dyDescent="0.3">
      <c r="A38" s="360"/>
      <c r="B38" s="484"/>
      <c r="C38" s="508"/>
      <c r="D38" s="508"/>
      <c r="E38" s="509"/>
      <c r="F38" s="256"/>
      <c r="G38" s="256"/>
      <c r="H38" s="256"/>
      <c r="I38" s="256"/>
      <c r="J38" s="256"/>
      <c r="K38" s="256"/>
      <c r="L38" s="256"/>
      <c r="M38" s="358"/>
      <c r="N38" s="185"/>
    </row>
    <row r="39" spans="1:14" ht="20.25" customHeight="1" thickBot="1" x14ac:dyDescent="0.3">
      <c r="A39" s="357" t="s">
        <v>11</v>
      </c>
      <c r="B39" s="497" t="s">
        <v>536</v>
      </c>
      <c r="C39" s="498"/>
      <c r="D39" s="498"/>
      <c r="E39" s="498"/>
      <c r="F39" s="256"/>
      <c r="G39" s="256"/>
      <c r="H39" s="256"/>
      <c r="I39" s="256"/>
      <c r="J39" s="256"/>
      <c r="K39" s="256"/>
      <c r="L39" s="256"/>
      <c r="M39" s="358"/>
      <c r="N39" s="185"/>
    </row>
    <row r="40" spans="1:14" ht="333.75" customHeight="1" thickBot="1" x14ac:dyDescent="0.3">
      <c r="A40" s="359"/>
      <c r="B40" s="438" t="s">
        <v>1107</v>
      </c>
      <c r="C40" s="439"/>
      <c r="D40" s="439"/>
      <c r="E40" s="440"/>
      <c r="F40" s="256"/>
      <c r="G40" s="256"/>
      <c r="H40" s="256"/>
      <c r="I40" s="256"/>
      <c r="J40" s="256"/>
      <c r="K40" s="256"/>
      <c r="L40" s="256"/>
      <c r="M40" s="358"/>
      <c r="N40" s="185"/>
    </row>
    <row r="41" spans="1:14" ht="234.75" customHeight="1" thickBot="1" x14ac:dyDescent="0.3">
      <c r="A41" s="360"/>
      <c r="B41" s="484"/>
      <c r="C41" s="485"/>
      <c r="D41" s="485"/>
      <c r="E41" s="486"/>
      <c r="F41" s="256"/>
      <c r="G41" s="256"/>
      <c r="H41" s="256"/>
      <c r="I41" s="256"/>
      <c r="J41" s="256"/>
      <c r="K41" s="256"/>
      <c r="L41" s="256"/>
      <c r="M41" s="358"/>
      <c r="N41" s="185"/>
    </row>
    <row r="42" spans="1:14" ht="11.25" customHeight="1" x14ac:dyDescent="0.25">
      <c r="A42" s="361"/>
      <c r="B42" s="256"/>
      <c r="C42" s="256"/>
      <c r="D42" s="256"/>
      <c r="E42" s="256"/>
      <c r="F42" s="256"/>
      <c r="G42" s="256"/>
      <c r="H42" s="256"/>
      <c r="I42" s="256"/>
      <c r="J42" s="256"/>
      <c r="K42" s="256"/>
      <c r="L42" s="256"/>
      <c r="M42" s="358"/>
      <c r="N42" s="185"/>
    </row>
    <row r="43" spans="1:14" ht="24" customHeight="1" x14ac:dyDescent="0.25">
      <c r="A43" s="362"/>
      <c r="B43" s="260" t="s">
        <v>535</v>
      </c>
      <c r="C43" s="260"/>
      <c r="D43" s="260"/>
      <c r="E43" s="260"/>
      <c r="F43" s="260"/>
      <c r="G43" s="260"/>
      <c r="H43" s="260"/>
      <c r="I43" s="260"/>
      <c r="J43" s="260"/>
      <c r="K43" s="260"/>
      <c r="L43" s="260"/>
      <c r="M43" s="363"/>
      <c r="N43" s="185"/>
    </row>
    <row r="44" spans="1:14" ht="21" customHeight="1" x14ac:dyDescent="0.25">
      <c r="A44" s="364" t="s">
        <v>534</v>
      </c>
      <c r="B44" s="454" t="s">
        <v>533</v>
      </c>
      <c r="C44" s="455"/>
      <c r="D44" s="455"/>
      <c r="E44" s="455"/>
      <c r="F44" s="256"/>
      <c r="G44" s="256"/>
      <c r="H44" s="256"/>
      <c r="I44" s="256"/>
      <c r="J44" s="256"/>
      <c r="K44" s="256"/>
      <c r="L44" s="256"/>
      <c r="M44" s="358"/>
      <c r="N44" s="185"/>
    </row>
    <row r="45" spans="1:14" ht="22.5" customHeight="1" thickBot="1" x14ac:dyDescent="0.3">
      <c r="A45" s="365"/>
      <c r="B45" s="271" t="s">
        <v>532</v>
      </c>
      <c r="C45" s="270"/>
      <c r="D45" s="270"/>
      <c r="E45" s="270"/>
      <c r="F45" s="256"/>
      <c r="G45" s="256"/>
      <c r="H45" s="256"/>
      <c r="I45" s="256"/>
      <c r="J45" s="256"/>
      <c r="K45" s="256"/>
      <c r="L45" s="256"/>
      <c r="M45" s="358"/>
      <c r="N45" s="185"/>
    </row>
    <row r="46" spans="1:14" ht="18.75" customHeight="1" x14ac:dyDescent="0.25">
      <c r="A46" s="361"/>
      <c r="B46" s="269" t="s">
        <v>531</v>
      </c>
      <c r="C46" s="458" t="s">
        <v>523</v>
      </c>
      <c r="D46" s="458"/>
      <c r="E46" s="459"/>
      <c r="F46" s="256"/>
      <c r="G46" s="256"/>
      <c r="H46" s="256"/>
      <c r="I46" s="256"/>
      <c r="J46" s="256"/>
      <c r="K46" s="256"/>
      <c r="L46" s="256"/>
      <c r="M46" s="358"/>
      <c r="N46" s="185"/>
    </row>
    <row r="47" spans="1:14" ht="408.75" customHeight="1" x14ac:dyDescent="0.25">
      <c r="A47" s="361"/>
      <c r="B47" s="417" t="s">
        <v>1021</v>
      </c>
      <c r="C47" s="456" t="s">
        <v>1083</v>
      </c>
      <c r="D47" s="456"/>
      <c r="E47" s="457"/>
      <c r="F47" s="256"/>
      <c r="G47" s="256"/>
      <c r="H47" s="256"/>
      <c r="I47" s="256"/>
      <c r="J47" s="256"/>
      <c r="K47" s="256"/>
      <c r="L47" s="256"/>
      <c r="M47" s="358"/>
      <c r="N47" s="185"/>
    </row>
    <row r="48" spans="1:14" ht="46.5" customHeight="1" x14ac:dyDescent="0.25">
      <c r="A48" s="361"/>
      <c r="B48" s="417" t="s">
        <v>1082</v>
      </c>
      <c r="C48" s="456" t="s">
        <v>981</v>
      </c>
      <c r="D48" s="456"/>
      <c r="E48" s="457"/>
      <c r="F48" s="256"/>
      <c r="G48" s="256"/>
      <c r="H48" s="256"/>
      <c r="I48" s="256"/>
      <c r="J48" s="256"/>
      <c r="K48" s="256"/>
      <c r="L48" s="256"/>
      <c r="M48" s="358"/>
      <c r="N48" s="185"/>
    </row>
    <row r="49" spans="1:14" ht="170.25" customHeight="1" thickBot="1" x14ac:dyDescent="0.3">
      <c r="A49" s="361"/>
      <c r="B49" s="415" t="s">
        <v>994</v>
      </c>
      <c r="C49" s="461" t="s">
        <v>995</v>
      </c>
      <c r="D49" s="461"/>
      <c r="E49" s="462"/>
      <c r="F49" s="256"/>
      <c r="G49" s="256"/>
      <c r="H49" s="256"/>
      <c r="I49" s="256"/>
      <c r="J49" s="256"/>
      <c r="K49" s="256"/>
      <c r="L49" s="256"/>
      <c r="M49" s="358"/>
      <c r="N49" s="185"/>
    </row>
    <row r="50" spans="1:14" ht="14.25" customHeight="1" x14ac:dyDescent="0.25">
      <c r="A50" s="361"/>
      <c r="F50" s="256"/>
      <c r="G50" s="256"/>
      <c r="H50" s="256"/>
      <c r="I50" s="256"/>
      <c r="J50" s="256"/>
      <c r="K50" s="256"/>
      <c r="L50" s="256"/>
      <c r="M50" s="358"/>
      <c r="N50" s="185"/>
    </row>
    <row r="51" spans="1:14" ht="14.25" customHeight="1" x14ac:dyDescent="0.25">
      <c r="A51" s="361"/>
      <c r="B51" s="203"/>
      <c r="C51" s="456"/>
      <c r="D51" s="456"/>
      <c r="E51" s="457"/>
      <c r="F51" s="256"/>
      <c r="G51" s="256"/>
      <c r="H51" s="256"/>
      <c r="I51" s="256"/>
      <c r="J51" s="256"/>
      <c r="K51" s="256"/>
      <c r="L51" s="256"/>
      <c r="M51" s="358"/>
      <c r="N51" s="185"/>
    </row>
    <row r="52" spans="1:14" ht="14.25" customHeight="1" thickBot="1" x14ac:dyDescent="0.3">
      <c r="A52" s="361"/>
      <c r="F52" s="256"/>
      <c r="G52" s="256"/>
      <c r="H52" s="256"/>
      <c r="I52" s="256"/>
      <c r="J52" s="256"/>
      <c r="K52" s="256"/>
      <c r="L52" s="256"/>
      <c r="M52" s="358"/>
      <c r="N52" s="185"/>
    </row>
    <row r="53" spans="1:14" ht="24.75" customHeight="1" x14ac:dyDescent="0.25">
      <c r="A53" s="361" t="s">
        <v>530</v>
      </c>
      <c r="B53" s="466" t="s">
        <v>529</v>
      </c>
      <c r="C53" s="463"/>
      <c r="D53" s="463"/>
      <c r="E53" s="463"/>
      <c r="F53" s="256"/>
      <c r="G53" s="256"/>
      <c r="H53" s="256"/>
      <c r="I53" s="256"/>
      <c r="J53" s="256"/>
      <c r="K53" s="256"/>
      <c r="L53" s="256"/>
      <c r="M53" s="358"/>
      <c r="N53" s="185"/>
    </row>
    <row r="54" spans="1:14" ht="15.75" customHeight="1" thickBot="1" x14ac:dyDescent="0.3">
      <c r="A54" s="361"/>
      <c r="B54" s="464" t="s">
        <v>528</v>
      </c>
      <c r="C54" s="465"/>
      <c r="D54" s="465"/>
      <c r="E54" s="465"/>
      <c r="F54" s="256"/>
      <c r="G54" s="256"/>
      <c r="H54" s="256"/>
      <c r="I54" s="256"/>
      <c r="J54" s="256"/>
      <c r="K54" s="256"/>
      <c r="L54" s="256"/>
      <c r="M54" s="358"/>
      <c r="N54" s="185"/>
    </row>
    <row r="55" spans="1:14" ht="164.25" customHeight="1" thickBot="1" x14ac:dyDescent="0.3">
      <c r="A55" s="361"/>
      <c r="B55" s="438" t="s">
        <v>1108</v>
      </c>
      <c r="C55" s="441"/>
      <c r="D55" s="441"/>
      <c r="E55" s="442"/>
      <c r="F55" s="256"/>
      <c r="G55" s="256"/>
      <c r="H55" s="256"/>
      <c r="I55" s="256"/>
      <c r="J55" s="256"/>
      <c r="K55" s="256"/>
      <c r="L55" s="256"/>
      <c r="M55" s="358"/>
      <c r="N55" s="185"/>
    </row>
    <row r="56" spans="1:14" ht="24" customHeight="1" x14ac:dyDescent="0.25">
      <c r="A56" s="361" t="s">
        <v>527</v>
      </c>
      <c r="B56" s="463" t="s">
        <v>526</v>
      </c>
      <c r="C56" s="463"/>
      <c r="D56" s="463"/>
      <c r="E56" s="463"/>
      <c r="F56" s="256"/>
      <c r="G56" s="256"/>
      <c r="H56" s="256"/>
      <c r="I56" s="256"/>
      <c r="J56" s="256"/>
      <c r="K56" s="256"/>
      <c r="L56" s="256"/>
      <c r="M56" s="358"/>
      <c r="N56" s="185"/>
    </row>
    <row r="57" spans="1:14" ht="22.5" customHeight="1" thickBot="1" x14ac:dyDescent="0.3">
      <c r="A57" s="361"/>
      <c r="B57" s="268" t="s">
        <v>525</v>
      </c>
      <c r="C57" s="256"/>
      <c r="D57" s="256"/>
      <c r="E57" s="256"/>
      <c r="F57" s="256"/>
      <c r="G57" s="256"/>
      <c r="H57" s="256"/>
      <c r="I57" s="256"/>
      <c r="J57" s="256"/>
      <c r="K57" s="256"/>
      <c r="L57" s="256"/>
      <c r="M57" s="358"/>
      <c r="N57" s="185"/>
    </row>
    <row r="58" spans="1:14" ht="18.75" customHeight="1" x14ac:dyDescent="0.25">
      <c r="A58" s="361"/>
      <c r="B58" s="267" t="s">
        <v>524</v>
      </c>
      <c r="C58" s="266" t="s">
        <v>523</v>
      </c>
      <c r="D58" s="266" t="s">
        <v>522</v>
      </c>
      <c r="E58" s="265" t="s">
        <v>8</v>
      </c>
      <c r="F58" s="256"/>
      <c r="G58" s="256"/>
      <c r="H58" s="256"/>
      <c r="I58" s="256"/>
      <c r="J58" s="256"/>
      <c r="K58" s="256"/>
      <c r="L58" s="256"/>
      <c r="M58" s="358"/>
      <c r="N58" s="185"/>
    </row>
    <row r="59" spans="1:14" ht="14.25" customHeight="1" x14ac:dyDescent="0.25">
      <c r="A59" s="361"/>
      <c r="B59" s="203" t="s">
        <v>397</v>
      </c>
      <c r="C59" s="219" t="s">
        <v>976</v>
      </c>
      <c r="D59" s="219" t="s">
        <v>977</v>
      </c>
      <c r="E59" s="201"/>
      <c r="F59" s="256"/>
      <c r="G59" s="256"/>
      <c r="H59" s="256"/>
      <c r="I59" s="256"/>
      <c r="J59" s="256"/>
      <c r="K59" s="256"/>
      <c r="L59" s="256"/>
      <c r="M59" s="358"/>
      <c r="N59" s="185"/>
    </row>
    <row r="60" spans="1:14" ht="14.25" customHeight="1" x14ac:dyDescent="0.25">
      <c r="A60" s="361"/>
      <c r="B60" s="203" t="s">
        <v>521</v>
      </c>
      <c r="C60" s="219" t="s">
        <v>961</v>
      </c>
      <c r="D60" s="219" t="s">
        <v>962</v>
      </c>
      <c r="E60" s="201"/>
      <c r="F60" s="256"/>
      <c r="G60" s="256"/>
      <c r="H60" s="256"/>
      <c r="I60" s="256"/>
      <c r="J60" s="256"/>
      <c r="K60" s="256"/>
      <c r="L60" s="256"/>
      <c r="M60" s="358"/>
      <c r="N60" s="185"/>
    </row>
    <row r="61" spans="1:14" ht="14.25" customHeight="1" x14ac:dyDescent="0.25">
      <c r="A61" s="361"/>
      <c r="B61" s="203" t="s">
        <v>520</v>
      </c>
      <c r="C61" s="219" t="s">
        <v>961</v>
      </c>
      <c r="D61" s="219" t="s">
        <v>962</v>
      </c>
      <c r="E61" s="201"/>
      <c r="F61" s="256"/>
      <c r="G61" s="256"/>
      <c r="H61" s="256"/>
      <c r="I61" s="256"/>
      <c r="J61" s="256"/>
      <c r="K61" s="256"/>
      <c r="L61" s="256"/>
      <c r="M61" s="358"/>
      <c r="N61" s="185"/>
    </row>
    <row r="62" spans="1:14" ht="14.25" customHeight="1" x14ac:dyDescent="0.25">
      <c r="A62" s="361"/>
      <c r="B62" s="203" t="s">
        <v>519</v>
      </c>
      <c r="C62" s="219" t="s">
        <v>961</v>
      </c>
      <c r="D62" s="219" t="s">
        <v>962</v>
      </c>
      <c r="E62" s="201"/>
      <c r="F62" s="256"/>
      <c r="G62" s="256"/>
      <c r="H62" s="256"/>
      <c r="I62" s="256"/>
      <c r="J62" s="256"/>
      <c r="K62" s="256"/>
      <c r="L62" s="256"/>
      <c r="M62" s="358"/>
      <c r="N62" s="185"/>
    </row>
    <row r="63" spans="1:14" ht="14.25" customHeight="1" x14ac:dyDescent="0.25">
      <c r="A63" s="361"/>
      <c r="B63" s="203" t="s">
        <v>445</v>
      </c>
      <c r="C63" s="219" t="s">
        <v>961</v>
      </c>
      <c r="D63" s="219" t="s">
        <v>962</v>
      </c>
      <c r="E63" s="201"/>
      <c r="F63" s="256"/>
      <c r="G63" s="256"/>
      <c r="H63" s="256"/>
      <c r="I63" s="256"/>
      <c r="J63" s="256"/>
      <c r="K63" s="256"/>
      <c r="L63" s="256"/>
      <c r="M63" s="358"/>
      <c r="N63" s="185"/>
    </row>
    <row r="64" spans="1:14" ht="64.5" customHeight="1" x14ac:dyDescent="0.25">
      <c r="A64" s="361"/>
      <c r="B64" s="203" t="s">
        <v>518</v>
      </c>
      <c r="C64" s="219"/>
      <c r="D64" s="219"/>
      <c r="E64" s="252" t="s">
        <v>980</v>
      </c>
      <c r="F64" s="256"/>
      <c r="G64" s="256"/>
      <c r="H64" s="256"/>
      <c r="I64" s="256"/>
      <c r="J64" s="256"/>
      <c r="K64" s="256"/>
      <c r="L64" s="256"/>
      <c r="M64" s="358"/>
      <c r="N64" s="185"/>
    </row>
    <row r="65" spans="1:14" ht="14.25" customHeight="1" x14ac:dyDescent="0.25">
      <c r="A65" s="361"/>
      <c r="B65" s="203" t="s">
        <v>517</v>
      </c>
      <c r="C65" s="219"/>
      <c r="D65" s="219"/>
      <c r="E65" s="201"/>
      <c r="F65" s="256"/>
      <c r="G65" s="256"/>
      <c r="H65" s="256"/>
      <c r="I65" s="256"/>
      <c r="J65" s="256"/>
      <c r="K65" s="256"/>
      <c r="L65" s="256"/>
      <c r="M65" s="358"/>
      <c r="N65" s="185"/>
    </row>
    <row r="66" spans="1:14" ht="14.25" customHeight="1" x14ac:dyDescent="0.25">
      <c r="A66" s="361"/>
      <c r="B66" s="203" t="s">
        <v>516</v>
      </c>
      <c r="C66" s="219"/>
      <c r="D66" s="219"/>
      <c r="E66" s="201"/>
      <c r="F66" s="256"/>
      <c r="G66" s="256"/>
      <c r="H66" s="256"/>
      <c r="I66" s="256"/>
      <c r="J66" s="256"/>
      <c r="K66" s="256"/>
      <c r="L66" s="256"/>
      <c r="M66" s="358"/>
      <c r="N66" s="185"/>
    </row>
    <row r="67" spans="1:14" ht="14.25" customHeight="1" x14ac:dyDescent="0.25">
      <c r="A67" s="361"/>
      <c r="B67" s="203" t="s">
        <v>515</v>
      </c>
      <c r="C67" s="219" t="s">
        <v>961</v>
      </c>
      <c r="D67" s="219" t="s">
        <v>962</v>
      </c>
      <c r="E67" s="201"/>
      <c r="F67" s="256"/>
      <c r="G67" s="256"/>
      <c r="H67" s="256"/>
      <c r="I67" s="256"/>
      <c r="J67" s="256"/>
      <c r="K67" s="256"/>
      <c r="L67" s="256"/>
      <c r="M67" s="358"/>
      <c r="N67" s="185"/>
    </row>
    <row r="68" spans="1:14" ht="14.25" customHeight="1" x14ac:dyDescent="0.25">
      <c r="A68" s="361"/>
      <c r="B68" s="200" t="s">
        <v>421</v>
      </c>
      <c r="C68" s="264" t="s">
        <v>961</v>
      </c>
      <c r="D68" s="264" t="s">
        <v>962</v>
      </c>
      <c r="E68" s="198"/>
      <c r="F68" s="256"/>
      <c r="G68" s="256"/>
      <c r="H68" s="256"/>
      <c r="I68" s="256"/>
      <c r="J68" s="256"/>
      <c r="K68" s="256"/>
      <c r="L68" s="256"/>
      <c r="M68" s="358"/>
      <c r="N68" s="185"/>
    </row>
    <row r="69" spans="1:14" ht="388.5" customHeight="1" x14ac:dyDescent="0.25">
      <c r="A69" s="361"/>
      <c r="B69" s="200" t="s">
        <v>123</v>
      </c>
      <c r="C69" s="435" t="s">
        <v>1109</v>
      </c>
      <c r="D69" s="264"/>
      <c r="E69" s="198"/>
      <c r="F69" s="256"/>
      <c r="G69" s="256"/>
      <c r="H69" s="256"/>
      <c r="I69" s="256"/>
      <c r="J69" s="256"/>
      <c r="K69" s="256"/>
      <c r="L69" s="256"/>
      <c r="M69" s="358"/>
      <c r="N69" s="185"/>
    </row>
    <row r="70" spans="1:14" ht="14.25" customHeight="1" thickBot="1" x14ac:dyDescent="0.3">
      <c r="A70" s="361"/>
      <c r="B70" s="192" t="s">
        <v>5</v>
      </c>
      <c r="C70" s="215"/>
      <c r="D70" s="215"/>
      <c r="E70" s="190"/>
      <c r="F70" s="256"/>
      <c r="G70" s="256"/>
      <c r="H70" s="256"/>
      <c r="I70" s="256"/>
      <c r="J70" s="256"/>
      <c r="K70" s="256"/>
      <c r="L70" s="256"/>
      <c r="M70" s="358"/>
      <c r="N70" s="185"/>
    </row>
    <row r="71" spans="1:14" ht="27.75" customHeight="1" x14ac:dyDescent="0.25">
      <c r="A71" s="366" t="s">
        <v>514</v>
      </c>
      <c r="B71" s="259" t="s">
        <v>513</v>
      </c>
      <c r="C71" s="258"/>
      <c r="D71" s="256"/>
      <c r="E71" s="256"/>
      <c r="F71" s="256"/>
      <c r="G71" s="256"/>
      <c r="H71" s="256"/>
      <c r="I71" s="256"/>
      <c r="J71" s="256"/>
      <c r="K71" s="256"/>
      <c r="L71" s="256"/>
      <c r="M71" s="358"/>
      <c r="N71" s="185"/>
    </row>
    <row r="72" spans="1:14" ht="21" customHeight="1" thickBot="1" x14ac:dyDescent="0.3">
      <c r="A72" s="366"/>
      <c r="B72" s="263" t="s">
        <v>512</v>
      </c>
      <c r="C72" s="257"/>
      <c r="D72" s="256"/>
      <c r="E72" s="256"/>
      <c r="F72" s="256"/>
      <c r="G72" s="256"/>
      <c r="H72" s="256"/>
      <c r="I72" s="256"/>
      <c r="J72" s="256"/>
      <c r="K72" s="256"/>
      <c r="L72" s="256"/>
      <c r="M72" s="358"/>
      <c r="N72" s="185"/>
    </row>
    <row r="73" spans="1:14" ht="367.5" customHeight="1" thickBot="1" x14ac:dyDescent="0.3">
      <c r="A73" s="366"/>
      <c r="B73" s="438" t="s">
        <v>1110</v>
      </c>
      <c r="C73" s="441"/>
      <c r="D73" s="441"/>
      <c r="E73" s="442"/>
      <c r="F73" s="256"/>
      <c r="G73" s="256"/>
      <c r="H73" s="256"/>
      <c r="I73" s="256"/>
      <c r="J73" s="256"/>
      <c r="K73" s="256"/>
      <c r="L73" s="256"/>
      <c r="M73" s="358"/>
      <c r="N73" s="185"/>
    </row>
    <row r="74" spans="1:14" ht="27.75" customHeight="1" x14ac:dyDescent="0.25">
      <c r="A74" s="366" t="s">
        <v>511</v>
      </c>
      <c r="B74" s="466" t="s">
        <v>510</v>
      </c>
      <c r="C74" s="463"/>
      <c r="D74" s="463"/>
      <c r="E74" s="463"/>
      <c r="F74" s="256"/>
      <c r="G74" s="256"/>
      <c r="H74" s="256"/>
      <c r="I74" s="256"/>
      <c r="J74" s="256"/>
      <c r="K74" s="256"/>
      <c r="L74" s="256"/>
      <c r="M74" s="358"/>
      <c r="N74" s="185"/>
    </row>
    <row r="75" spans="1:14" ht="21" customHeight="1" x14ac:dyDescent="0.25">
      <c r="A75" s="366"/>
      <c r="B75" s="263" t="s">
        <v>509</v>
      </c>
      <c r="C75" s="257"/>
      <c r="D75" s="256"/>
      <c r="E75" s="256"/>
      <c r="F75" s="256"/>
      <c r="G75" s="256"/>
      <c r="H75" s="256"/>
      <c r="I75" s="256"/>
      <c r="J75" s="256"/>
      <c r="K75" s="256"/>
      <c r="L75" s="256"/>
      <c r="M75" s="358"/>
      <c r="N75" s="185"/>
    </row>
    <row r="76" spans="1:14" ht="21" customHeight="1" x14ac:dyDescent="0.25">
      <c r="A76" s="366"/>
      <c r="B76" s="262" t="s">
        <v>508</v>
      </c>
      <c r="C76" s="256"/>
      <c r="D76" s="256"/>
      <c r="E76" s="256"/>
      <c r="F76" s="256"/>
      <c r="G76" s="256"/>
      <c r="H76" s="256"/>
      <c r="I76" s="256"/>
      <c r="J76" s="256"/>
      <c r="K76" s="256"/>
      <c r="L76" s="256"/>
      <c r="M76" s="358"/>
      <c r="N76" s="185"/>
    </row>
    <row r="77" spans="1:14" ht="21" customHeight="1" thickBot="1" x14ac:dyDescent="0.3">
      <c r="A77" s="366"/>
      <c r="B77" s="261" t="s">
        <v>507</v>
      </c>
      <c r="C77" s="256"/>
      <c r="D77" s="256"/>
      <c r="E77" s="256"/>
      <c r="F77" s="256"/>
      <c r="G77" s="256"/>
      <c r="H77" s="256"/>
      <c r="I77" s="256"/>
      <c r="J77" s="256"/>
      <c r="K77" s="256"/>
      <c r="L77" s="256"/>
      <c r="M77" s="358"/>
      <c r="N77" s="185"/>
    </row>
    <row r="78" spans="1:14" ht="141.75" customHeight="1" thickBot="1" x14ac:dyDescent="0.3">
      <c r="A78" s="366"/>
      <c r="B78" s="438" t="s">
        <v>1111</v>
      </c>
      <c r="C78" s="441"/>
      <c r="D78" s="441"/>
      <c r="E78" s="442"/>
      <c r="F78" s="256"/>
      <c r="G78" s="256"/>
      <c r="H78" s="256"/>
      <c r="I78" s="256"/>
      <c r="J78" s="256"/>
      <c r="K78" s="256"/>
      <c r="L78" s="256"/>
      <c r="M78" s="358"/>
      <c r="N78" s="185"/>
    </row>
    <row r="79" spans="1:14" x14ac:dyDescent="0.25">
      <c r="A79" s="361"/>
      <c r="B79" s="256"/>
      <c r="C79" s="256"/>
      <c r="D79" s="256"/>
      <c r="E79" s="256"/>
      <c r="F79" s="256"/>
      <c r="G79" s="256"/>
      <c r="H79" s="256"/>
      <c r="I79" s="256"/>
      <c r="J79" s="256"/>
      <c r="K79" s="256"/>
      <c r="L79" s="256"/>
      <c r="M79" s="358"/>
      <c r="N79" s="185"/>
    </row>
    <row r="80" spans="1:14" ht="24" customHeight="1" x14ac:dyDescent="0.25">
      <c r="A80" s="362"/>
      <c r="B80" s="260" t="s">
        <v>336</v>
      </c>
      <c r="C80" s="260"/>
      <c r="D80" s="260"/>
      <c r="E80" s="260"/>
      <c r="F80" s="260"/>
      <c r="G80" s="260"/>
      <c r="H80" s="260"/>
      <c r="I80" s="260"/>
      <c r="J80" s="260"/>
      <c r="K80" s="260"/>
      <c r="L80" s="260"/>
      <c r="M80" s="363"/>
      <c r="N80" s="185"/>
    </row>
    <row r="81" spans="1:17" ht="24" customHeight="1" x14ac:dyDescent="0.25">
      <c r="A81" s="366" t="s">
        <v>506</v>
      </c>
      <c r="B81" s="259" t="s">
        <v>334</v>
      </c>
      <c r="C81" s="258"/>
      <c r="D81" s="256"/>
      <c r="E81" s="256"/>
      <c r="F81" s="256"/>
      <c r="G81" s="256"/>
      <c r="H81" s="256"/>
      <c r="I81" s="256"/>
      <c r="J81" s="256"/>
      <c r="K81" s="256"/>
      <c r="L81" s="256"/>
      <c r="M81" s="358"/>
      <c r="N81" s="185"/>
    </row>
    <row r="82" spans="1:17" ht="31.5" customHeight="1" thickBot="1" x14ac:dyDescent="0.3">
      <c r="A82" s="366"/>
      <c r="B82" s="490" t="s">
        <v>505</v>
      </c>
      <c r="C82" s="491"/>
      <c r="D82" s="491"/>
      <c r="E82" s="491"/>
      <c r="F82" s="256"/>
      <c r="G82" s="256"/>
      <c r="H82" s="256"/>
      <c r="I82" s="256"/>
      <c r="J82" s="256"/>
      <c r="K82" s="256"/>
      <c r="L82" s="256"/>
      <c r="M82" s="358"/>
      <c r="N82" s="185"/>
    </row>
    <row r="83" spans="1:17" ht="78.75" customHeight="1" thickBot="1" x14ac:dyDescent="0.3">
      <c r="A83" s="366"/>
      <c r="B83" s="438" t="s">
        <v>1022</v>
      </c>
      <c r="C83" s="441"/>
      <c r="D83" s="441"/>
      <c r="E83" s="442"/>
      <c r="F83" s="256"/>
      <c r="G83" s="256"/>
      <c r="H83" s="256"/>
      <c r="I83" s="256"/>
      <c r="J83" s="256"/>
      <c r="K83" s="256"/>
      <c r="L83" s="256"/>
      <c r="M83" s="358"/>
      <c r="N83" s="185"/>
    </row>
    <row r="84" spans="1:17" x14ac:dyDescent="0.25">
      <c r="A84" s="361"/>
      <c r="B84" s="256"/>
      <c r="C84" s="256"/>
      <c r="D84" s="256"/>
      <c r="E84" s="256"/>
      <c r="F84" s="256"/>
      <c r="G84" s="256"/>
      <c r="H84" s="256"/>
      <c r="I84" s="256"/>
      <c r="J84" s="256"/>
      <c r="K84" s="256"/>
      <c r="L84" s="256"/>
      <c r="M84" s="358"/>
      <c r="N84" s="185"/>
    </row>
    <row r="85" spans="1:17" ht="30" customHeight="1" x14ac:dyDescent="0.25">
      <c r="A85" s="367">
        <v>3</v>
      </c>
      <c r="B85" s="255" t="s">
        <v>504</v>
      </c>
      <c r="C85" s="255"/>
      <c r="D85" s="254"/>
      <c r="E85" s="254"/>
      <c r="F85" s="254"/>
      <c r="G85" s="254"/>
      <c r="H85" s="254"/>
      <c r="I85" s="254"/>
      <c r="J85" s="254"/>
      <c r="K85" s="254"/>
      <c r="L85" s="254"/>
      <c r="M85" s="368"/>
      <c r="N85" s="185"/>
    </row>
    <row r="86" spans="1:17" ht="21" customHeight="1" x14ac:dyDescent="0.25">
      <c r="A86" s="369"/>
      <c r="B86" s="189" t="s">
        <v>503</v>
      </c>
      <c r="C86" s="189"/>
      <c r="D86" s="189"/>
      <c r="E86" s="189"/>
      <c r="F86" s="189"/>
      <c r="G86" s="189"/>
      <c r="H86" s="189"/>
      <c r="I86" s="189"/>
      <c r="J86" s="189"/>
      <c r="K86" s="189"/>
      <c r="L86" s="189"/>
      <c r="M86" s="370"/>
      <c r="N86" s="185"/>
    </row>
    <row r="87" spans="1:17" x14ac:dyDescent="0.25">
      <c r="A87" s="371" t="s">
        <v>502</v>
      </c>
      <c r="B87" s="249" t="s">
        <v>501</v>
      </c>
      <c r="C87" s="188"/>
      <c r="D87" s="187"/>
      <c r="E87" s="187"/>
      <c r="F87" s="187"/>
      <c r="G87" s="187"/>
      <c r="H87" s="187"/>
      <c r="I87" s="187"/>
      <c r="J87" s="187"/>
      <c r="K87" s="187"/>
      <c r="L87" s="187"/>
      <c r="M87" s="372"/>
      <c r="N87" s="185"/>
    </row>
    <row r="88" spans="1:17" ht="107.25" customHeight="1" x14ac:dyDescent="0.25">
      <c r="A88" s="371"/>
      <c r="B88" s="467" t="s">
        <v>500</v>
      </c>
      <c r="C88" s="460"/>
      <c r="D88" s="460"/>
      <c r="E88" s="460"/>
      <c r="F88" s="187"/>
      <c r="G88" s="187"/>
      <c r="H88" s="187"/>
      <c r="I88" s="187"/>
      <c r="J88" s="187"/>
      <c r="K88" s="187"/>
      <c r="L88" s="187"/>
      <c r="M88" s="372"/>
      <c r="N88" s="185"/>
    </row>
    <row r="89" spans="1:17" ht="45.75" customHeight="1" x14ac:dyDescent="0.25">
      <c r="A89" s="373"/>
      <c r="B89" s="460" t="s">
        <v>499</v>
      </c>
      <c r="C89" s="460"/>
      <c r="D89" s="460"/>
      <c r="E89" s="460"/>
      <c r="F89" s="187"/>
      <c r="G89" s="187"/>
      <c r="H89" s="187"/>
      <c r="I89" s="187"/>
      <c r="J89" s="187"/>
      <c r="K89" s="187"/>
      <c r="L89" s="187"/>
      <c r="M89" s="372"/>
      <c r="N89" s="185"/>
      <c r="Q89" s="185"/>
    </row>
    <row r="90" spans="1:17" ht="66" customHeight="1" thickBot="1" x14ac:dyDescent="0.3">
      <c r="A90" s="373"/>
      <c r="B90" s="492" t="s">
        <v>498</v>
      </c>
      <c r="C90" s="492"/>
      <c r="D90" s="492"/>
      <c r="E90" s="492"/>
      <c r="F90" s="187"/>
      <c r="G90" s="187"/>
      <c r="H90" s="187"/>
      <c r="I90" s="187"/>
      <c r="J90" s="187"/>
      <c r="K90" s="187"/>
      <c r="L90" s="187"/>
      <c r="M90" s="372"/>
      <c r="N90" s="185"/>
      <c r="Q90" s="185"/>
    </row>
    <row r="91" spans="1:17" ht="24" customHeight="1" x14ac:dyDescent="0.25">
      <c r="A91" s="373"/>
      <c r="B91" s="195" t="s">
        <v>497</v>
      </c>
      <c r="C91" s="253" t="s">
        <v>0</v>
      </c>
      <c r="D91" s="253" t="s">
        <v>496</v>
      </c>
      <c r="E91" s="253" t="s">
        <v>495</v>
      </c>
      <c r="F91" s="253" t="s">
        <v>494</v>
      </c>
      <c r="G91" s="253" t="s">
        <v>493</v>
      </c>
      <c r="H91" s="253" t="s">
        <v>406</v>
      </c>
      <c r="I91" s="247" t="s">
        <v>9</v>
      </c>
      <c r="J91" s="232" t="s">
        <v>8</v>
      </c>
      <c r="K91" s="187"/>
      <c r="L91" s="187"/>
      <c r="M91" s="372"/>
      <c r="N91" s="185"/>
      <c r="Q91" s="185"/>
    </row>
    <row r="92" spans="1:17" ht="18" x14ac:dyDescent="0.35">
      <c r="A92" s="373"/>
      <c r="B92" s="203" t="s">
        <v>492</v>
      </c>
      <c r="C92" s="219" t="s">
        <v>628</v>
      </c>
      <c r="D92" s="219" t="s">
        <v>923</v>
      </c>
      <c r="E92" s="202">
        <v>24913.467149850003</v>
      </c>
      <c r="F92" s="202">
        <v>37030.60376405</v>
      </c>
      <c r="G92" s="202">
        <v>4634.5143400982315</v>
      </c>
      <c r="H92" s="202">
        <f>SUM(E92:G92)</f>
        <v>66578.58525399823</v>
      </c>
      <c r="I92" s="219" t="s">
        <v>14</v>
      </c>
      <c r="J92" s="252"/>
      <c r="K92" s="187"/>
      <c r="L92" s="187"/>
      <c r="M92" s="372"/>
      <c r="N92" s="185"/>
      <c r="Q92" s="185"/>
    </row>
    <row r="93" spans="1:17" ht="18" x14ac:dyDescent="0.35">
      <c r="A93" s="373"/>
      <c r="B93" s="203" t="s">
        <v>491</v>
      </c>
      <c r="C93" s="219" t="str">
        <f>VLOOKUP(C$92,ListsReq!$C$3:$R$34,2,FALSE)</f>
        <v>2012/13</v>
      </c>
      <c r="D93" s="219" t="str">
        <f t="shared" ref="D93:D107" si="0">D92</f>
        <v>Financial (April to March)</v>
      </c>
      <c r="E93" s="202">
        <v>25218.203688463844</v>
      </c>
      <c r="F93" s="202">
        <v>38233.596691159997</v>
      </c>
      <c r="G93" s="202">
        <v>4218.0850044949866</v>
      </c>
      <c r="H93" s="202">
        <f t="shared" ref="H93:H107" si="1">SUM(E93:G93)</f>
        <v>67669.885384118825</v>
      </c>
      <c r="I93" s="219" t="s">
        <v>14</v>
      </c>
      <c r="J93" s="252"/>
      <c r="K93" s="187"/>
      <c r="L93" s="187"/>
      <c r="M93" s="372"/>
      <c r="N93" s="185"/>
      <c r="Q93" s="185"/>
    </row>
    <row r="94" spans="1:17" ht="18" x14ac:dyDescent="0.35">
      <c r="A94" s="373"/>
      <c r="B94" s="203" t="s">
        <v>490</v>
      </c>
      <c r="C94" s="219" t="str">
        <f>VLOOKUP(C$92,ListsReq!$C$3:$R$34,3,FALSE)</f>
        <v>2013/14</v>
      </c>
      <c r="D94" s="219" t="str">
        <f t="shared" si="0"/>
        <v>Financial (April to March)</v>
      </c>
      <c r="E94" s="202">
        <v>21023.794033329999</v>
      </c>
      <c r="F94" s="202">
        <v>37857.587736560003</v>
      </c>
      <c r="G94" s="202">
        <v>4519.2815011412331</v>
      </c>
      <c r="H94" s="202">
        <f t="shared" si="1"/>
        <v>63400.663271031233</v>
      </c>
      <c r="I94" s="219" t="s">
        <v>14</v>
      </c>
      <c r="J94" s="252"/>
      <c r="K94" s="187"/>
      <c r="L94" s="187"/>
      <c r="M94" s="372"/>
      <c r="N94" s="185"/>
      <c r="Q94" s="185"/>
    </row>
    <row r="95" spans="1:17" ht="18" x14ac:dyDescent="0.35">
      <c r="A95" s="373"/>
      <c r="B95" s="203" t="s">
        <v>489</v>
      </c>
      <c r="C95" s="219" t="str">
        <f>VLOOKUP(C$92,ListsReq!$C$3:$R$34,4,FALSE)</f>
        <v>2014/15</v>
      </c>
      <c r="D95" s="219" t="str">
        <f t="shared" si="0"/>
        <v>Financial (April to March)</v>
      </c>
      <c r="E95" s="202">
        <v>20846.668137665169</v>
      </c>
      <c r="F95" s="202">
        <v>38722.048789127948</v>
      </c>
      <c r="G95" s="202">
        <v>4274</v>
      </c>
      <c r="H95" s="202">
        <f t="shared" si="1"/>
        <v>63842.716926793117</v>
      </c>
      <c r="I95" s="219" t="s">
        <v>14</v>
      </c>
      <c r="J95" s="252"/>
      <c r="K95" s="187"/>
      <c r="L95" s="187"/>
      <c r="M95" s="372"/>
      <c r="N95" s="185"/>
      <c r="Q95" s="185"/>
    </row>
    <row r="96" spans="1:17" ht="18" x14ac:dyDescent="0.35">
      <c r="A96" s="373"/>
      <c r="B96" s="203" t="s">
        <v>488</v>
      </c>
      <c r="C96" s="219" t="str">
        <f>VLOOKUP(C$92,ListsReq!$C$3:$R$34,5,FALSE)</f>
        <v>2015/16</v>
      </c>
      <c r="D96" s="219" t="str">
        <f t="shared" si="0"/>
        <v>Financial (April to March)</v>
      </c>
      <c r="E96" s="202"/>
      <c r="F96" s="202"/>
      <c r="G96" s="202"/>
      <c r="H96" s="202">
        <f t="shared" si="1"/>
        <v>0</v>
      </c>
      <c r="I96" s="219" t="s">
        <v>14</v>
      </c>
      <c r="J96" s="252"/>
      <c r="K96" s="187"/>
      <c r="L96" s="187"/>
      <c r="M96" s="372"/>
      <c r="N96" s="185"/>
      <c r="Q96" s="185"/>
    </row>
    <row r="97" spans="1:17" ht="18" x14ac:dyDescent="0.35">
      <c r="A97" s="373"/>
      <c r="B97" s="203" t="s">
        <v>487</v>
      </c>
      <c r="C97" s="219" t="str">
        <f>VLOOKUP(C$92,ListsReq!$C$3:$R$34,6,FALSE)</f>
        <v>2016/17</v>
      </c>
      <c r="D97" s="219" t="str">
        <f t="shared" si="0"/>
        <v>Financial (April to March)</v>
      </c>
      <c r="E97" s="202"/>
      <c r="F97" s="202"/>
      <c r="G97" s="202"/>
      <c r="H97" s="202">
        <f t="shared" si="1"/>
        <v>0</v>
      </c>
      <c r="I97" s="219" t="s">
        <v>14</v>
      </c>
      <c r="J97" s="252"/>
      <c r="K97" s="187"/>
      <c r="L97" s="187"/>
      <c r="M97" s="372"/>
      <c r="N97" s="185"/>
      <c r="Q97" s="185"/>
    </row>
    <row r="98" spans="1:17" ht="18" x14ac:dyDescent="0.35">
      <c r="A98" s="373"/>
      <c r="B98" s="203" t="s">
        <v>486</v>
      </c>
      <c r="C98" s="219" t="str">
        <f>VLOOKUP(C$92,ListsReq!$C$3:$R$34,7,FALSE)</f>
        <v>2017/18</v>
      </c>
      <c r="D98" s="219" t="str">
        <f t="shared" si="0"/>
        <v>Financial (April to March)</v>
      </c>
      <c r="E98" s="202"/>
      <c r="F98" s="202"/>
      <c r="G98" s="202"/>
      <c r="H98" s="202">
        <f t="shared" si="1"/>
        <v>0</v>
      </c>
      <c r="I98" s="219" t="s">
        <v>14</v>
      </c>
      <c r="J98" s="252"/>
      <c r="K98" s="187"/>
      <c r="L98" s="187"/>
      <c r="M98" s="372"/>
      <c r="N98" s="185"/>
      <c r="Q98" s="185"/>
    </row>
    <row r="99" spans="1:17" ht="18" x14ac:dyDescent="0.35">
      <c r="A99" s="373"/>
      <c r="B99" s="203" t="s">
        <v>485</v>
      </c>
      <c r="C99" s="219" t="str">
        <f>VLOOKUP(C$92,ListsReq!$C$3:$R$34,8,FALSE)</f>
        <v>2018/19</v>
      </c>
      <c r="D99" s="219" t="str">
        <f t="shared" si="0"/>
        <v>Financial (April to March)</v>
      </c>
      <c r="E99" s="202"/>
      <c r="F99" s="202"/>
      <c r="G99" s="202"/>
      <c r="H99" s="202">
        <f t="shared" si="1"/>
        <v>0</v>
      </c>
      <c r="I99" s="219" t="s">
        <v>14</v>
      </c>
      <c r="J99" s="252"/>
      <c r="K99" s="187"/>
      <c r="L99" s="187"/>
      <c r="M99" s="372"/>
      <c r="N99" s="185"/>
      <c r="Q99" s="185"/>
    </row>
    <row r="100" spans="1:17" ht="18" x14ac:dyDescent="0.35">
      <c r="A100" s="373"/>
      <c r="B100" s="203" t="s">
        <v>484</v>
      </c>
      <c r="C100" s="219" t="str">
        <f>VLOOKUP(C$92,ListsReq!$C$3:$R$34,9,FALSE)</f>
        <v>2019/20</v>
      </c>
      <c r="D100" s="219" t="str">
        <f t="shared" si="0"/>
        <v>Financial (April to March)</v>
      </c>
      <c r="E100" s="202"/>
      <c r="F100" s="202"/>
      <c r="G100" s="202"/>
      <c r="H100" s="202">
        <f t="shared" si="1"/>
        <v>0</v>
      </c>
      <c r="I100" s="219" t="s">
        <v>14</v>
      </c>
      <c r="J100" s="252"/>
      <c r="K100" s="187"/>
      <c r="L100" s="187"/>
      <c r="M100" s="372"/>
      <c r="N100" s="185"/>
      <c r="Q100" s="185"/>
    </row>
    <row r="101" spans="1:17" ht="18" x14ac:dyDescent="0.35">
      <c r="A101" s="373"/>
      <c r="B101" s="203" t="s">
        <v>483</v>
      </c>
      <c r="C101" s="219">
        <f>VLOOKUP(C$92,ListsReq!$C$3:$R$34,10,FALSE)</f>
        <v>0</v>
      </c>
      <c r="D101" s="219" t="str">
        <f t="shared" si="0"/>
        <v>Financial (April to March)</v>
      </c>
      <c r="E101" s="202"/>
      <c r="F101" s="202"/>
      <c r="G101" s="202"/>
      <c r="H101" s="202">
        <f t="shared" si="1"/>
        <v>0</v>
      </c>
      <c r="I101" s="219" t="s">
        <v>14</v>
      </c>
      <c r="J101" s="252"/>
      <c r="K101" s="187"/>
      <c r="L101" s="187"/>
      <c r="M101" s="372"/>
      <c r="N101" s="185"/>
      <c r="Q101" s="185"/>
    </row>
    <row r="102" spans="1:17" ht="18" x14ac:dyDescent="0.35">
      <c r="A102" s="373"/>
      <c r="B102" s="203" t="s">
        <v>482</v>
      </c>
      <c r="C102" s="219">
        <f>VLOOKUP(C$92,ListsReq!$C$3:$R$34,11,FALSE)</f>
        <v>0</v>
      </c>
      <c r="D102" s="219" t="str">
        <f t="shared" si="0"/>
        <v>Financial (April to March)</v>
      </c>
      <c r="E102" s="202"/>
      <c r="F102" s="202"/>
      <c r="G102" s="202"/>
      <c r="H102" s="202">
        <f t="shared" si="1"/>
        <v>0</v>
      </c>
      <c r="I102" s="219" t="s">
        <v>14</v>
      </c>
      <c r="J102" s="252"/>
      <c r="K102" s="187"/>
      <c r="L102" s="187"/>
      <c r="M102" s="372"/>
      <c r="N102" s="185"/>
      <c r="Q102" s="185"/>
    </row>
    <row r="103" spans="1:17" ht="18" x14ac:dyDescent="0.35">
      <c r="A103" s="373"/>
      <c r="B103" s="203" t="s">
        <v>481</v>
      </c>
      <c r="C103" s="219">
        <f>VLOOKUP(C$92,ListsReq!$C$3:$R$34,12,FALSE)</f>
        <v>0</v>
      </c>
      <c r="D103" s="219" t="str">
        <f t="shared" si="0"/>
        <v>Financial (April to March)</v>
      </c>
      <c r="E103" s="202"/>
      <c r="F103" s="202"/>
      <c r="G103" s="202"/>
      <c r="H103" s="202">
        <f t="shared" si="1"/>
        <v>0</v>
      </c>
      <c r="I103" s="219" t="s">
        <v>14</v>
      </c>
      <c r="J103" s="252"/>
      <c r="K103" s="187"/>
      <c r="L103" s="187"/>
      <c r="M103" s="372"/>
      <c r="N103" s="185"/>
      <c r="Q103" s="185"/>
    </row>
    <row r="104" spans="1:17" ht="18" x14ac:dyDescent="0.35">
      <c r="A104" s="373"/>
      <c r="B104" s="203" t="s">
        <v>480</v>
      </c>
      <c r="C104" s="219">
        <f>VLOOKUP(C$92,ListsReq!$C$3:$R$34,13,FALSE)</f>
        <v>0</v>
      </c>
      <c r="D104" s="219" t="str">
        <f t="shared" si="0"/>
        <v>Financial (April to March)</v>
      </c>
      <c r="E104" s="202"/>
      <c r="F104" s="202"/>
      <c r="G104" s="202"/>
      <c r="H104" s="202">
        <f t="shared" si="1"/>
        <v>0</v>
      </c>
      <c r="I104" s="219" t="s">
        <v>14</v>
      </c>
      <c r="J104" s="252"/>
      <c r="K104" s="187"/>
      <c r="L104" s="187"/>
      <c r="M104" s="372"/>
      <c r="N104" s="185"/>
      <c r="Q104" s="185"/>
    </row>
    <row r="105" spans="1:17" ht="18" x14ac:dyDescent="0.35">
      <c r="A105" s="373"/>
      <c r="B105" s="203" t="s">
        <v>479</v>
      </c>
      <c r="C105" s="219">
        <f>VLOOKUP(C$92,ListsReq!$C$3:$R$34,14,FALSE)</f>
        <v>0</v>
      </c>
      <c r="D105" s="219" t="str">
        <f t="shared" si="0"/>
        <v>Financial (April to March)</v>
      </c>
      <c r="E105" s="202"/>
      <c r="F105" s="202"/>
      <c r="G105" s="202"/>
      <c r="H105" s="202">
        <f t="shared" si="1"/>
        <v>0</v>
      </c>
      <c r="I105" s="219" t="s">
        <v>14</v>
      </c>
      <c r="J105" s="252"/>
      <c r="K105" s="187"/>
      <c r="L105" s="187"/>
      <c r="M105" s="372"/>
      <c r="N105" s="185"/>
      <c r="Q105" s="185"/>
    </row>
    <row r="106" spans="1:17" ht="18" x14ac:dyDescent="0.35">
      <c r="A106" s="373"/>
      <c r="B106" s="203" t="s">
        <v>478</v>
      </c>
      <c r="C106" s="219">
        <f>VLOOKUP(C$92,ListsReq!$C$3:$R$34,15,FALSE)</f>
        <v>0</v>
      </c>
      <c r="D106" s="219" t="str">
        <f t="shared" si="0"/>
        <v>Financial (April to March)</v>
      </c>
      <c r="E106" s="202"/>
      <c r="F106" s="202"/>
      <c r="G106" s="202"/>
      <c r="H106" s="202">
        <f t="shared" si="1"/>
        <v>0</v>
      </c>
      <c r="I106" s="219" t="s">
        <v>14</v>
      </c>
      <c r="J106" s="252"/>
      <c r="K106" s="187"/>
      <c r="L106" s="187"/>
      <c r="M106" s="372"/>
      <c r="N106" s="185"/>
      <c r="Q106" s="185"/>
    </row>
    <row r="107" spans="1:17" ht="18.75" thickBot="1" x14ac:dyDescent="0.4">
      <c r="A107" s="373"/>
      <c r="B107" s="192" t="s">
        <v>477</v>
      </c>
      <c r="C107" s="215">
        <f>VLOOKUP(C$92,ListsReq!$C$3:$R$34,16,FALSE)</f>
        <v>0</v>
      </c>
      <c r="D107" s="215" t="str">
        <f t="shared" si="0"/>
        <v>Financial (April to March)</v>
      </c>
      <c r="E107" s="191"/>
      <c r="F107" s="191"/>
      <c r="G107" s="191"/>
      <c r="H107" s="191">
        <f t="shared" si="1"/>
        <v>0</v>
      </c>
      <c r="I107" s="215" t="s">
        <v>14</v>
      </c>
      <c r="J107" s="251"/>
      <c r="K107" s="187"/>
      <c r="L107" s="187"/>
      <c r="M107" s="372"/>
      <c r="N107" s="185"/>
      <c r="Q107" s="185"/>
    </row>
    <row r="108" spans="1:17" x14ac:dyDescent="0.25">
      <c r="A108" s="371"/>
      <c r="B108" s="250"/>
      <c r="C108" s="210"/>
      <c r="D108" s="187"/>
      <c r="E108" s="187"/>
      <c r="F108" s="187"/>
      <c r="G108" s="187"/>
      <c r="H108" s="187"/>
      <c r="I108" s="187"/>
      <c r="J108" s="187"/>
      <c r="K108" s="187"/>
      <c r="L108" s="187"/>
      <c r="M108" s="372"/>
      <c r="N108" s="185"/>
    </row>
    <row r="109" spans="1:17" x14ac:dyDescent="0.25">
      <c r="A109" s="371" t="s">
        <v>476</v>
      </c>
      <c r="B109" s="249" t="s">
        <v>475</v>
      </c>
      <c r="C109" s="188"/>
      <c r="D109" s="187"/>
      <c r="E109" s="187"/>
      <c r="F109" s="187"/>
      <c r="G109" s="187"/>
      <c r="H109" s="187"/>
      <c r="I109" s="187"/>
      <c r="J109" s="187"/>
      <c r="K109" s="187"/>
      <c r="L109" s="187"/>
      <c r="M109" s="372"/>
      <c r="N109" s="185"/>
    </row>
    <row r="110" spans="1:17" ht="78.75" customHeight="1" x14ac:dyDescent="0.25">
      <c r="A110" s="371"/>
      <c r="B110" s="460" t="s">
        <v>474</v>
      </c>
      <c r="C110" s="460"/>
      <c r="D110" s="460"/>
      <c r="E110" s="460"/>
      <c r="F110" s="187"/>
      <c r="G110" s="187"/>
      <c r="H110" s="187"/>
      <c r="I110" s="187"/>
      <c r="J110" s="187"/>
      <c r="K110" s="187"/>
      <c r="L110" s="187"/>
      <c r="M110" s="372"/>
      <c r="N110" s="185"/>
    </row>
    <row r="111" spans="1:17" ht="34.5" customHeight="1" thickBot="1" x14ac:dyDescent="0.3">
      <c r="A111" s="373"/>
      <c r="B111" s="460" t="s">
        <v>473</v>
      </c>
      <c r="C111" s="460"/>
      <c r="D111" s="460"/>
      <c r="E111" s="460"/>
      <c r="F111" s="187"/>
      <c r="G111" s="187"/>
      <c r="H111" s="187"/>
      <c r="I111" s="187"/>
      <c r="J111" s="187"/>
      <c r="K111" s="187"/>
      <c r="L111" s="187"/>
      <c r="M111" s="372"/>
      <c r="N111" s="185"/>
      <c r="O111" s="185"/>
    </row>
    <row r="112" spans="1:17" ht="21.75" customHeight="1" x14ac:dyDescent="0.25">
      <c r="A112" s="373"/>
      <c r="B112" s="195" t="s">
        <v>472</v>
      </c>
      <c r="C112" s="248" t="s">
        <v>471</v>
      </c>
      <c r="D112" s="247" t="s">
        <v>470</v>
      </c>
      <c r="E112" s="247" t="s">
        <v>9</v>
      </c>
      <c r="F112" s="247" t="s">
        <v>469</v>
      </c>
      <c r="G112" s="247" t="s">
        <v>9</v>
      </c>
      <c r="H112" s="247" t="s">
        <v>468</v>
      </c>
      <c r="I112" s="232" t="s">
        <v>8</v>
      </c>
      <c r="J112" s="187"/>
      <c r="K112" s="187"/>
      <c r="L112" s="187"/>
      <c r="M112" s="372"/>
      <c r="N112" s="185"/>
      <c r="O112" s="185"/>
    </row>
    <row r="113" spans="1:15" x14ac:dyDescent="0.25">
      <c r="A113" s="373"/>
      <c r="B113" s="203" t="s">
        <v>918</v>
      </c>
      <c r="C113" s="245" t="s">
        <v>494</v>
      </c>
      <c r="D113" s="246">
        <v>55146790.062759101</v>
      </c>
      <c r="E113" s="242" t="str">
        <f>VLOOKUP($B113,ListsReq!$AC$3:$AF$61,2,FALSE)</f>
        <v>kWh</v>
      </c>
      <c r="F113" s="243">
        <f>VLOOKUP($B113,ListsReq!$AC$3:$AF$82,3,FALSE)</f>
        <v>0.49425999999999998</v>
      </c>
      <c r="G113" s="242" t="str">
        <f>VLOOKUP($B113,ListsReq!$AC$3:$AF$61,4,FALSE)</f>
        <v>kg CO2e/kWh</v>
      </c>
      <c r="H113" s="241">
        <f t="shared" ref="H113:H144" si="2">(F113*D113)/1000</f>
        <v>27256.85245641931</v>
      </c>
      <c r="I113" s="252" t="s">
        <v>963</v>
      </c>
      <c r="J113" s="187"/>
      <c r="K113" s="187"/>
      <c r="L113" s="187"/>
      <c r="M113" s="372"/>
      <c r="N113" s="185"/>
      <c r="O113" s="185"/>
    </row>
    <row r="114" spans="1:15" x14ac:dyDescent="0.25">
      <c r="A114" s="373"/>
      <c r="B114" s="203" t="s">
        <v>918</v>
      </c>
      <c r="C114" s="245" t="s">
        <v>494</v>
      </c>
      <c r="D114" s="202">
        <v>19265741</v>
      </c>
      <c r="E114" s="242" t="str">
        <f>VLOOKUP($B114,ListsReq!$AC$3:$AF$61,2,FALSE)</f>
        <v>kWh</v>
      </c>
      <c r="F114" s="243">
        <f>VLOOKUP($B114,ListsReq!$AC$3:$AF$82,3,FALSE)</f>
        <v>0.49425999999999998</v>
      </c>
      <c r="G114" s="242" t="str">
        <f>VLOOKUP($B114,ListsReq!$AC$3:$AF$61,4,FALSE)</f>
        <v>kg CO2e/kWh</v>
      </c>
      <c r="H114" s="241">
        <f t="shared" si="2"/>
        <v>9522.2851466600005</v>
      </c>
      <c r="I114" s="252" t="s">
        <v>964</v>
      </c>
      <c r="J114" s="187"/>
      <c r="K114" s="187"/>
      <c r="L114" s="187"/>
      <c r="M114" s="372"/>
      <c r="N114" s="185"/>
      <c r="O114" s="185"/>
    </row>
    <row r="115" spans="1:15" x14ac:dyDescent="0.25">
      <c r="A115" s="373"/>
      <c r="B115" s="203" t="s">
        <v>869</v>
      </c>
      <c r="C115" s="245" t="s">
        <v>495</v>
      </c>
      <c r="D115" s="202">
        <v>28833381.651379943</v>
      </c>
      <c r="E115" s="242" t="str">
        <f>VLOOKUP($B115,ListsReq!$AC$3:$AF$61,2,FALSE)</f>
        <v>kWh</v>
      </c>
      <c r="F115" s="243">
        <f>VLOOKUP($B115,ListsReq!$AC$3:$AF$82,3,FALSE)</f>
        <v>0.18497</v>
      </c>
      <c r="G115" s="242" t="str">
        <f>VLOOKUP($B115,ListsReq!$AC$3:$AF$61,4,FALSE)</f>
        <v>kg CO2e/kWh</v>
      </c>
      <c r="H115" s="241">
        <f t="shared" si="2"/>
        <v>5333.3106040557486</v>
      </c>
      <c r="I115" s="252" t="s">
        <v>965</v>
      </c>
      <c r="J115" s="187"/>
      <c r="K115" s="187"/>
      <c r="L115" s="187"/>
      <c r="M115" s="372"/>
      <c r="N115" s="185"/>
      <c r="O115" s="185"/>
    </row>
    <row r="116" spans="1:15" x14ac:dyDescent="0.25">
      <c r="A116" s="373"/>
      <c r="B116" s="203" t="s">
        <v>797</v>
      </c>
      <c r="C116" s="245" t="s">
        <v>495</v>
      </c>
      <c r="D116" s="202">
        <v>35233531.780000001</v>
      </c>
      <c r="E116" s="242" t="str">
        <f>VLOOKUP($B116,ListsReq!$AC$3:$AF$61,2,FALSE)</f>
        <v>kWh</v>
      </c>
      <c r="F116" s="243">
        <f>VLOOKUP($B116,ListsReq!$AC$3:$AF$82,3,FALSE)</f>
        <v>0.24667</v>
      </c>
      <c r="G116" s="242" t="str">
        <f>VLOOKUP($B116,ListsReq!$AC$3:$AF$61,4,FALSE)</f>
        <v>kg CO2e/kWh</v>
      </c>
      <c r="H116" s="241">
        <f t="shared" si="2"/>
        <v>8691.0552841726003</v>
      </c>
      <c r="I116" s="252" t="s">
        <v>965</v>
      </c>
      <c r="J116" s="187"/>
      <c r="K116" s="187"/>
      <c r="L116" s="187"/>
      <c r="M116" s="372"/>
      <c r="N116" s="185"/>
      <c r="O116" s="185"/>
    </row>
    <row r="117" spans="1:15" x14ac:dyDescent="0.25">
      <c r="A117" s="373"/>
      <c r="B117" s="203" t="s">
        <v>718</v>
      </c>
      <c r="C117" s="245" t="s">
        <v>495</v>
      </c>
      <c r="D117" s="202">
        <v>29689.289999999994</v>
      </c>
      <c r="E117" s="242" t="str">
        <f>VLOOKUP($B117,ListsReq!$AC$3:$AF$61,2,FALSE)</f>
        <v>litres</v>
      </c>
      <c r="F117" s="243">
        <f>VLOOKUP($B117,ListsReq!$AC$3:$AF$82,3,FALSE)</f>
        <v>2.1913999999999998</v>
      </c>
      <c r="G117" s="242" t="str">
        <f>VLOOKUP($B117,ListsReq!$AC$3:$AF$61,4,FALSE)</f>
        <v>kg CO2e/litre</v>
      </c>
      <c r="H117" s="241">
        <f t="shared" si="2"/>
        <v>65.061110105999973</v>
      </c>
      <c r="I117" s="252" t="s">
        <v>967</v>
      </c>
      <c r="J117" s="187"/>
      <c r="K117" s="187"/>
      <c r="L117" s="187"/>
      <c r="M117" s="372"/>
      <c r="N117" s="185"/>
      <c r="O117" s="185"/>
    </row>
    <row r="118" spans="1:15" x14ac:dyDescent="0.25">
      <c r="A118" s="373"/>
      <c r="B118" s="203" t="s">
        <v>731</v>
      </c>
      <c r="C118" s="245" t="s">
        <v>495</v>
      </c>
      <c r="D118" s="202">
        <v>2110732.550000011</v>
      </c>
      <c r="E118" s="242" t="str">
        <f>VLOOKUP($B118,ListsReq!$AC$3:$AF$61,2,FALSE)</f>
        <v>litres</v>
      </c>
      <c r="F118" s="243">
        <f>VLOOKUP($B118,ListsReq!$AC$3:$AF$82,3,FALSE)</f>
        <v>2.6023999999999998</v>
      </c>
      <c r="G118" s="242" t="str">
        <f>VLOOKUP($B118,ListsReq!$AC$3:$AF$61,4,FALSE)</f>
        <v>kg CO2e/litre</v>
      </c>
      <c r="H118" s="241">
        <f t="shared" si="2"/>
        <v>5492.9703881200285</v>
      </c>
      <c r="I118" s="252" t="s">
        <v>967</v>
      </c>
      <c r="J118" s="187"/>
      <c r="K118" s="187"/>
      <c r="L118" s="187"/>
      <c r="M118" s="372"/>
      <c r="N118" s="185"/>
      <c r="O118" s="185"/>
    </row>
    <row r="119" spans="1:15" ht="30" x14ac:dyDescent="0.25">
      <c r="A119" s="373"/>
      <c r="B119" s="203" t="s">
        <v>569</v>
      </c>
      <c r="C119" s="245" t="s">
        <v>495</v>
      </c>
      <c r="D119" s="202">
        <v>340084.52</v>
      </c>
      <c r="E119" s="242" t="s">
        <v>672</v>
      </c>
      <c r="F119" s="243">
        <v>3.0213000000000001</v>
      </c>
      <c r="G119" s="242" t="s">
        <v>671</v>
      </c>
      <c r="H119" s="241">
        <f t="shared" si="2"/>
        <v>1027.4973602760001</v>
      </c>
      <c r="I119" s="252" t="s">
        <v>966</v>
      </c>
      <c r="J119" s="187"/>
      <c r="K119" s="187"/>
      <c r="L119" s="187"/>
      <c r="M119" s="372"/>
      <c r="N119" s="185"/>
      <c r="O119" s="185"/>
    </row>
    <row r="120" spans="1:15" ht="30" x14ac:dyDescent="0.25">
      <c r="A120" s="373"/>
      <c r="B120" s="203" t="s">
        <v>764</v>
      </c>
      <c r="C120" s="245" t="s">
        <v>493</v>
      </c>
      <c r="D120" s="202">
        <v>561337</v>
      </c>
      <c r="E120" s="242" t="str">
        <f>VLOOKUP($B120,ListsReq!$AC$3:$AF$61,2,FALSE)</f>
        <v>m3</v>
      </c>
      <c r="F120" s="243">
        <f>VLOOKUP($B120,ListsReq!$AC$3:$AF$82,3,FALSE)</f>
        <v>0.34410000000000002</v>
      </c>
      <c r="G120" s="242" t="str">
        <f>VLOOKUP($B120,ListsReq!$AC$3:$AF$61,4,FALSE)</f>
        <v>kg CO2e/m3</v>
      </c>
      <c r="H120" s="241">
        <f t="shared" si="2"/>
        <v>193.15606170000001</v>
      </c>
      <c r="I120" s="252" t="s">
        <v>968</v>
      </c>
      <c r="J120" s="187"/>
      <c r="K120" s="187"/>
      <c r="L120" s="187"/>
      <c r="M120" s="372"/>
      <c r="N120" s="185"/>
      <c r="O120" s="185"/>
    </row>
    <row r="121" spans="1:15" ht="30" x14ac:dyDescent="0.25">
      <c r="A121" s="373"/>
      <c r="B121" s="203" t="s">
        <v>748</v>
      </c>
      <c r="C121" s="245" t="s">
        <v>493</v>
      </c>
      <c r="D121" s="202">
        <v>402324.88</v>
      </c>
      <c r="E121" s="242" t="str">
        <f>VLOOKUP($B121,ListsReq!$AC$3:$AF$61,2,FALSE)</f>
        <v>m3</v>
      </c>
      <c r="F121" s="243">
        <f>VLOOKUP($B121,ListsReq!$AC$3:$AF$82,3,FALSE)</f>
        <v>0.70850000000000002</v>
      </c>
      <c r="G121" s="242" t="str">
        <f>VLOOKUP($B121,ListsReq!$AC$3:$AF$61,4,FALSE)</f>
        <v>kg CO2e/m3</v>
      </c>
      <c r="H121" s="241">
        <f t="shared" si="2"/>
        <v>285.04717748000002</v>
      </c>
      <c r="I121" s="252" t="s">
        <v>968</v>
      </c>
      <c r="J121" s="187"/>
      <c r="K121" s="187"/>
      <c r="L121" s="187"/>
      <c r="M121" s="372"/>
      <c r="N121" s="185"/>
      <c r="O121" s="185"/>
    </row>
    <row r="122" spans="1:15" ht="30" x14ac:dyDescent="0.25">
      <c r="A122" s="373"/>
      <c r="B122" s="203" t="s">
        <v>621</v>
      </c>
      <c r="C122" s="245" t="s">
        <v>493</v>
      </c>
      <c r="D122" s="202">
        <v>581.10199999999998</v>
      </c>
      <c r="E122" s="242" t="str">
        <f>VLOOKUP($B122,ListsReq!$AC$3:$AF$61,2,FALSE)</f>
        <v>tonnes</v>
      </c>
      <c r="F122" s="243">
        <f>VLOOKUP($B122,ListsReq!$AC$3:$AF$82,3,FALSE)</f>
        <v>289.83554099999998</v>
      </c>
      <c r="G122" s="242" t="str">
        <f>VLOOKUP($B122,ListsReq!$AC$3:$AF$61,4,FALSE)</f>
        <v>kgCO2e/tonne</v>
      </c>
      <c r="H122" s="241">
        <f t="shared" si="2"/>
        <v>168.42401254618196</v>
      </c>
      <c r="I122" s="252" t="s">
        <v>969</v>
      </c>
      <c r="J122" s="187"/>
      <c r="K122" s="187"/>
      <c r="L122" s="187"/>
      <c r="M122" s="372"/>
      <c r="N122" s="185"/>
      <c r="O122" s="185"/>
    </row>
    <row r="123" spans="1:15" ht="30" x14ac:dyDescent="0.25">
      <c r="A123" s="373"/>
      <c r="B123" s="203" t="s">
        <v>621</v>
      </c>
      <c r="C123" s="245" t="s">
        <v>493</v>
      </c>
      <c r="D123" s="202">
        <v>814</v>
      </c>
      <c r="E123" s="242" t="str">
        <f>VLOOKUP($B123,ListsReq!$AC$3:$AF$61,2,FALSE)</f>
        <v>tonnes</v>
      </c>
      <c r="F123" s="243">
        <f>VLOOKUP($B123,ListsReq!$AC$3:$AF$82,3,FALSE)</f>
        <v>289.83554099999998</v>
      </c>
      <c r="G123" s="242" t="str">
        <f>VLOOKUP($B123,ListsReq!$AC$3:$AF$61,4,FALSE)</f>
        <v>kgCO2e/tonne</v>
      </c>
      <c r="H123" s="241">
        <f t="shared" si="2"/>
        <v>235.92613037399997</v>
      </c>
      <c r="I123" s="252" t="s">
        <v>970</v>
      </c>
      <c r="J123" s="187"/>
      <c r="K123" s="187"/>
      <c r="L123" s="187"/>
      <c r="M123" s="372"/>
      <c r="N123" s="185"/>
      <c r="O123" s="185"/>
    </row>
    <row r="124" spans="1:15" ht="30" x14ac:dyDescent="0.25">
      <c r="A124" s="373"/>
      <c r="B124" s="203" t="s">
        <v>598</v>
      </c>
      <c r="C124" s="245" t="s">
        <v>493</v>
      </c>
      <c r="D124" s="202">
        <v>386</v>
      </c>
      <c r="E124" s="242" t="str">
        <f>VLOOKUP($B124,ListsReq!$AC$3:$AF$61,2,FALSE)</f>
        <v>tonnes</v>
      </c>
      <c r="F124" s="243">
        <f>VLOOKUP($B124,ListsReq!$AC$3:$AF$82,3,FALSE)</f>
        <v>21</v>
      </c>
      <c r="G124" s="242" t="str">
        <f>VLOOKUP($B124,ListsReq!$AC$3:$AF$61,4,FALSE)</f>
        <v>kg CO2e/tonne</v>
      </c>
      <c r="H124" s="241">
        <f t="shared" si="2"/>
        <v>8.1059999999999999</v>
      </c>
      <c r="I124" s="252" t="s">
        <v>972</v>
      </c>
      <c r="J124" s="187"/>
      <c r="K124" s="187"/>
      <c r="L124" s="187"/>
      <c r="M124" s="372"/>
      <c r="N124" s="185"/>
      <c r="O124" s="185"/>
    </row>
    <row r="125" spans="1:15" ht="30" x14ac:dyDescent="0.25">
      <c r="A125" s="373"/>
      <c r="B125" s="203" t="s">
        <v>598</v>
      </c>
      <c r="C125" s="245" t="s">
        <v>493</v>
      </c>
      <c r="D125" s="202">
        <v>515</v>
      </c>
      <c r="E125" s="242" t="str">
        <f>VLOOKUP($B125,ListsReq!$AC$3:$AF$61,2,FALSE)</f>
        <v>tonnes</v>
      </c>
      <c r="F125" s="243">
        <f>VLOOKUP($B125,ListsReq!$AC$3:$AF$82,3,FALSE)</f>
        <v>21</v>
      </c>
      <c r="G125" s="242" t="str">
        <f>VLOOKUP($B125,ListsReq!$AC$3:$AF$61,4,FALSE)</f>
        <v>kg CO2e/tonne</v>
      </c>
      <c r="H125" s="241">
        <f t="shared" si="2"/>
        <v>10.815</v>
      </c>
      <c r="I125" s="252" t="s">
        <v>971</v>
      </c>
      <c r="J125" s="187"/>
      <c r="K125" s="187"/>
      <c r="L125" s="187"/>
      <c r="M125" s="372"/>
      <c r="N125" s="185"/>
      <c r="O125" s="185"/>
    </row>
    <row r="126" spans="1:15" ht="120" x14ac:dyDescent="0.25">
      <c r="A126" s="373"/>
      <c r="B126" s="203" t="s">
        <v>589</v>
      </c>
      <c r="C126" s="245" t="s">
        <v>493</v>
      </c>
      <c r="D126" s="202">
        <v>10484662.4</v>
      </c>
      <c r="E126" s="242" t="str">
        <f>VLOOKUP($B126,ListsReq!$AC$3:$AF$61,2,FALSE)</f>
        <v>passenger km</v>
      </c>
      <c r="F126" s="243">
        <f>VLOOKUP($B126,ListsReq!$AC$3:$AF$82,3,FALSE)</f>
        <v>0.19388</v>
      </c>
      <c r="G126" s="242" t="str">
        <f>VLOOKUP($B126,ListsReq!$AC$3:$AF$61,4,FALSE)</f>
        <v>kg CO2e/passenger km</v>
      </c>
      <c r="H126" s="241">
        <f t="shared" si="2"/>
        <v>2032.7663461120001</v>
      </c>
      <c r="I126" s="252" t="s">
        <v>987</v>
      </c>
      <c r="J126" s="187"/>
      <c r="K126" s="187"/>
      <c r="L126" s="187"/>
      <c r="M126" s="372"/>
      <c r="N126" s="185"/>
      <c r="O126" s="185"/>
    </row>
    <row r="127" spans="1:15" ht="75" x14ac:dyDescent="0.25">
      <c r="A127" s="373"/>
      <c r="B127" s="203" t="s">
        <v>589</v>
      </c>
      <c r="C127" s="245" t="s">
        <v>493</v>
      </c>
      <c r="D127" s="202">
        <v>1384106.8160000001</v>
      </c>
      <c r="E127" s="242" t="str">
        <f>VLOOKUP($B127,ListsReq!$AC$3:$AF$61,2,FALSE)</f>
        <v>passenger km</v>
      </c>
      <c r="F127" s="243">
        <f>VLOOKUP($B127,ListsReq!$AC$3:$AF$82,3,FALSE)</f>
        <v>0.19388</v>
      </c>
      <c r="G127" s="242" t="str">
        <f>VLOOKUP($B127,ListsReq!$AC$3:$AF$61,4,FALSE)</f>
        <v>kg CO2e/passenger km</v>
      </c>
      <c r="H127" s="241">
        <f t="shared" si="2"/>
        <v>268.35062948608004</v>
      </c>
      <c r="I127" s="252" t="s">
        <v>986</v>
      </c>
      <c r="J127" s="187"/>
      <c r="K127" s="187"/>
      <c r="L127" s="187"/>
      <c r="M127" s="372"/>
      <c r="N127" s="185"/>
      <c r="O127" s="185"/>
    </row>
    <row r="128" spans="1:15" ht="30" x14ac:dyDescent="0.25">
      <c r="A128" s="373"/>
      <c r="B128" s="203" t="s">
        <v>578</v>
      </c>
      <c r="C128" s="245" t="s">
        <v>493</v>
      </c>
      <c r="D128" s="202">
        <v>29488</v>
      </c>
      <c r="E128" s="242" t="str">
        <f>VLOOKUP($B128,ListsReq!$AC$3:$AF$61,2,FALSE)</f>
        <v>passenger km</v>
      </c>
      <c r="F128" s="243">
        <f>VLOOKUP($B128,ListsReq!$AC$3:$AF$82,3,FALSE)</f>
        <v>0.10946</v>
      </c>
      <c r="G128" s="242" t="str">
        <f>VLOOKUP($B128,ListsReq!$AC$3:$AF$61,4,FALSE)</f>
        <v>kg CO2e/passenger km</v>
      </c>
      <c r="H128" s="241">
        <f t="shared" si="2"/>
        <v>3.22775648</v>
      </c>
      <c r="I128" s="252" t="s">
        <v>973</v>
      </c>
      <c r="J128" s="187"/>
      <c r="K128" s="187"/>
      <c r="L128" s="187"/>
      <c r="M128" s="372"/>
      <c r="N128" s="185"/>
      <c r="O128" s="185"/>
    </row>
    <row r="129" spans="1:15" x14ac:dyDescent="0.25">
      <c r="A129" s="373"/>
      <c r="B129" s="203" t="s">
        <v>575</v>
      </c>
      <c r="C129" s="245" t="s">
        <v>493</v>
      </c>
      <c r="D129" s="202">
        <v>7922</v>
      </c>
      <c r="E129" s="242" t="str">
        <f>VLOOKUP($B129,ListsReq!$AC$3:$AF$61,2,FALSE)</f>
        <v>passenger km</v>
      </c>
      <c r="F129" s="243">
        <f>VLOOKUP($B129,ListsReq!$AC$3:$AF$82,3,FALSE)</f>
        <v>0.116082</v>
      </c>
      <c r="G129" s="242" t="str">
        <f>VLOOKUP($B129,ListsReq!$AC$3:$AF$61,4,FALSE)</f>
        <v>kg CO2e/passenger km</v>
      </c>
      <c r="H129" s="241">
        <f t="shared" si="2"/>
        <v>0.91960160400000002</v>
      </c>
      <c r="I129" s="252" t="s">
        <v>717</v>
      </c>
      <c r="J129" s="187"/>
      <c r="K129" s="187"/>
      <c r="L129" s="187"/>
      <c r="M129" s="372"/>
      <c r="N129" s="185"/>
      <c r="O129" s="185"/>
    </row>
    <row r="130" spans="1:15" x14ac:dyDescent="0.25">
      <c r="A130" s="373"/>
      <c r="B130" s="203" t="s">
        <v>595</v>
      </c>
      <c r="C130" s="245" t="s">
        <v>493</v>
      </c>
      <c r="D130" s="202">
        <v>117683</v>
      </c>
      <c r="E130" s="242" t="str">
        <f>VLOOKUP($B130,ListsReq!$AC$3:$AF$61,2,FALSE)</f>
        <v>passenger km</v>
      </c>
      <c r="F130" s="243">
        <v>0.16685</v>
      </c>
      <c r="G130" s="242" t="s">
        <v>573</v>
      </c>
      <c r="H130" s="241">
        <f t="shared" si="2"/>
        <v>19.635408550000001</v>
      </c>
      <c r="I130" s="252" t="s">
        <v>717</v>
      </c>
      <c r="J130" s="187"/>
      <c r="K130" s="187"/>
      <c r="L130" s="187"/>
      <c r="M130" s="372"/>
      <c r="N130" s="185"/>
      <c r="O130" s="185"/>
    </row>
    <row r="131" spans="1:15" x14ac:dyDescent="0.25">
      <c r="A131" s="373"/>
      <c r="B131" s="203" t="s">
        <v>591</v>
      </c>
      <c r="C131" s="245" t="s">
        <v>493</v>
      </c>
      <c r="D131" s="202">
        <v>613901</v>
      </c>
      <c r="E131" s="242" t="str">
        <f>VLOOKUP($B131,ListsReq!$AC$3:$AF$61,2,FALSE)</f>
        <v>passenger km</v>
      </c>
      <c r="F131" s="243">
        <f>VLOOKUP($B131,ListsReq!$AC$3:$AF$82,3,FALSE)</f>
        <v>4.7379999999999999E-2</v>
      </c>
      <c r="G131" s="242" t="str">
        <f>VLOOKUP($B131,ListsReq!$AC$3:$AF$61,4,FALSE)</f>
        <v>kg CO2e/passenger km</v>
      </c>
      <c r="H131" s="241">
        <f t="shared" si="2"/>
        <v>29.086629379999998</v>
      </c>
      <c r="I131" s="252" t="s">
        <v>717</v>
      </c>
      <c r="J131" s="187"/>
      <c r="K131" s="187"/>
      <c r="L131" s="187"/>
      <c r="M131" s="372"/>
      <c r="N131" s="185"/>
      <c r="O131" s="185"/>
    </row>
    <row r="132" spans="1:15" x14ac:dyDescent="0.25">
      <c r="A132" s="373"/>
      <c r="B132" s="203" t="s">
        <v>576</v>
      </c>
      <c r="C132" s="245" t="s">
        <v>493</v>
      </c>
      <c r="D132" s="202">
        <v>1223</v>
      </c>
      <c r="E132" s="242" t="str">
        <f>VLOOKUP($B132,ListsReq!$AC$3:$AF$61,2,FALSE)</f>
        <v>passenger km</v>
      </c>
      <c r="F132" s="243">
        <f>VLOOKUP($B132,ListsReq!$AC$3:$AF$82,3,FALSE)</f>
        <v>0.17755000000000001</v>
      </c>
      <c r="G132" s="242" t="str">
        <f>VLOOKUP($B132,ListsReq!$AC$3:$AF$61,4,FALSE)</f>
        <v>kg CO2e/passenger km</v>
      </c>
      <c r="H132" s="241">
        <f t="shared" si="2"/>
        <v>0.21714365000000002</v>
      </c>
      <c r="I132" s="252" t="s">
        <v>717</v>
      </c>
      <c r="J132" s="187"/>
      <c r="K132" s="187"/>
      <c r="L132" s="187"/>
      <c r="M132" s="372"/>
      <c r="N132" s="185"/>
      <c r="O132" s="185"/>
    </row>
    <row r="133" spans="1:15" x14ac:dyDescent="0.25">
      <c r="A133" s="373"/>
      <c r="B133" s="203" t="s">
        <v>894</v>
      </c>
      <c r="C133" s="245" t="s">
        <v>493</v>
      </c>
      <c r="D133" s="246">
        <v>55146790.062759101</v>
      </c>
      <c r="E133" s="242" t="str">
        <f>VLOOKUP($B133,ListsReq!$AC$3:$AF$61,2,FALSE)</f>
        <v>kWh</v>
      </c>
      <c r="F133" s="243">
        <f>VLOOKUP($B133,ListsReq!$AC$3:$AF$82,3,FALSE)</f>
        <v>4.3220000000000001E-2</v>
      </c>
      <c r="G133" s="242" t="str">
        <f>VLOOKUP($B133,ListsReq!$AC$3:$AF$61,4,FALSE)</f>
        <v>kg CO2e/kWh</v>
      </c>
      <c r="H133" s="241">
        <f t="shared" si="2"/>
        <v>2383.4442665124484</v>
      </c>
      <c r="I133" s="252"/>
      <c r="J133" s="187"/>
      <c r="K133" s="187"/>
      <c r="L133" s="187"/>
      <c r="M133" s="372"/>
      <c r="N133" s="185"/>
      <c r="O133" s="185"/>
    </row>
    <row r="134" spans="1:15" x14ac:dyDescent="0.25">
      <c r="A134" s="373"/>
      <c r="B134" s="203" t="s">
        <v>894</v>
      </c>
      <c r="C134" s="245" t="s">
        <v>493</v>
      </c>
      <c r="D134" s="202">
        <v>19265741</v>
      </c>
      <c r="E134" s="242" t="str">
        <f>VLOOKUP($B134,ListsReq!$AC$3:$AF$61,2,FALSE)</f>
        <v>kWh</v>
      </c>
      <c r="F134" s="243">
        <f>VLOOKUP($B134,ListsReq!$AC$3:$AF$82,3,FALSE)</f>
        <v>4.3220000000000001E-2</v>
      </c>
      <c r="G134" s="242" t="str">
        <f>VLOOKUP($B134,ListsReq!$AC$3:$AF$61,4,FALSE)</f>
        <v>kg CO2e/kWh</v>
      </c>
      <c r="H134" s="241">
        <f t="shared" si="2"/>
        <v>832.66532602000007</v>
      </c>
      <c r="I134" s="252"/>
      <c r="J134" s="187"/>
      <c r="K134" s="187"/>
      <c r="L134" s="187"/>
      <c r="M134" s="372"/>
      <c r="N134" s="185"/>
      <c r="O134" s="185"/>
    </row>
    <row r="135" spans="1:15" hidden="1" x14ac:dyDescent="0.25">
      <c r="A135" s="373"/>
      <c r="B135" s="203"/>
      <c r="C135" s="245"/>
      <c r="D135" s="202"/>
      <c r="E135" s="242" t="e">
        <f>VLOOKUP($B135,ListsReq!$AC$3:$AF$61,2,FALSE)</f>
        <v>#N/A</v>
      </c>
      <c r="F135" s="243" t="e">
        <f>VLOOKUP($B135,ListsReq!$AC$3:$AF$82,3,FALSE)</f>
        <v>#N/A</v>
      </c>
      <c r="G135" s="242" t="e">
        <f>VLOOKUP($B135,ListsReq!$AC$3:$AF$61,4,FALSE)</f>
        <v>#N/A</v>
      </c>
      <c r="H135" s="241" t="e">
        <f t="shared" si="2"/>
        <v>#N/A</v>
      </c>
      <c r="I135" s="252"/>
      <c r="J135" s="187"/>
      <c r="K135" s="187"/>
      <c r="L135" s="187"/>
      <c r="M135" s="372"/>
      <c r="N135" s="185"/>
      <c r="O135" s="185"/>
    </row>
    <row r="136" spans="1:15" hidden="1" x14ac:dyDescent="0.25">
      <c r="A136" s="373"/>
      <c r="B136" s="203"/>
      <c r="C136" s="245"/>
      <c r="D136" s="202"/>
      <c r="E136" s="242" t="e">
        <f>VLOOKUP($B136,ListsReq!$AC$3:$AF$61,2,FALSE)</f>
        <v>#N/A</v>
      </c>
      <c r="F136" s="243" t="e">
        <f>VLOOKUP($B136,ListsReq!$AC$3:$AF$82,3,FALSE)</f>
        <v>#N/A</v>
      </c>
      <c r="G136" s="242" t="e">
        <f>VLOOKUP($B136,ListsReq!$AC$3:$AF$61,4,FALSE)</f>
        <v>#N/A</v>
      </c>
      <c r="H136" s="241" t="e">
        <f t="shared" si="2"/>
        <v>#N/A</v>
      </c>
      <c r="I136" s="252"/>
      <c r="J136" s="187"/>
      <c r="K136" s="187"/>
      <c r="L136" s="187"/>
      <c r="M136" s="372"/>
      <c r="N136" s="185"/>
      <c r="O136" s="185"/>
    </row>
    <row r="137" spans="1:15" hidden="1" x14ac:dyDescent="0.25">
      <c r="A137" s="373"/>
      <c r="B137" s="203"/>
      <c r="C137" s="245"/>
      <c r="D137" s="202"/>
      <c r="E137" s="242" t="e">
        <f>VLOOKUP($B137,ListsReq!$AC$3:$AF$61,2,FALSE)</f>
        <v>#N/A</v>
      </c>
      <c r="F137" s="243" t="e">
        <f>VLOOKUP($B137,ListsReq!$AC$3:$AF$82,3,FALSE)</f>
        <v>#N/A</v>
      </c>
      <c r="G137" s="242" t="e">
        <f>VLOOKUP($B137,ListsReq!$AC$3:$AF$61,4,FALSE)</f>
        <v>#N/A</v>
      </c>
      <c r="H137" s="241" t="e">
        <f t="shared" si="2"/>
        <v>#N/A</v>
      </c>
      <c r="I137" s="252"/>
      <c r="J137" s="187"/>
      <c r="K137" s="187"/>
      <c r="L137" s="187"/>
      <c r="M137" s="372"/>
      <c r="N137" s="185"/>
      <c r="O137" s="185"/>
    </row>
    <row r="138" spans="1:15" hidden="1" x14ac:dyDescent="0.25">
      <c r="A138" s="373"/>
      <c r="B138" s="203"/>
      <c r="C138" s="245"/>
      <c r="D138" s="202"/>
      <c r="E138" s="242" t="e">
        <f>VLOOKUP($B138,ListsReq!$AC$3:$AF$61,2,FALSE)</f>
        <v>#N/A</v>
      </c>
      <c r="F138" s="243" t="e">
        <f>VLOOKUP($B138,ListsReq!$AC$3:$AF$82,3,FALSE)</f>
        <v>#N/A</v>
      </c>
      <c r="G138" s="242" t="e">
        <f>VLOOKUP($B138,ListsReq!$AC$3:$AF$61,4,FALSE)</f>
        <v>#N/A</v>
      </c>
      <c r="H138" s="241" t="e">
        <f t="shared" si="2"/>
        <v>#N/A</v>
      </c>
      <c r="I138" s="252"/>
      <c r="J138" s="187"/>
      <c r="K138" s="187"/>
      <c r="L138" s="187"/>
      <c r="M138" s="372"/>
      <c r="N138" s="185"/>
      <c r="O138" s="185"/>
    </row>
    <row r="139" spans="1:15" hidden="1" x14ac:dyDescent="0.25">
      <c r="A139" s="373"/>
      <c r="B139" s="203"/>
      <c r="C139" s="245"/>
      <c r="D139" s="202"/>
      <c r="E139" s="242" t="e">
        <f>VLOOKUP($B139,ListsReq!$AC$3:$AF$61,2,FALSE)</f>
        <v>#N/A</v>
      </c>
      <c r="F139" s="243" t="e">
        <f>VLOOKUP($B139,ListsReq!$AC$3:$AF$82,3,FALSE)</f>
        <v>#N/A</v>
      </c>
      <c r="G139" s="242" t="e">
        <f>VLOOKUP($B139,ListsReq!$AC$3:$AF$61,4,FALSE)</f>
        <v>#N/A</v>
      </c>
      <c r="H139" s="241" t="e">
        <f t="shared" si="2"/>
        <v>#N/A</v>
      </c>
      <c r="I139" s="252"/>
      <c r="J139" s="187"/>
      <c r="K139" s="187"/>
      <c r="L139" s="187"/>
      <c r="M139" s="372"/>
      <c r="N139" s="185"/>
      <c r="O139" s="185"/>
    </row>
    <row r="140" spans="1:15" hidden="1" x14ac:dyDescent="0.25">
      <c r="A140" s="373"/>
      <c r="B140" s="203"/>
      <c r="C140" s="245"/>
      <c r="D140" s="202"/>
      <c r="E140" s="242" t="e">
        <f>VLOOKUP($B140,ListsReq!$AC$3:$AF$61,2,FALSE)</f>
        <v>#N/A</v>
      </c>
      <c r="F140" s="243" t="e">
        <f>VLOOKUP($B140,ListsReq!$AC$3:$AF$82,3,FALSE)</f>
        <v>#N/A</v>
      </c>
      <c r="G140" s="242" t="e">
        <f>VLOOKUP($B140,ListsReq!$AC$3:$AF$61,4,FALSE)</f>
        <v>#N/A</v>
      </c>
      <c r="H140" s="241" t="e">
        <f t="shared" si="2"/>
        <v>#N/A</v>
      </c>
      <c r="I140" s="252"/>
      <c r="J140" s="187"/>
      <c r="K140" s="187"/>
      <c r="L140" s="187"/>
      <c r="M140" s="372"/>
      <c r="N140" s="185"/>
      <c r="O140" s="185"/>
    </row>
    <row r="141" spans="1:15" hidden="1" x14ac:dyDescent="0.25">
      <c r="A141" s="373"/>
      <c r="B141" s="203"/>
      <c r="C141" s="245"/>
      <c r="D141" s="202"/>
      <c r="E141" s="242" t="e">
        <f>VLOOKUP($B141,ListsReq!$AC$3:$AF$61,2,FALSE)</f>
        <v>#N/A</v>
      </c>
      <c r="F141" s="243" t="e">
        <f>VLOOKUP($B141,ListsReq!$AC$3:$AF$82,3,FALSE)</f>
        <v>#N/A</v>
      </c>
      <c r="G141" s="242" t="e">
        <f>VLOOKUP($B141,ListsReq!$AC$3:$AF$61,4,FALSE)</f>
        <v>#N/A</v>
      </c>
      <c r="H141" s="241" t="e">
        <f t="shared" si="2"/>
        <v>#N/A</v>
      </c>
      <c r="I141" s="252"/>
      <c r="J141" s="187"/>
      <c r="K141" s="187"/>
      <c r="L141" s="187"/>
      <c r="M141" s="372"/>
      <c r="N141" s="185"/>
      <c r="O141" s="185"/>
    </row>
    <row r="142" spans="1:15" hidden="1" x14ac:dyDescent="0.25">
      <c r="A142" s="373"/>
      <c r="B142" s="203"/>
      <c r="C142" s="245"/>
      <c r="D142" s="202"/>
      <c r="E142" s="242" t="e">
        <f>VLOOKUP($B142,ListsReq!$AC$3:$AF$61,2,FALSE)</f>
        <v>#N/A</v>
      </c>
      <c r="F142" s="243" t="e">
        <f>VLOOKUP($B142,ListsReq!$AC$3:$AF$82,3,FALSE)</f>
        <v>#N/A</v>
      </c>
      <c r="G142" s="242" t="e">
        <f>VLOOKUP($B142,ListsReq!$AC$3:$AF$61,4,FALSE)</f>
        <v>#N/A</v>
      </c>
      <c r="H142" s="241" t="e">
        <f t="shared" si="2"/>
        <v>#N/A</v>
      </c>
      <c r="I142" s="252"/>
      <c r="J142" s="187"/>
      <c r="K142" s="187"/>
      <c r="L142" s="187"/>
      <c r="M142" s="372"/>
      <c r="N142" s="185"/>
      <c r="O142" s="185"/>
    </row>
    <row r="143" spans="1:15" hidden="1" x14ac:dyDescent="0.25">
      <c r="A143" s="373"/>
      <c r="B143" s="203"/>
      <c r="C143" s="245"/>
      <c r="D143" s="202"/>
      <c r="E143" s="242" t="e">
        <f>VLOOKUP($B143,ListsReq!$AC$3:$AF$61,2,FALSE)</f>
        <v>#N/A</v>
      </c>
      <c r="F143" s="243" t="e">
        <f>VLOOKUP($B143,ListsReq!$AC$3:$AF$82,3,FALSE)</f>
        <v>#N/A</v>
      </c>
      <c r="G143" s="242" t="e">
        <f>VLOOKUP($B143,ListsReq!$AC$3:$AF$61,4,FALSE)</f>
        <v>#N/A</v>
      </c>
      <c r="H143" s="241" t="e">
        <f t="shared" si="2"/>
        <v>#N/A</v>
      </c>
      <c r="I143" s="252"/>
      <c r="J143" s="187"/>
      <c r="K143" s="187"/>
      <c r="L143" s="187"/>
      <c r="M143" s="372"/>
      <c r="N143" s="185"/>
      <c r="O143" s="185"/>
    </row>
    <row r="144" spans="1:15" hidden="1" x14ac:dyDescent="0.25">
      <c r="A144" s="373"/>
      <c r="B144" s="203"/>
      <c r="C144" s="245"/>
      <c r="D144" s="202"/>
      <c r="E144" s="242" t="e">
        <f>VLOOKUP($B144,ListsReq!$AC$3:$AF$61,2,FALSE)</f>
        <v>#N/A</v>
      </c>
      <c r="F144" s="243" t="e">
        <f>VLOOKUP($B144,ListsReq!$AC$3:$AF$82,3,FALSE)</f>
        <v>#N/A</v>
      </c>
      <c r="G144" s="242" t="e">
        <f>VLOOKUP($B144,ListsReq!$AC$3:$AF$61,4,FALSE)</f>
        <v>#N/A</v>
      </c>
      <c r="H144" s="241" t="e">
        <f t="shared" si="2"/>
        <v>#N/A</v>
      </c>
      <c r="I144" s="252"/>
      <c r="J144" s="187"/>
      <c r="K144" s="187"/>
      <c r="L144" s="187"/>
      <c r="M144" s="372"/>
      <c r="N144" s="185"/>
      <c r="O144" s="185"/>
    </row>
    <row r="145" spans="1:15" hidden="1" x14ac:dyDescent="0.25">
      <c r="A145" s="373"/>
      <c r="B145" s="203"/>
      <c r="C145" s="245"/>
      <c r="D145" s="202"/>
      <c r="E145" s="242" t="e">
        <f>VLOOKUP($B145,ListsReq!$AC$3:$AF$61,2,FALSE)</f>
        <v>#N/A</v>
      </c>
      <c r="F145" s="243" t="e">
        <f>VLOOKUP($B145,ListsReq!$AC$3:$AF$82,3,FALSE)</f>
        <v>#N/A</v>
      </c>
      <c r="G145" s="242" t="e">
        <f>VLOOKUP($B145,ListsReq!$AC$3:$AF$61,4,FALSE)</f>
        <v>#N/A</v>
      </c>
      <c r="H145" s="241" t="e">
        <f t="shared" ref="H145:H176" si="3">(F145*D145)/1000</f>
        <v>#N/A</v>
      </c>
      <c r="I145" s="252"/>
      <c r="J145" s="187"/>
      <c r="K145" s="187"/>
      <c r="L145" s="187"/>
      <c r="M145" s="372"/>
      <c r="N145" s="185"/>
      <c r="O145" s="185"/>
    </row>
    <row r="146" spans="1:15" hidden="1" x14ac:dyDescent="0.25">
      <c r="A146" s="373"/>
      <c r="B146" s="203"/>
      <c r="C146" s="245"/>
      <c r="D146" s="202"/>
      <c r="E146" s="242" t="e">
        <f>VLOOKUP($B146,ListsReq!$AC$3:$AF$61,2,FALSE)</f>
        <v>#N/A</v>
      </c>
      <c r="F146" s="243" t="e">
        <f>VLOOKUP($B146,ListsReq!$AC$3:$AF$82,3,FALSE)</f>
        <v>#N/A</v>
      </c>
      <c r="G146" s="242" t="e">
        <f>VLOOKUP($B146,ListsReq!$AC$3:$AF$61,4,FALSE)</f>
        <v>#N/A</v>
      </c>
      <c r="H146" s="241" t="e">
        <f t="shared" si="3"/>
        <v>#N/A</v>
      </c>
      <c r="I146" s="252"/>
      <c r="J146" s="187"/>
      <c r="K146" s="187"/>
      <c r="L146" s="187"/>
      <c r="M146" s="372"/>
      <c r="N146" s="185"/>
      <c r="O146" s="185"/>
    </row>
    <row r="147" spans="1:15" hidden="1" x14ac:dyDescent="0.25">
      <c r="A147" s="373"/>
      <c r="B147" s="203"/>
      <c r="C147" s="245"/>
      <c r="D147" s="202"/>
      <c r="E147" s="242" t="e">
        <f>VLOOKUP($B147,ListsReq!$AC$3:$AF$61,2,FALSE)</f>
        <v>#N/A</v>
      </c>
      <c r="F147" s="243" t="e">
        <f>VLOOKUP($B147,ListsReq!$AC$3:$AF$82,3,FALSE)</f>
        <v>#N/A</v>
      </c>
      <c r="G147" s="242" t="e">
        <f>VLOOKUP($B147,ListsReq!$AC$3:$AF$61,4,FALSE)</f>
        <v>#N/A</v>
      </c>
      <c r="H147" s="241" t="e">
        <f t="shared" si="3"/>
        <v>#N/A</v>
      </c>
      <c r="I147" s="252"/>
      <c r="J147" s="187"/>
      <c r="K147" s="187"/>
      <c r="L147" s="187"/>
      <c r="M147" s="372"/>
      <c r="N147" s="185"/>
      <c r="O147" s="185"/>
    </row>
    <row r="148" spans="1:15" hidden="1" x14ac:dyDescent="0.25">
      <c r="A148" s="373"/>
      <c r="B148" s="203"/>
      <c r="C148" s="245"/>
      <c r="D148" s="202"/>
      <c r="E148" s="242" t="e">
        <f>VLOOKUP($B148,ListsReq!$AC$3:$AF$61,2,FALSE)</f>
        <v>#N/A</v>
      </c>
      <c r="F148" s="243" t="e">
        <f>VLOOKUP($B148,ListsReq!$AC$3:$AF$82,3,FALSE)</f>
        <v>#N/A</v>
      </c>
      <c r="G148" s="242" t="e">
        <f>VLOOKUP($B148,ListsReq!$AC$3:$AF$61,4,FALSE)</f>
        <v>#N/A</v>
      </c>
      <c r="H148" s="241" t="e">
        <f t="shared" si="3"/>
        <v>#N/A</v>
      </c>
      <c r="I148" s="252"/>
      <c r="J148" s="187"/>
      <c r="K148" s="187"/>
      <c r="L148" s="187"/>
      <c r="M148" s="372"/>
      <c r="N148" s="185"/>
      <c r="O148" s="185"/>
    </row>
    <row r="149" spans="1:15" hidden="1" x14ac:dyDescent="0.25">
      <c r="A149" s="373"/>
      <c r="B149" s="203"/>
      <c r="C149" s="245"/>
      <c r="D149" s="202"/>
      <c r="E149" s="242" t="e">
        <f>VLOOKUP($B149,ListsReq!$AC$3:$AF$61,2,FALSE)</f>
        <v>#N/A</v>
      </c>
      <c r="F149" s="243" t="e">
        <f>VLOOKUP($B149,ListsReq!$AC$3:$AF$82,3,FALSE)</f>
        <v>#N/A</v>
      </c>
      <c r="G149" s="242" t="e">
        <f>VLOOKUP($B149,ListsReq!$AC$3:$AF$61,4,FALSE)</f>
        <v>#N/A</v>
      </c>
      <c r="H149" s="241" t="e">
        <f t="shared" si="3"/>
        <v>#N/A</v>
      </c>
      <c r="I149" s="252"/>
      <c r="J149" s="187"/>
      <c r="K149" s="187"/>
      <c r="L149" s="187"/>
      <c r="M149" s="372"/>
      <c r="N149" s="185"/>
      <c r="O149" s="185"/>
    </row>
    <row r="150" spans="1:15" hidden="1" x14ac:dyDescent="0.25">
      <c r="A150" s="373"/>
      <c r="B150" s="203"/>
      <c r="C150" s="245"/>
      <c r="D150" s="202"/>
      <c r="E150" s="242" t="e">
        <f>VLOOKUP($B150,ListsReq!$AC$3:$AF$61,2,FALSE)</f>
        <v>#N/A</v>
      </c>
      <c r="F150" s="243" t="e">
        <f>VLOOKUP($B150,ListsReq!$AC$3:$AF$82,3,FALSE)</f>
        <v>#N/A</v>
      </c>
      <c r="G150" s="242" t="e">
        <f>VLOOKUP($B150,ListsReq!$AC$3:$AF$61,4,FALSE)</f>
        <v>#N/A</v>
      </c>
      <c r="H150" s="241" t="e">
        <f t="shared" si="3"/>
        <v>#N/A</v>
      </c>
      <c r="I150" s="252"/>
      <c r="J150" s="187"/>
      <c r="K150" s="187"/>
      <c r="L150" s="187"/>
      <c r="M150" s="372"/>
      <c r="N150" s="185"/>
      <c r="O150" s="185"/>
    </row>
    <row r="151" spans="1:15" hidden="1" x14ac:dyDescent="0.25">
      <c r="A151" s="373"/>
      <c r="B151" s="203"/>
      <c r="C151" s="245"/>
      <c r="D151" s="202"/>
      <c r="E151" s="242" t="e">
        <f>VLOOKUP($B151,ListsReq!$AC$3:$AF$61,2,FALSE)</f>
        <v>#N/A</v>
      </c>
      <c r="F151" s="243" t="e">
        <f>VLOOKUP($B151,ListsReq!$AC$3:$AF$82,3,FALSE)</f>
        <v>#N/A</v>
      </c>
      <c r="G151" s="242" t="e">
        <f>VLOOKUP($B151,ListsReq!$AC$3:$AF$61,4,FALSE)</f>
        <v>#N/A</v>
      </c>
      <c r="H151" s="241" t="e">
        <f t="shared" si="3"/>
        <v>#N/A</v>
      </c>
      <c r="I151" s="252"/>
      <c r="J151" s="187"/>
      <c r="K151" s="187"/>
      <c r="L151" s="187"/>
      <c r="M151" s="372"/>
      <c r="N151" s="185"/>
      <c r="O151" s="185"/>
    </row>
    <row r="152" spans="1:15" hidden="1" x14ac:dyDescent="0.25">
      <c r="A152" s="373"/>
      <c r="B152" s="203"/>
      <c r="C152" s="245"/>
      <c r="D152" s="202"/>
      <c r="E152" s="242" t="e">
        <f>VLOOKUP($B152,ListsReq!$AC$3:$AF$61,2,FALSE)</f>
        <v>#N/A</v>
      </c>
      <c r="F152" s="243" t="e">
        <f>VLOOKUP($B152,ListsReq!$AC$3:$AF$82,3,FALSE)</f>
        <v>#N/A</v>
      </c>
      <c r="G152" s="242" t="e">
        <f>VLOOKUP($B152,ListsReq!$AC$3:$AF$61,4,FALSE)</f>
        <v>#N/A</v>
      </c>
      <c r="H152" s="241" t="e">
        <f t="shared" si="3"/>
        <v>#N/A</v>
      </c>
      <c r="I152" s="252"/>
      <c r="J152" s="187"/>
      <c r="K152" s="187"/>
      <c r="L152" s="187"/>
      <c r="M152" s="372"/>
      <c r="N152" s="185"/>
      <c r="O152" s="185"/>
    </row>
    <row r="153" spans="1:15" hidden="1" x14ac:dyDescent="0.25">
      <c r="A153" s="373"/>
      <c r="B153" s="203"/>
      <c r="C153" s="245"/>
      <c r="D153" s="202"/>
      <c r="E153" s="242" t="e">
        <f>VLOOKUP($B153,ListsReq!$AC$3:$AF$61,2,FALSE)</f>
        <v>#N/A</v>
      </c>
      <c r="F153" s="243" t="e">
        <f>VLOOKUP($B153,ListsReq!$AC$3:$AF$82,3,FALSE)</f>
        <v>#N/A</v>
      </c>
      <c r="G153" s="242" t="e">
        <f>VLOOKUP($B153,ListsReq!$AC$3:$AF$61,4,FALSE)</f>
        <v>#N/A</v>
      </c>
      <c r="H153" s="241" t="e">
        <f t="shared" si="3"/>
        <v>#N/A</v>
      </c>
      <c r="I153" s="252"/>
      <c r="J153" s="187"/>
      <c r="K153" s="187"/>
      <c r="L153" s="187"/>
      <c r="M153" s="372"/>
      <c r="N153" s="185"/>
      <c r="O153" s="185"/>
    </row>
    <row r="154" spans="1:15" hidden="1" x14ac:dyDescent="0.25">
      <c r="A154" s="373"/>
      <c r="B154" s="203"/>
      <c r="C154" s="245"/>
      <c r="D154" s="202"/>
      <c r="E154" s="242" t="e">
        <f>VLOOKUP($B154,ListsReq!$AC$3:$AF$61,2,FALSE)</f>
        <v>#N/A</v>
      </c>
      <c r="F154" s="243" t="e">
        <f>VLOOKUP($B154,ListsReq!$AC$3:$AF$82,3,FALSE)</f>
        <v>#N/A</v>
      </c>
      <c r="G154" s="242" t="e">
        <f>VLOOKUP($B154,ListsReq!$AC$3:$AF$61,4,FALSE)</f>
        <v>#N/A</v>
      </c>
      <c r="H154" s="241" t="e">
        <f t="shared" si="3"/>
        <v>#N/A</v>
      </c>
      <c r="I154" s="252"/>
      <c r="J154" s="187"/>
      <c r="K154" s="187"/>
      <c r="L154" s="187"/>
      <c r="M154" s="372"/>
      <c r="N154" s="185"/>
      <c r="O154" s="185"/>
    </row>
    <row r="155" spans="1:15" hidden="1" x14ac:dyDescent="0.25">
      <c r="A155" s="373"/>
      <c r="B155" s="203"/>
      <c r="C155" s="245"/>
      <c r="D155" s="202"/>
      <c r="E155" s="242" t="e">
        <f>VLOOKUP($B155,ListsReq!$AC$3:$AF$61,2,FALSE)</f>
        <v>#N/A</v>
      </c>
      <c r="F155" s="243" t="e">
        <f>VLOOKUP($B155,ListsReq!$AC$3:$AF$82,3,FALSE)</f>
        <v>#N/A</v>
      </c>
      <c r="G155" s="242" t="e">
        <f>VLOOKUP($B155,ListsReq!$AC$3:$AF$61,4,FALSE)</f>
        <v>#N/A</v>
      </c>
      <c r="H155" s="241" t="e">
        <f t="shared" si="3"/>
        <v>#N/A</v>
      </c>
      <c r="I155" s="252"/>
      <c r="J155" s="187"/>
      <c r="K155" s="187"/>
      <c r="L155" s="187"/>
      <c r="M155" s="372"/>
      <c r="N155" s="185"/>
      <c r="O155" s="185"/>
    </row>
    <row r="156" spans="1:15" hidden="1" x14ac:dyDescent="0.25">
      <c r="A156" s="373"/>
      <c r="B156" s="203"/>
      <c r="C156" s="245"/>
      <c r="D156" s="202"/>
      <c r="E156" s="242" t="e">
        <f>VLOOKUP($B156,ListsReq!$AC$3:$AF$61,2,FALSE)</f>
        <v>#N/A</v>
      </c>
      <c r="F156" s="243" t="e">
        <f>VLOOKUP($B156,ListsReq!$AC$3:$AF$82,3,FALSE)</f>
        <v>#N/A</v>
      </c>
      <c r="G156" s="242" t="e">
        <f>VLOOKUP($B156,ListsReq!$AC$3:$AF$61,4,FALSE)</f>
        <v>#N/A</v>
      </c>
      <c r="H156" s="241" t="e">
        <f t="shared" si="3"/>
        <v>#N/A</v>
      </c>
      <c r="I156" s="252"/>
      <c r="J156" s="187"/>
      <c r="K156" s="187"/>
      <c r="L156" s="187"/>
      <c r="M156" s="372"/>
      <c r="N156" s="185"/>
      <c r="O156" s="185"/>
    </row>
    <row r="157" spans="1:15" hidden="1" x14ac:dyDescent="0.25">
      <c r="A157" s="373"/>
      <c r="B157" s="203"/>
      <c r="C157" s="245"/>
      <c r="D157" s="202"/>
      <c r="E157" s="242" t="e">
        <f>VLOOKUP($B157,ListsReq!$AC$3:$AF$61,2,FALSE)</f>
        <v>#N/A</v>
      </c>
      <c r="F157" s="243" t="e">
        <f>VLOOKUP($B157,ListsReq!$AC$3:$AF$82,3,FALSE)</f>
        <v>#N/A</v>
      </c>
      <c r="G157" s="242" t="e">
        <f>VLOOKUP($B157,ListsReq!$AC$3:$AF$61,4,FALSE)</f>
        <v>#N/A</v>
      </c>
      <c r="H157" s="241" t="e">
        <f t="shared" si="3"/>
        <v>#N/A</v>
      </c>
      <c r="I157" s="252"/>
      <c r="J157" s="187"/>
      <c r="K157" s="187"/>
      <c r="L157" s="187"/>
      <c r="M157" s="372"/>
      <c r="N157" s="185"/>
      <c r="O157" s="185"/>
    </row>
    <row r="158" spans="1:15" hidden="1" x14ac:dyDescent="0.25">
      <c r="A158" s="373"/>
      <c r="B158" s="203"/>
      <c r="C158" s="245"/>
      <c r="D158" s="202"/>
      <c r="E158" s="242" t="e">
        <f>VLOOKUP($B158,ListsReq!$AC$3:$AF$61,2,FALSE)</f>
        <v>#N/A</v>
      </c>
      <c r="F158" s="243" t="e">
        <f>VLOOKUP($B158,ListsReq!$AC$3:$AF$82,3,FALSE)</f>
        <v>#N/A</v>
      </c>
      <c r="G158" s="242" t="e">
        <f>VLOOKUP($B158,ListsReq!$AC$3:$AF$61,4,FALSE)</f>
        <v>#N/A</v>
      </c>
      <c r="H158" s="241" t="e">
        <f t="shared" si="3"/>
        <v>#N/A</v>
      </c>
      <c r="I158" s="252"/>
      <c r="J158" s="187"/>
      <c r="K158" s="187"/>
      <c r="L158" s="187"/>
      <c r="M158" s="372"/>
      <c r="N158" s="185"/>
      <c r="O158" s="185"/>
    </row>
    <row r="159" spans="1:15" hidden="1" x14ac:dyDescent="0.25">
      <c r="A159" s="373"/>
      <c r="B159" s="203"/>
      <c r="C159" s="245"/>
      <c r="D159" s="202"/>
      <c r="E159" s="242" t="e">
        <f>VLOOKUP($B159,ListsReq!$AC$3:$AF$61,2,FALSE)</f>
        <v>#N/A</v>
      </c>
      <c r="F159" s="243" t="e">
        <f>VLOOKUP($B159,ListsReq!$AC$3:$AF$82,3,FALSE)</f>
        <v>#N/A</v>
      </c>
      <c r="G159" s="242" t="e">
        <f>VLOOKUP($B159,ListsReq!$AC$3:$AF$61,4,FALSE)</f>
        <v>#N/A</v>
      </c>
      <c r="H159" s="241" t="e">
        <f t="shared" si="3"/>
        <v>#N/A</v>
      </c>
      <c r="I159" s="252"/>
      <c r="J159" s="187"/>
      <c r="K159" s="187"/>
      <c r="L159" s="187"/>
      <c r="M159" s="372"/>
      <c r="N159" s="185"/>
      <c r="O159" s="185"/>
    </row>
    <row r="160" spans="1:15" hidden="1" x14ac:dyDescent="0.25">
      <c r="A160" s="373"/>
      <c r="B160" s="203"/>
      <c r="C160" s="245"/>
      <c r="D160" s="202"/>
      <c r="E160" s="242" t="e">
        <f>VLOOKUP($B160,ListsReq!$AC$3:$AF$61,2,FALSE)</f>
        <v>#N/A</v>
      </c>
      <c r="F160" s="243" t="e">
        <f>VLOOKUP($B160,ListsReq!$AC$3:$AF$82,3,FALSE)</f>
        <v>#N/A</v>
      </c>
      <c r="G160" s="242" t="e">
        <f>VLOOKUP($B160,ListsReq!$AC$3:$AF$61,4,FALSE)</f>
        <v>#N/A</v>
      </c>
      <c r="H160" s="241" t="e">
        <f t="shared" si="3"/>
        <v>#N/A</v>
      </c>
      <c r="I160" s="252"/>
      <c r="J160" s="187"/>
      <c r="K160" s="187"/>
      <c r="L160" s="187"/>
      <c r="M160" s="372"/>
      <c r="N160" s="185"/>
      <c r="O160" s="185"/>
    </row>
    <row r="161" spans="1:15" hidden="1" x14ac:dyDescent="0.25">
      <c r="A161" s="373"/>
      <c r="B161" s="203"/>
      <c r="C161" s="245"/>
      <c r="D161" s="202"/>
      <c r="E161" s="242" t="e">
        <f>VLOOKUP($B161,ListsReq!$AC$3:$AF$61,2,FALSE)</f>
        <v>#N/A</v>
      </c>
      <c r="F161" s="243" t="e">
        <f>VLOOKUP($B161,ListsReq!$AC$3:$AF$82,3,FALSE)</f>
        <v>#N/A</v>
      </c>
      <c r="G161" s="242" t="e">
        <f>VLOOKUP($B161,ListsReq!$AC$3:$AF$61,4,FALSE)</f>
        <v>#N/A</v>
      </c>
      <c r="H161" s="241" t="e">
        <f t="shared" si="3"/>
        <v>#N/A</v>
      </c>
      <c r="I161" s="252"/>
      <c r="J161" s="187"/>
      <c r="K161" s="187"/>
      <c r="L161" s="187"/>
      <c r="M161" s="372"/>
      <c r="N161" s="185"/>
      <c r="O161" s="185"/>
    </row>
    <row r="162" spans="1:15" hidden="1" x14ac:dyDescent="0.25">
      <c r="A162" s="373"/>
      <c r="B162" s="203"/>
      <c r="C162" s="245"/>
      <c r="D162" s="202"/>
      <c r="E162" s="242" t="e">
        <f>VLOOKUP($B162,ListsReq!$AC$3:$AF$61,2,FALSE)</f>
        <v>#N/A</v>
      </c>
      <c r="F162" s="243" t="e">
        <f>VLOOKUP($B162,ListsReq!$AC$3:$AF$82,3,FALSE)</f>
        <v>#N/A</v>
      </c>
      <c r="G162" s="242" t="e">
        <f>VLOOKUP($B162,ListsReq!$AC$3:$AF$61,4,FALSE)</f>
        <v>#N/A</v>
      </c>
      <c r="H162" s="241" t="e">
        <f t="shared" si="3"/>
        <v>#N/A</v>
      </c>
      <c r="I162" s="252"/>
      <c r="J162" s="187"/>
      <c r="K162" s="187"/>
      <c r="L162" s="187"/>
      <c r="M162" s="372"/>
      <c r="N162" s="185"/>
      <c r="O162" s="185"/>
    </row>
    <row r="163" spans="1:15" hidden="1" x14ac:dyDescent="0.25">
      <c r="A163" s="373"/>
      <c r="B163" s="203"/>
      <c r="C163" s="245"/>
      <c r="D163" s="202"/>
      <c r="E163" s="242" t="e">
        <f>VLOOKUP($B163,ListsReq!$AC$3:$AF$61,2,FALSE)</f>
        <v>#N/A</v>
      </c>
      <c r="F163" s="243" t="e">
        <f>VLOOKUP($B163,ListsReq!$AC$3:$AF$82,3,FALSE)</f>
        <v>#N/A</v>
      </c>
      <c r="G163" s="242" t="e">
        <f>VLOOKUP($B163,ListsReq!$AC$3:$AF$61,4,FALSE)</f>
        <v>#N/A</v>
      </c>
      <c r="H163" s="241" t="e">
        <f t="shared" si="3"/>
        <v>#N/A</v>
      </c>
      <c r="I163" s="252"/>
      <c r="J163" s="187"/>
      <c r="K163" s="187"/>
      <c r="L163" s="187"/>
      <c r="M163" s="372"/>
      <c r="N163" s="185"/>
      <c r="O163" s="185"/>
    </row>
    <row r="164" spans="1:15" hidden="1" x14ac:dyDescent="0.25">
      <c r="A164" s="373"/>
      <c r="B164" s="203"/>
      <c r="C164" s="245"/>
      <c r="D164" s="202"/>
      <c r="E164" s="242" t="e">
        <f>VLOOKUP($B164,ListsReq!$AC$3:$AF$61,2,FALSE)</f>
        <v>#N/A</v>
      </c>
      <c r="F164" s="243" t="e">
        <f>VLOOKUP($B164,ListsReq!$AC$3:$AF$82,3,FALSE)</f>
        <v>#N/A</v>
      </c>
      <c r="G164" s="242" t="e">
        <f>VLOOKUP($B164,ListsReq!$AC$3:$AF$61,4,FALSE)</f>
        <v>#N/A</v>
      </c>
      <c r="H164" s="241" t="e">
        <f t="shared" si="3"/>
        <v>#N/A</v>
      </c>
      <c r="I164" s="252"/>
      <c r="J164" s="187"/>
      <c r="K164" s="187"/>
      <c r="L164" s="187"/>
      <c r="M164" s="372"/>
      <c r="N164" s="185"/>
      <c r="O164" s="185"/>
    </row>
    <row r="165" spans="1:15" hidden="1" x14ac:dyDescent="0.25">
      <c r="A165" s="373"/>
      <c r="B165" s="203"/>
      <c r="C165" s="245"/>
      <c r="D165" s="202"/>
      <c r="E165" s="242" t="e">
        <f>VLOOKUP($B165,ListsReq!$AC$3:$AF$61,2,FALSE)</f>
        <v>#N/A</v>
      </c>
      <c r="F165" s="243" t="e">
        <f>VLOOKUP($B165,ListsReq!$AC$3:$AF$82,3,FALSE)</f>
        <v>#N/A</v>
      </c>
      <c r="G165" s="242" t="e">
        <f>VLOOKUP($B165,ListsReq!$AC$3:$AF$61,4,FALSE)</f>
        <v>#N/A</v>
      </c>
      <c r="H165" s="241" t="e">
        <f t="shared" si="3"/>
        <v>#N/A</v>
      </c>
      <c r="I165" s="252"/>
      <c r="J165" s="187"/>
      <c r="K165" s="187"/>
      <c r="L165" s="187"/>
      <c r="M165" s="372"/>
      <c r="N165" s="185"/>
      <c r="O165" s="185"/>
    </row>
    <row r="166" spans="1:15" hidden="1" x14ac:dyDescent="0.25">
      <c r="A166" s="373"/>
      <c r="B166" s="203"/>
      <c r="C166" s="245"/>
      <c r="D166" s="202"/>
      <c r="E166" s="242" t="e">
        <f>VLOOKUP($B166,ListsReq!$AC$3:$AF$61,2,FALSE)</f>
        <v>#N/A</v>
      </c>
      <c r="F166" s="243" t="e">
        <f>VLOOKUP($B166,ListsReq!$AC$3:$AF$82,3,FALSE)</f>
        <v>#N/A</v>
      </c>
      <c r="G166" s="242" t="e">
        <f>VLOOKUP($B166,ListsReq!$AC$3:$AF$61,4,FALSE)</f>
        <v>#N/A</v>
      </c>
      <c r="H166" s="241" t="e">
        <f t="shared" si="3"/>
        <v>#N/A</v>
      </c>
      <c r="I166" s="252"/>
      <c r="J166" s="187"/>
      <c r="K166" s="187"/>
      <c r="L166" s="187"/>
      <c r="M166" s="372"/>
      <c r="N166" s="185"/>
      <c r="O166" s="185"/>
    </row>
    <row r="167" spans="1:15" hidden="1" x14ac:dyDescent="0.25">
      <c r="A167" s="373"/>
      <c r="B167" s="203"/>
      <c r="C167" s="245"/>
      <c r="D167" s="202"/>
      <c r="E167" s="242" t="e">
        <f>VLOOKUP($B167,ListsReq!$AC$3:$AF$61,2,FALSE)</f>
        <v>#N/A</v>
      </c>
      <c r="F167" s="243" t="e">
        <f>VLOOKUP($B167,ListsReq!$AC$3:$AF$82,3,FALSE)</f>
        <v>#N/A</v>
      </c>
      <c r="G167" s="242" t="e">
        <f>VLOOKUP($B167,ListsReq!$AC$3:$AF$61,4,FALSE)</f>
        <v>#N/A</v>
      </c>
      <c r="H167" s="241" t="e">
        <f t="shared" si="3"/>
        <v>#N/A</v>
      </c>
      <c r="I167" s="252"/>
      <c r="J167" s="187"/>
      <c r="K167" s="187"/>
      <c r="L167" s="187"/>
      <c r="M167" s="372"/>
      <c r="N167" s="185"/>
      <c r="O167" s="185"/>
    </row>
    <row r="168" spans="1:15" hidden="1" x14ac:dyDescent="0.25">
      <c r="A168" s="373"/>
      <c r="B168" s="203"/>
      <c r="C168" s="245"/>
      <c r="D168" s="202"/>
      <c r="E168" s="242" t="e">
        <f>VLOOKUP($B168,ListsReq!$AC$3:$AF$61,2,FALSE)</f>
        <v>#N/A</v>
      </c>
      <c r="F168" s="243" t="e">
        <f>VLOOKUP($B168,ListsReq!$AC$3:$AF$82,3,FALSE)</f>
        <v>#N/A</v>
      </c>
      <c r="G168" s="242" t="e">
        <f>VLOOKUP($B168,ListsReq!$AC$3:$AF$61,4,FALSE)</f>
        <v>#N/A</v>
      </c>
      <c r="H168" s="241" t="e">
        <f t="shared" si="3"/>
        <v>#N/A</v>
      </c>
      <c r="I168" s="252"/>
      <c r="J168" s="187"/>
      <c r="K168" s="187"/>
      <c r="L168" s="187"/>
      <c r="M168" s="372"/>
      <c r="N168" s="185"/>
      <c r="O168" s="185"/>
    </row>
    <row r="169" spans="1:15" hidden="1" x14ac:dyDescent="0.25">
      <c r="A169" s="373"/>
      <c r="B169" s="203"/>
      <c r="C169" s="245"/>
      <c r="D169" s="202"/>
      <c r="E169" s="242" t="e">
        <f>VLOOKUP($B169,ListsReq!$AC$3:$AF$61,2,FALSE)</f>
        <v>#N/A</v>
      </c>
      <c r="F169" s="243" t="e">
        <f>VLOOKUP($B169,ListsReq!$AC$3:$AF$82,3,FALSE)</f>
        <v>#N/A</v>
      </c>
      <c r="G169" s="242" t="e">
        <f>VLOOKUP($B169,ListsReq!$AC$3:$AF$61,4,FALSE)</f>
        <v>#N/A</v>
      </c>
      <c r="H169" s="241" t="e">
        <f t="shared" si="3"/>
        <v>#N/A</v>
      </c>
      <c r="I169" s="252"/>
      <c r="J169" s="187"/>
      <c r="K169" s="187"/>
      <c r="L169" s="187"/>
      <c r="M169" s="372"/>
      <c r="N169" s="185"/>
      <c r="O169" s="185"/>
    </row>
    <row r="170" spans="1:15" hidden="1" x14ac:dyDescent="0.25">
      <c r="A170" s="373"/>
      <c r="B170" s="203"/>
      <c r="C170" s="245"/>
      <c r="D170" s="202"/>
      <c r="E170" s="242" t="e">
        <f>VLOOKUP($B170,ListsReq!$AC$3:$AF$61,2,FALSE)</f>
        <v>#N/A</v>
      </c>
      <c r="F170" s="243" t="e">
        <f>VLOOKUP($B170,ListsReq!$AC$3:$AF$82,3,FALSE)</f>
        <v>#N/A</v>
      </c>
      <c r="G170" s="242" t="e">
        <f>VLOOKUP($B170,ListsReq!$AC$3:$AF$61,4,FALSE)</f>
        <v>#N/A</v>
      </c>
      <c r="H170" s="241" t="e">
        <f t="shared" si="3"/>
        <v>#N/A</v>
      </c>
      <c r="I170" s="252"/>
      <c r="J170" s="187"/>
      <c r="K170" s="187"/>
      <c r="L170" s="187"/>
      <c r="M170" s="372"/>
      <c r="N170" s="185"/>
      <c r="O170" s="185"/>
    </row>
    <row r="171" spans="1:15" hidden="1" x14ac:dyDescent="0.25">
      <c r="A171" s="373"/>
      <c r="B171" s="203"/>
      <c r="C171" s="245"/>
      <c r="D171" s="202"/>
      <c r="E171" s="242" t="e">
        <f>VLOOKUP($B171,ListsReq!$AC$3:$AF$61,2,FALSE)</f>
        <v>#N/A</v>
      </c>
      <c r="F171" s="243" t="e">
        <f>VLOOKUP($B171,ListsReq!$AC$3:$AF$82,3,FALSE)</f>
        <v>#N/A</v>
      </c>
      <c r="G171" s="242" t="e">
        <f>VLOOKUP($B171,ListsReq!$AC$3:$AF$61,4,FALSE)</f>
        <v>#N/A</v>
      </c>
      <c r="H171" s="241" t="e">
        <f t="shared" si="3"/>
        <v>#N/A</v>
      </c>
      <c r="I171" s="252"/>
      <c r="J171" s="187"/>
      <c r="K171" s="187"/>
      <c r="L171" s="187"/>
      <c r="M171" s="372"/>
      <c r="N171" s="185"/>
      <c r="O171" s="185"/>
    </row>
    <row r="172" spans="1:15" hidden="1" x14ac:dyDescent="0.25">
      <c r="A172" s="373"/>
      <c r="B172" s="203"/>
      <c r="C172" s="245"/>
      <c r="D172" s="202"/>
      <c r="E172" s="242" t="e">
        <f>VLOOKUP($B172,ListsReq!$AC$3:$AF$61,2,FALSE)</f>
        <v>#N/A</v>
      </c>
      <c r="F172" s="243" t="e">
        <f>VLOOKUP($B172,ListsReq!$AC$3:$AF$82,3,FALSE)</f>
        <v>#N/A</v>
      </c>
      <c r="G172" s="242" t="e">
        <f>VLOOKUP($B172,ListsReq!$AC$3:$AF$61,4,FALSE)</f>
        <v>#N/A</v>
      </c>
      <c r="H172" s="241" t="e">
        <f t="shared" si="3"/>
        <v>#N/A</v>
      </c>
      <c r="I172" s="252"/>
      <c r="J172" s="187"/>
      <c r="K172" s="187"/>
      <c r="L172" s="187"/>
      <c r="M172" s="372"/>
      <c r="N172" s="185"/>
      <c r="O172" s="185"/>
    </row>
    <row r="173" spans="1:15" hidden="1" x14ac:dyDescent="0.25">
      <c r="A173" s="373"/>
      <c r="B173" s="203"/>
      <c r="C173" s="245"/>
      <c r="D173" s="202"/>
      <c r="E173" s="242" t="e">
        <f>VLOOKUP($B173,ListsReq!$AC$3:$AF$61,2,FALSE)</f>
        <v>#N/A</v>
      </c>
      <c r="F173" s="243" t="e">
        <f>VLOOKUP($B173,ListsReq!$AC$3:$AF$82,3,FALSE)</f>
        <v>#N/A</v>
      </c>
      <c r="G173" s="242" t="e">
        <f>VLOOKUP($B173,ListsReq!$AC$3:$AF$61,4,FALSE)</f>
        <v>#N/A</v>
      </c>
      <c r="H173" s="241" t="e">
        <f t="shared" si="3"/>
        <v>#N/A</v>
      </c>
      <c r="I173" s="252"/>
      <c r="J173" s="187"/>
      <c r="K173" s="187"/>
      <c r="L173" s="187"/>
      <c r="M173" s="372"/>
      <c r="N173" s="185"/>
      <c r="O173" s="185"/>
    </row>
    <row r="174" spans="1:15" hidden="1" x14ac:dyDescent="0.25">
      <c r="A174" s="373"/>
      <c r="B174" s="203"/>
      <c r="C174" s="245"/>
      <c r="D174" s="202"/>
      <c r="E174" s="242" t="e">
        <f>VLOOKUP($B174,ListsReq!$AC$3:$AF$61,2,FALSE)</f>
        <v>#N/A</v>
      </c>
      <c r="F174" s="243" t="e">
        <f>VLOOKUP($B174,ListsReq!$AC$3:$AF$82,3,FALSE)</f>
        <v>#N/A</v>
      </c>
      <c r="G174" s="242" t="e">
        <f>VLOOKUP($B174,ListsReq!$AC$3:$AF$61,4,FALSE)</f>
        <v>#N/A</v>
      </c>
      <c r="H174" s="241" t="e">
        <f t="shared" si="3"/>
        <v>#N/A</v>
      </c>
      <c r="I174" s="252"/>
      <c r="J174" s="187"/>
      <c r="K174" s="187"/>
      <c r="L174" s="187"/>
      <c r="M174" s="372"/>
      <c r="N174" s="185"/>
      <c r="O174" s="185"/>
    </row>
    <row r="175" spans="1:15" hidden="1" x14ac:dyDescent="0.25">
      <c r="A175" s="373"/>
      <c r="B175" s="203"/>
      <c r="C175" s="244"/>
      <c r="D175" s="199"/>
      <c r="E175" s="242" t="e">
        <f>VLOOKUP($B175,ListsReq!$AC$3:$AF$61,2,FALSE)</f>
        <v>#N/A</v>
      </c>
      <c r="F175" s="243" t="e">
        <f>VLOOKUP($B175,ListsReq!$AC$3:$AF$82,3,FALSE)</f>
        <v>#N/A</v>
      </c>
      <c r="G175" s="242" t="e">
        <f>VLOOKUP($B175,ListsReq!$AC$3:$AF$61,4,FALSE)</f>
        <v>#N/A</v>
      </c>
      <c r="H175" s="241" t="e">
        <f t="shared" si="3"/>
        <v>#N/A</v>
      </c>
      <c r="I175" s="420"/>
      <c r="J175" s="187"/>
      <c r="K175" s="187"/>
      <c r="L175" s="187"/>
      <c r="M175" s="372"/>
      <c r="N175" s="185"/>
      <c r="O175" s="185"/>
    </row>
    <row r="176" spans="1:15" hidden="1" x14ac:dyDescent="0.25">
      <c r="A176" s="373"/>
      <c r="B176" s="203"/>
      <c r="C176" s="244"/>
      <c r="D176" s="199"/>
      <c r="E176" s="242" t="e">
        <f>VLOOKUP($B176,ListsReq!$AC$3:$AF$61,2,FALSE)</f>
        <v>#N/A</v>
      </c>
      <c r="F176" s="243" t="e">
        <f>VLOOKUP($B176,ListsReq!$AC$3:$AF$82,3,FALSE)</f>
        <v>#N/A</v>
      </c>
      <c r="G176" s="242" t="e">
        <f>VLOOKUP($B176,ListsReq!$AC$3:$AF$61,4,FALSE)</f>
        <v>#N/A</v>
      </c>
      <c r="H176" s="241" t="e">
        <f t="shared" si="3"/>
        <v>#N/A</v>
      </c>
      <c r="I176" s="420"/>
      <c r="J176" s="187"/>
      <c r="K176" s="187"/>
      <c r="L176" s="187"/>
      <c r="M176" s="372"/>
      <c r="N176" s="185"/>
      <c r="O176" s="185"/>
    </row>
    <row r="177" spans="1:15" hidden="1" x14ac:dyDescent="0.25">
      <c r="A177" s="373"/>
      <c r="B177" s="203"/>
      <c r="C177" s="244"/>
      <c r="D177" s="199"/>
      <c r="E177" s="242" t="e">
        <f>VLOOKUP($B177,ListsReq!$AC$3:$AF$61,2,FALSE)</f>
        <v>#N/A</v>
      </c>
      <c r="F177" s="243" t="e">
        <f>VLOOKUP($B177,ListsReq!$AC$3:$AF$82,3,FALSE)</f>
        <v>#N/A</v>
      </c>
      <c r="G177" s="242" t="e">
        <f>VLOOKUP($B177,ListsReq!$AC$3:$AF$61,4,FALSE)</f>
        <v>#N/A</v>
      </c>
      <c r="H177" s="241" t="e">
        <f t="shared" ref="H177:H202" si="4">(F177*D177)/1000</f>
        <v>#N/A</v>
      </c>
      <c r="I177" s="420"/>
      <c r="J177" s="187"/>
      <c r="K177" s="187"/>
      <c r="L177" s="187"/>
      <c r="M177" s="372"/>
      <c r="N177" s="185"/>
      <c r="O177" s="185"/>
    </row>
    <row r="178" spans="1:15" hidden="1" x14ac:dyDescent="0.25">
      <c r="A178" s="373"/>
      <c r="B178" s="203"/>
      <c r="C178" s="244"/>
      <c r="D178" s="199"/>
      <c r="E178" s="242" t="e">
        <f>VLOOKUP($B178,ListsReq!$AC$3:$AF$61,2,FALSE)</f>
        <v>#N/A</v>
      </c>
      <c r="F178" s="243" t="e">
        <f>VLOOKUP($B178,ListsReq!$AC$3:$AF$82,3,FALSE)</f>
        <v>#N/A</v>
      </c>
      <c r="G178" s="242" t="e">
        <f>VLOOKUP($B178,ListsReq!$AC$3:$AF$61,4,FALSE)</f>
        <v>#N/A</v>
      </c>
      <c r="H178" s="241" t="e">
        <f t="shared" si="4"/>
        <v>#N/A</v>
      </c>
      <c r="I178" s="420"/>
      <c r="J178" s="187"/>
      <c r="K178" s="187"/>
      <c r="L178" s="187"/>
      <c r="M178" s="372"/>
      <c r="N178" s="185"/>
      <c r="O178" s="185"/>
    </row>
    <row r="179" spans="1:15" hidden="1" x14ac:dyDescent="0.25">
      <c r="A179" s="373"/>
      <c r="B179" s="203"/>
      <c r="C179" s="244"/>
      <c r="D179" s="199"/>
      <c r="E179" s="242" t="e">
        <f>VLOOKUP($B179,ListsReq!$AC$3:$AF$61,2,FALSE)</f>
        <v>#N/A</v>
      </c>
      <c r="F179" s="243" t="e">
        <f>VLOOKUP($B179,ListsReq!$AC$3:$AF$82,3,FALSE)</f>
        <v>#N/A</v>
      </c>
      <c r="G179" s="242" t="e">
        <f>VLOOKUP($B179,ListsReq!$AC$3:$AF$61,4,FALSE)</f>
        <v>#N/A</v>
      </c>
      <c r="H179" s="241" t="e">
        <f t="shared" si="4"/>
        <v>#N/A</v>
      </c>
      <c r="I179" s="420"/>
      <c r="J179" s="187"/>
      <c r="K179" s="187"/>
      <c r="L179" s="187"/>
      <c r="M179" s="372"/>
      <c r="N179" s="185"/>
      <c r="O179" s="185"/>
    </row>
    <row r="180" spans="1:15" hidden="1" x14ac:dyDescent="0.25">
      <c r="A180" s="373"/>
      <c r="B180" s="203"/>
      <c r="C180" s="244"/>
      <c r="D180" s="199"/>
      <c r="E180" s="242" t="e">
        <f>VLOOKUP($B180,ListsReq!$AC$3:$AF$61,2,FALSE)</f>
        <v>#N/A</v>
      </c>
      <c r="F180" s="243" t="e">
        <f>VLOOKUP($B180,ListsReq!$AC$3:$AF$82,3,FALSE)</f>
        <v>#N/A</v>
      </c>
      <c r="G180" s="242" t="e">
        <f>VLOOKUP($B180,ListsReq!$AC$3:$AF$61,4,FALSE)</f>
        <v>#N/A</v>
      </c>
      <c r="H180" s="241" t="e">
        <f t="shared" si="4"/>
        <v>#N/A</v>
      </c>
      <c r="I180" s="420"/>
      <c r="J180" s="187"/>
      <c r="K180" s="187"/>
      <c r="L180" s="187"/>
      <c r="M180" s="372"/>
      <c r="N180" s="185"/>
      <c r="O180" s="185"/>
    </row>
    <row r="181" spans="1:15" hidden="1" x14ac:dyDescent="0.25">
      <c r="A181" s="373"/>
      <c r="B181" s="203"/>
      <c r="C181" s="244"/>
      <c r="D181" s="199"/>
      <c r="E181" s="242" t="e">
        <f>VLOOKUP($B181,ListsReq!$AC$3:$AF$61,2,FALSE)</f>
        <v>#N/A</v>
      </c>
      <c r="F181" s="243" t="e">
        <f>VLOOKUP($B181,ListsReq!$AC$3:$AF$82,3,FALSE)</f>
        <v>#N/A</v>
      </c>
      <c r="G181" s="242" t="e">
        <f>VLOOKUP($B181,ListsReq!$AC$3:$AF$61,4,FALSE)</f>
        <v>#N/A</v>
      </c>
      <c r="H181" s="241" t="e">
        <f t="shared" si="4"/>
        <v>#N/A</v>
      </c>
      <c r="I181" s="420"/>
      <c r="J181" s="187"/>
      <c r="K181" s="187"/>
      <c r="L181" s="187"/>
      <c r="M181" s="372"/>
      <c r="N181" s="185"/>
      <c r="O181" s="185"/>
    </row>
    <row r="182" spans="1:15" hidden="1" x14ac:dyDescent="0.25">
      <c r="A182" s="373"/>
      <c r="B182" s="203"/>
      <c r="C182" s="244"/>
      <c r="D182" s="199"/>
      <c r="E182" s="242" t="e">
        <f>VLOOKUP($B182,ListsReq!$AC$3:$AF$61,2,FALSE)</f>
        <v>#N/A</v>
      </c>
      <c r="F182" s="243" t="e">
        <f>VLOOKUP($B182,ListsReq!$AC$3:$AF$82,3,FALSE)</f>
        <v>#N/A</v>
      </c>
      <c r="G182" s="242" t="e">
        <f>VLOOKUP($B182,ListsReq!$AC$3:$AF$61,4,FALSE)</f>
        <v>#N/A</v>
      </c>
      <c r="H182" s="241" t="e">
        <f t="shared" si="4"/>
        <v>#N/A</v>
      </c>
      <c r="I182" s="420"/>
      <c r="J182" s="187"/>
      <c r="K182" s="187"/>
      <c r="L182" s="187"/>
      <c r="M182" s="372"/>
      <c r="N182" s="185"/>
      <c r="O182" s="185"/>
    </row>
    <row r="183" spans="1:15" hidden="1" x14ac:dyDescent="0.25">
      <c r="A183" s="373"/>
      <c r="B183" s="203"/>
      <c r="C183" s="244"/>
      <c r="D183" s="199"/>
      <c r="E183" s="242" t="e">
        <f>VLOOKUP($B183,ListsReq!$AC$3:$AF$61,2,FALSE)</f>
        <v>#N/A</v>
      </c>
      <c r="F183" s="243" t="e">
        <f>VLOOKUP($B183,ListsReq!$AC$3:$AF$82,3,FALSE)</f>
        <v>#N/A</v>
      </c>
      <c r="G183" s="242" t="e">
        <f>VLOOKUP($B183,ListsReq!$AC$3:$AF$61,4,FALSE)</f>
        <v>#N/A</v>
      </c>
      <c r="H183" s="241" t="e">
        <f t="shared" si="4"/>
        <v>#N/A</v>
      </c>
      <c r="I183" s="420"/>
      <c r="J183" s="187"/>
      <c r="K183" s="187"/>
      <c r="L183" s="187"/>
      <c r="M183" s="372"/>
      <c r="N183" s="185"/>
      <c r="O183" s="185"/>
    </row>
    <row r="184" spans="1:15" hidden="1" x14ac:dyDescent="0.25">
      <c r="A184" s="373"/>
      <c r="B184" s="203"/>
      <c r="C184" s="244"/>
      <c r="D184" s="199"/>
      <c r="E184" s="242" t="e">
        <f>VLOOKUP($B184,ListsReq!$AC$3:$AF$61,2,FALSE)</f>
        <v>#N/A</v>
      </c>
      <c r="F184" s="243" t="e">
        <f>VLOOKUP($B184,ListsReq!$AC$3:$AF$82,3,FALSE)</f>
        <v>#N/A</v>
      </c>
      <c r="G184" s="242" t="e">
        <f>VLOOKUP($B184,ListsReq!$AC$3:$AF$61,4,FALSE)</f>
        <v>#N/A</v>
      </c>
      <c r="H184" s="241" t="e">
        <f t="shared" si="4"/>
        <v>#N/A</v>
      </c>
      <c r="I184" s="420"/>
      <c r="J184" s="187"/>
      <c r="K184" s="187"/>
      <c r="L184" s="187"/>
      <c r="M184" s="372"/>
      <c r="N184" s="185"/>
      <c r="O184" s="185"/>
    </row>
    <row r="185" spans="1:15" hidden="1" x14ac:dyDescent="0.25">
      <c r="A185" s="373"/>
      <c r="B185" s="203"/>
      <c r="C185" s="244"/>
      <c r="D185" s="199"/>
      <c r="E185" s="242" t="e">
        <f>VLOOKUP($B185,ListsReq!$AC$3:$AF$61,2,FALSE)</f>
        <v>#N/A</v>
      </c>
      <c r="F185" s="243" t="e">
        <f>VLOOKUP($B185,ListsReq!$AC$3:$AF$82,3,FALSE)</f>
        <v>#N/A</v>
      </c>
      <c r="G185" s="242" t="e">
        <f>VLOOKUP($B185,ListsReq!$AC$3:$AF$61,4,FALSE)</f>
        <v>#N/A</v>
      </c>
      <c r="H185" s="241" t="e">
        <f t="shared" si="4"/>
        <v>#N/A</v>
      </c>
      <c r="I185" s="420"/>
      <c r="J185" s="187"/>
      <c r="K185" s="187"/>
      <c r="L185" s="187"/>
      <c r="M185" s="372"/>
      <c r="N185" s="185"/>
      <c r="O185" s="185"/>
    </row>
    <row r="186" spans="1:15" hidden="1" x14ac:dyDescent="0.25">
      <c r="A186" s="373"/>
      <c r="B186" s="203"/>
      <c r="C186" s="244"/>
      <c r="D186" s="199"/>
      <c r="E186" s="242" t="e">
        <f>VLOOKUP($B186,ListsReq!$AC$3:$AF$61,2,FALSE)</f>
        <v>#N/A</v>
      </c>
      <c r="F186" s="243" t="e">
        <f>VLOOKUP($B186,ListsReq!$AC$3:$AF$82,3,FALSE)</f>
        <v>#N/A</v>
      </c>
      <c r="G186" s="242" t="e">
        <f>VLOOKUP($B186,ListsReq!$AC$3:$AF$61,4,FALSE)</f>
        <v>#N/A</v>
      </c>
      <c r="H186" s="241" t="e">
        <f t="shared" si="4"/>
        <v>#N/A</v>
      </c>
      <c r="I186" s="420"/>
      <c r="J186" s="187"/>
      <c r="K186" s="187"/>
      <c r="L186" s="187"/>
      <c r="M186" s="372"/>
      <c r="N186" s="185"/>
      <c r="O186" s="185"/>
    </row>
    <row r="187" spans="1:15" hidden="1" x14ac:dyDescent="0.25">
      <c r="A187" s="373"/>
      <c r="B187" s="203"/>
      <c r="C187" s="244"/>
      <c r="D187" s="199"/>
      <c r="E187" s="242" t="e">
        <f>VLOOKUP($B187,ListsReq!$AC$3:$AF$61,2,FALSE)</f>
        <v>#N/A</v>
      </c>
      <c r="F187" s="243" t="e">
        <f>VLOOKUP($B187,ListsReq!$AC$3:$AF$82,3,FALSE)</f>
        <v>#N/A</v>
      </c>
      <c r="G187" s="242" t="e">
        <f>VLOOKUP($B187,ListsReq!$AC$3:$AF$61,4,FALSE)</f>
        <v>#N/A</v>
      </c>
      <c r="H187" s="241" t="e">
        <f t="shared" si="4"/>
        <v>#N/A</v>
      </c>
      <c r="I187" s="420"/>
      <c r="J187" s="187"/>
      <c r="K187" s="187"/>
      <c r="L187" s="187"/>
      <c r="M187" s="372"/>
      <c r="N187" s="185"/>
      <c r="O187" s="185"/>
    </row>
    <row r="188" spans="1:15" hidden="1" x14ac:dyDescent="0.25">
      <c r="A188" s="373"/>
      <c r="B188" s="203"/>
      <c r="C188" s="244"/>
      <c r="D188" s="199"/>
      <c r="E188" s="242" t="e">
        <f>VLOOKUP($B188,ListsReq!$AC$3:$AF$61,2,FALSE)</f>
        <v>#N/A</v>
      </c>
      <c r="F188" s="243" t="e">
        <f>VLOOKUP($B188,ListsReq!$AC$3:$AF$82,3,FALSE)</f>
        <v>#N/A</v>
      </c>
      <c r="G188" s="242" t="e">
        <f>VLOOKUP($B188,ListsReq!$AC$3:$AF$61,4,FALSE)</f>
        <v>#N/A</v>
      </c>
      <c r="H188" s="241" t="e">
        <f t="shared" si="4"/>
        <v>#N/A</v>
      </c>
      <c r="I188" s="420"/>
      <c r="J188" s="187"/>
      <c r="K188" s="187"/>
      <c r="L188" s="187"/>
      <c r="M188" s="372"/>
      <c r="N188" s="185"/>
      <c r="O188" s="185"/>
    </row>
    <row r="189" spans="1:15" hidden="1" x14ac:dyDescent="0.25">
      <c r="A189" s="373"/>
      <c r="B189" s="203"/>
      <c r="C189" s="244"/>
      <c r="D189" s="199"/>
      <c r="E189" s="242" t="e">
        <f>VLOOKUP($B189,ListsReq!$AC$3:$AF$61,2,FALSE)</f>
        <v>#N/A</v>
      </c>
      <c r="F189" s="243" t="e">
        <f>VLOOKUP($B189,ListsReq!$AC$3:$AF$82,3,FALSE)</f>
        <v>#N/A</v>
      </c>
      <c r="G189" s="242" t="e">
        <f>VLOOKUP($B189,ListsReq!$AC$3:$AF$61,4,FALSE)</f>
        <v>#N/A</v>
      </c>
      <c r="H189" s="241" t="e">
        <f t="shared" si="4"/>
        <v>#N/A</v>
      </c>
      <c r="I189" s="420"/>
      <c r="J189" s="187"/>
      <c r="K189" s="187"/>
      <c r="L189" s="187"/>
      <c r="M189" s="372"/>
      <c r="N189" s="185"/>
      <c r="O189" s="185"/>
    </row>
    <row r="190" spans="1:15" hidden="1" x14ac:dyDescent="0.25">
      <c r="A190" s="373"/>
      <c r="B190" s="203"/>
      <c r="C190" s="244"/>
      <c r="D190" s="199"/>
      <c r="E190" s="242" t="e">
        <f>VLOOKUP($B190,ListsReq!$AC$3:$AF$61,2,FALSE)</f>
        <v>#N/A</v>
      </c>
      <c r="F190" s="243" t="e">
        <f>VLOOKUP($B190,ListsReq!$AC$3:$AF$82,3,FALSE)</f>
        <v>#N/A</v>
      </c>
      <c r="G190" s="242" t="e">
        <f>VLOOKUP($B190,ListsReq!$AC$3:$AF$61,4,FALSE)</f>
        <v>#N/A</v>
      </c>
      <c r="H190" s="241" t="e">
        <f t="shared" si="4"/>
        <v>#N/A</v>
      </c>
      <c r="I190" s="420"/>
      <c r="J190" s="187"/>
      <c r="K190" s="187"/>
      <c r="L190" s="187"/>
      <c r="M190" s="372"/>
      <c r="N190" s="185"/>
      <c r="O190" s="185"/>
    </row>
    <row r="191" spans="1:15" hidden="1" x14ac:dyDescent="0.25">
      <c r="A191" s="373"/>
      <c r="B191" s="203"/>
      <c r="C191" s="244"/>
      <c r="D191" s="199"/>
      <c r="E191" s="242" t="e">
        <f>VLOOKUP($B191,ListsReq!$AC$3:$AF$61,2,FALSE)</f>
        <v>#N/A</v>
      </c>
      <c r="F191" s="243" t="e">
        <f>VLOOKUP($B191,ListsReq!$AC$3:$AF$82,3,FALSE)</f>
        <v>#N/A</v>
      </c>
      <c r="G191" s="242" t="e">
        <f>VLOOKUP($B191,ListsReq!$AC$3:$AF$61,4,FALSE)</f>
        <v>#N/A</v>
      </c>
      <c r="H191" s="241" t="e">
        <f t="shared" si="4"/>
        <v>#N/A</v>
      </c>
      <c r="I191" s="420"/>
      <c r="J191" s="187"/>
      <c r="K191" s="187"/>
      <c r="L191" s="187"/>
      <c r="M191" s="372"/>
      <c r="N191" s="185"/>
      <c r="O191" s="185"/>
    </row>
    <row r="192" spans="1:15" hidden="1" x14ac:dyDescent="0.25">
      <c r="A192" s="373"/>
      <c r="B192" s="203"/>
      <c r="C192" s="244"/>
      <c r="D192" s="199"/>
      <c r="E192" s="242" t="e">
        <f>VLOOKUP($B192,ListsReq!$AC$3:$AF$61,2,FALSE)</f>
        <v>#N/A</v>
      </c>
      <c r="F192" s="243" t="e">
        <f>VLOOKUP($B192,ListsReq!$AC$3:$AF$82,3,FALSE)</f>
        <v>#N/A</v>
      </c>
      <c r="G192" s="242" t="e">
        <f>VLOOKUP($B192,ListsReq!$AC$3:$AF$61,4,FALSE)</f>
        <v>#N/A</v>
      </c>
      <c r="H192" s="241" t="e">
        <f t="shared" si="4"/>
        <v>#N/A</v>
      </c>
      <c r="I192" s="420"/>
      <c r="J192" s="187"/>
      <c r="K192" s="187"/>
      <c r="L192" s="187"/>
      <c r="M192" s="372"/>
      <c r="N192" s="185"/>
      <c r="O192" s="185"/>
    </row>
    <row r="193" spans="1:15" hidden="1" x14ac:dyDescent="0.25">
      <c r="A193" s="373"/>
      <c r="B193" s="203"/>
      <c r="C193" s="244"/>
      <c r="D193" s="199"/>
      <c r="E193" s="242" t="e">
        <f>VLOOKUP($B193,ListsReq!$AC$3:$AF$61,2,FALSE)</f>
        <v>#N/A</v>
      </c>
      <c r="F193" s="243" t="e">
        <f>VLOOKUP($B193,ListsReq!$AC$3:$AF$82,3,FALSE)</f>
        <v>#N/A</v>
      </c>
      <c r="G193" s="242" t="e">
        <f>VLOOKUP($B193,ListsReq!$AC$3:$AF$61,4,FALSE)</f>
        <v>#N/A</v>
      </c>
      <c r="H193" s="241" t="e">
        <f t="shared" si="4"/>
        <v>#N/A</v>
      </c>
      <c r="I193" s="420"/>
      <c r="J193" s="187"/>
      <c r="K193" s="187"/>
      <c r="L193" s="187"/>
      <c r="M193" s="372"/>
      <c r="N193" s="185"/>
      <c r="O193" s="185"/>
    </row>
    <row r="194" spans="1:15" hidden="1" x14ac:dyDescent="0.25">
      <c r="A194" s="373"/>
      <c r="B194" s="203"/>
      <c r="C194" s="244"/>
      <c r="D194" s="199"/>
      <c r="E194" s="242" t="e">
        <f>VLOOKUP($B194,ListsReq!$AC$3:$AF$61,2,FALSE)</f>
        <v>#N/A</v>
      </c>
      <c r="F194" s="243" t="e">
        <f>VLOOKUP($B194,ListsReq!$AC$3:$AF$82,3,FALSE)</f>
        <v>#N/A</v>
      </c>
      <c r="G194" s="242" t="e">
        <f>VLOOKUP($B194,ListsReq!$AC$3:$AF$61,4,FALSE)</f>
        <v>#N/A</v>
      </c>
      <c r="H194" s="241" t="e">
        <f t="shared" si="4"/>
        <v>#N/A</v>
      </c>
      <c r="I194" s="420"/>
      <c r="J194" s="187"/>
      <c r="K194" s="187"/>
      <c r="L194" s="187"/>
      <c r="M194" s="372"/>
      <c r="N194" s="185"/>
      <c r="O194" s="185"/>
    </row>
    <row r="195" spans="1:15" hidden="1" x14ac:dyDescent="0.25">
      <c r="A195" s="373"/>
      <c r="B195" s="203"/>
      <c r="C195" s="244"/>
      <c r="D195" s="199"/>
      <c r="E195" s="242" t="e">
        <f>VLOOKUP($B195,ListsReq!$AC$3:$AF$61,2,FALSE)</f>
        <v>#N/A</v>
      </c>
      <c r="F195" s="243" t="e">
        <f>VLOOKUP($B195,ListsReq!$AC$3:$AF$82,3,FALSE)</f>
        <v>#N/A</v>
      </c>
      <c r="G195" s="242" t="e">
        <f>VLOOKUP($B195,ListsReq!$AC$3:$AF$61,4,FALSE)</f>
        <v>#N/A</v>
      </c>
      <c r="H195" s="241" t="e">
        <f t="shared" si="4"/>
        <v>#N/A</v>
      </c>
      <c r="I195" s="420"/>
      <c r="J195" s="187"/>
      <c r="K195" s="187"/>
      <c r="L195" s="187"/>
      <c r="M195" s="372"/>
      <c r="N195" s="185"/>
      <c r="O195" s="185"/>
    </row>
    <row r="196" spans="1:15" hidden="1" x14ac:dyDescent="0.25">
      <c r="A196" s="373"/>
      <c r="B196" s="203"/>
      <c r="C196" s="244"/>
      <c r="D196" s="199"/>
      <c r="E196" s="242" t="e">
        <f>VLOOKUP($B196,ListsReq!$AC$3:$AF$61,2,FALSE)</f>
        <v>#N/A</v>
      </c>
      <c r="F196" s="243" t="e">
        <f>VLOOKUP($B196,ListsReq!$AC$3:$AF$82,3,FALSE)</f>
        <v>#N/A</v>
      </c>
      <c r="G196" s="242" t="e">
        <f>VLOOKUP($B196,ListsReq!$AC$3:$AF$61,4,FALSE)</f>
        <v>#N/A</v>
      </c>
      <c r="H196" s="241" t="e">
        <f t="shared" si="4"/>
        <v>#N/A</v>
      </c>
      <c r="I196" s="420"/>
      <c r="J196" s="187"/>
      <c r="K196" s="187"/>
      <c r="L196" s="187"/>
      <c r="M196" s="372"/>
      <c r="N196" s="185"/>
      <c r="O196" s="185"/>
    </row>
    <row r="197" spans="1:15" hidden="1" x14ac:dyDescent="0.25">
      <c r="A197" s="373"/>
      <c r="B197" s="203"/>
      <c r="C197" s="244"/>
      <c r="D197" s="199"/>
      <c r="E197" s="242" t="e">
        <f>VLOOKUP($B197,ListsReq!$AC$3:$AF$61,2,FALSE)</f>
        <v>#N/A</v>
      </c>
      <c r="F197" s="243" t="e">
        <f>VLOOKUP($B197,ListsReq!$AC$3:$AF$82,3,FALSE)</f>
        <v>#N/A</v>
      </c>
      <c r="G197" s="242" t="e">
        <f>VLOOKUP($B197,ListsReq!$AC$3:$AF$61,4,FALSE)</f>
        <v>#N/A</v>
      </c>
      <c r="H197" s="241" t="e">
        <f t="shared" si="4"/>
        <v>#N/A</v>
      </c>
      <c r="I197" s="420"/>
      <c r="J197" s="187"/>
      <c r="K197" s="187"/>
      <c r="L197" s="187"/>
      <c r="M197" s="372"/>
      <c r="N197" s="185"/>
      <c r="O197" s="185"/>
    </row>
    <row r="198" spans="1:15" hidden="1" x14ac:dyDescent="0.25">
      <c r="A198" s="373"/>
      <c r="B198" s="203"/>
      <c r="C198" s="244"/>
      <c r="D198" s="199"/>
      <c r="E198" s="242" t="e">
        <f>VLOOKUP($B198,ListsReq!$AC$3:$AF$61,2,FALSE)</f>
        <v>#N/A</v>
      </c>
      <c r="F198" s="243" t="e">
        <f>VLOOKUP($B198,ListsReq!$AC$3:$AF$82,3,FALSE)</f>
        <v>#N/A</v>
      </c>
      <c r="G198" s="242" t="e">
        <f>VLOOKUP($B198,ListsReq!$AC$3:$AF$61,4,FALSE)</f>
        <v>#N/A</v>
      </c>
      <c r="H198" s="241" t="e">
        <f t="shared" si="4"/>
        <v>#N/A</v>
      </c>
      <c r="I198" s="420"/>
      <c r="J198" s="187"/>
      <c r="K198" s="187"/>
      <c r="L198" s="187"/>
      <c r="M198" s="372"/>
      <c r="N198" s="185"/>
      <c r="O198" s="185"/>
    </row>
    <row r="199" spans="1:15" hidden="1" x14ac:dyDescent="0.25">
      <c r="A199" s="373"/>
      <c r="B199" s="203"/>
      <c r="C199" s="244"/>
      <c r="D199" s="199"/>
      <c r="E199" s="242" t="e">
        <f>VLOOKUP($B199,ListsReq!$AC$3:$AF$61,2,FALSE)</f>
        <v>#N/A</v>
      </c>
      <c r="F199" s="243" t="e">
        <f>VLOOKUP($B199,ListsReq!$AC$3:$AF$82,3,FALSE)</f>
        <v>#N/A</v>
      </c>
      <c r="G199" s="242" t="e">
        <f>VLOOKUP($B199,ListsReq!$AC$3:$AF$61,4,FALSE)</f>
        <v>#N/A</v>
      </c>
      <c r="H199" s="241" t="e">
        <f t="shared" si="4"/>
        <v>#N/A</v>
      </c>
      <c r="I199" s="420"/>
      <c r="J199" s="187"/>
      <c r="K199" s="187"/>
      <c r="L199" s="187"/>
      <c r="M199" s="372"/>
      <c r="N199" s="185"/>
      <c r="O199" s="185"/>
    </row>
    <row r="200" spans="1:15" hidden="1" x14ac:dyDescent="0.25">
      <c r="A200" s="373"/>
      <c r="B200" s="203"/>
      <c r="C200" s="244"/>
      <c r="D200" s="199"/>
      <c r="E200" s="242" t="e">
        <f>VLOOKUP($B200,ListsReq!$AC$3:$AF$61,2,FALSE)</f>
        <v>#N/A</v>
      </c>
      <c r="F200" s="243" t="e">
        <f>VLOOKUP($B200,ListsReq!$AC$3:$AF$82,3,FALSE)</f>
        <v>#N/A</v>
      </c>
      <c r="G200" s="242" t="e">
        <f>VLOOKUP($B200,ListsReq!$AC$3:$AF$61,4,FALSE)</f>
        <v>#N/A</v>
      </c>
      <c r="H200" s="241" t="e">
        <f t="shared" si="4"/>
        <v>#N/A</v>
      </c>
      <c r="I200" s="420"/>
      <c r="J200" s="187"/>
      <c r="K200" s="187"/>
      <c r="L200" s="187"/>
      <c r="M200" s="372"/>
      <c r="N200" s="185"/>
      <c r="O200" s="185"/>
    </row>
    <row r="201" spans="1:15" hidden="1" x14ac:dyDescent="0.25">
      <c r="A201" s="373"/>
      <c r="B201" s="203"/>
      <c r="C201" s="244"/>
      <c r="D201" s="199"/>
      <c r="E201" s="242" t="e">
        <f>VLOOKUP($B201,ListsReq!$AC$3:$AF$61,2,FALSE)</f>
        <v>#N/A</v>
      </c>
      <c r="F201" s="243" t="e">
        <f>VLOOKUP($B201,ListsReq!$AC$3:$AF$82,3,FALSE)</f>
        <v>#N/A</v>
      </c>
      <c r="G201" s="242" t="e">
        <f>VLOOKUP($B201,ListsReq!$AC$3:$AF$61,4,FALSE)</f>
        <v>#N/A</v>
      </c>
      <c r="H201" s="241" t="e">
        <f t="shared" si="4"/>
        <v>#N/A</v>
      </c>
      <c r="I201" s="420"/>
      <c r="J201" s="187"/>
      <c r="K201" s="187"/>
      <c r="L201" s="187"/>
      <c r="M201" s="372"/>
      <c r="N201" s="185"/>
      <c r="O201" s="185"/>
    </row>
    <row r="202" spans="1:15" hidden="1" x14ac:dyDescent="0.25">
      <c r="A202" s="373"/>
      <c r="B202" s="203"/>
      <c r="C202" s="244"/>
      <c r="D202" s="199"/>
      <c r="E202" s="242" t="e">
        <f>VLOOKUP($B202,ListsReq!$AC$3:$AF$61,2,FALSE)</f>
        <v>#N/A</v>
      </c>
      <c r="F202" s="243" t="e">
        <f>VLOOKUP($B202,ListsReq!$AC$3:$AF$82,3,FALSE)</f>
        <v>#N/A</v>
      </c>
      <c r="G202" s="242" t="e">
        <f>VLOOKUP($B202,ListsReq!$AC$3:$AF$61,4,FALSE)</f>
        <v>#N/A</v>
      </c>
      <c r="H202" s="241" t="e">
        <f t="shared" si="4"/>
        <v>#N/A</v>
      </c>
      <c r="I202" s="420"/>
      <c r="J202" s="187"/>
      <c r="K202" s="187"/>
      <c r="L202" s="187"/>
      <c r="M202" s="372"/>
      <c r="N202" s="185"/>
      <c r="O202" s="185"/>
    </row>
    <row r="203" spans="1:15" ht="195.75" thickBot="1" x14ac:dyDescent="0.3">
      <c r="A203" s="373"/>
      <c r="B203" s="240"/>
      <c r="C203" s="239"/>
      <c r="D203" s="238"/>
      <c r="E203" s="237"/>
      <c r="F203" s="236"/>
      <c r="G203" s="235" t="s">
        <v>406</v>
      </c>
      <c r="H203" s="234">
        <f>SUMIF(H113:H202,"&lt;&gt;#N/A")</f>
        <v>63860.819839704403</v>
      </c>
      <c r="I203" s="251" t="s">
        <v>1099</v>
      </c>
      <c r="J203" s="187"/>
      <c r="K203" s="187"/>
      <c r="L203" s="187"/>
      <c r="M203" s="372"/>
      <c r="N203" s="185"/>
      <c r="O203" s="185"/>
    </row>
    <row r="204" spans="1:15" x14ac:dyDescent="0.25">
      <c r="A204" s="373"/>
      <c r="B204" s="187"/>
      <c r="C204" s="187"/>
      <c r="D204" s="187"/>
      <c r="E204" s="187"/>
      <c r="F204" s="187"/>
      <c r="G204" s="187"/>
      <c r="H204" s="187"/>
      <c r="I204" s="187"/>
      <c r="J204" s="187"/>
      <c r="K204" s="187"/>
      <c r="L204" s="187"/>
      <c r="M204" s="372"/>
      <c r="N204" s="185"/>
    </row>
    <row r="205" spans="1:15" x14ac:dyDescent="0.25">
      <c r="A205" s="374" t="s">
        <v>467</v>
      </c>
      <c r="B205" s="295" t="s">
        <v>466</v>
      </c>
      <c r="C205" s="187"/>
      <c r="D205" s="187"/>
      <c r="E205" s="187"/>
      <c r="F205" s="187"/>
      <c r="G205" s="187"/>
      <c r="H205" s="187"/>
      <c r="I205" s="187"/>
      <c r="J205" s="187"/>
      <c r="K205" s="187"/>
      <c r="L205" s="187"/>
      <c r="M205" s="372"/>
      <c r="N205" s="185"/>
    </row>
    <row r="206" spans="1:15" ht="21.75" customHeight="1" thickBot="1" x14ac:dyDescent="0.3">
      <c r="A206" s="374"/>
      <c r="B206" s="233" t="s">
        <v>465</v>
      </c>
      <c r="C206" s="187"/>
      <c r="D206" s="187"/>
      <c r="E206" s="187"/>
      <c r="F206" s="187"/>
      <c r="G206" s="187"/>
      <c r="H206" s="187"/>
      <c r="I206" s="187"/>
      <c r="J206" s="187"/>
      <c r="K206" s="187"/>
      <c r="L206" s="187"/>
      <c r="M206" s="372"/>
      <c r="N206" s="185"/>
    </row>
    <row r="207" spans="1:15" ht="35.25" customHeight="1" x14ac:dyDescent="0.25">
      <c r="A207" s="374"/>
      <c r="B207" s="195" t="s">
        <v>464</v>
      </c>
      <c r="C207" s="194" t="s">
        <v>463</v>
      </c>
      <c r="D207" s="194" t="s">
        <v>462</v>
      </c>
      <c r="E207" s="194" t="s">
        <v>461</v>
      </c>
      <c r="F207" s="232" t="s">
        <v>8</v>
      </c>
      <c r="G207" s="187"/>
      <c r="H207" s="187"/>
      <c r="I207" s="187"/>
      <c r="J207" s="187"/>
      <c r="K207" s="187"/>
      <c r="L207" s="187"/>
      <c r="M207" s="372"/>
      <c r="N207" s="185"/>
    </row>
    <row r="208" spans="1:15" x14ac:dyDescent="0.25">
      <c r="A208" s="374"/>
      <c r="B208" s="203" t="s">
        <v>460</v>
      </c>
      <c r="C208" s="202">
        <v>250529</v>
      </c>
      <c r="D208" s="202">
        <v>250529</v>
      </c>
      <c r="E208" s="202"/>
      <c r="F208" s="201" t="s">
        <v>988</v>
      </c>
      <c r="G208" s="187"/>
      <c r="H208" s="187"/>
      <c r="I208" s="187"/>
      <c r="J208" s="187"/>
      <c r="K208" s="187"/>
      <c r="L208" s="187"/>
      <c r="M208" s="372"/>
      <c r="N208" s="185"/>
    </row>
    <row r="209" spans="1:14" x14ac:dyDescent="0.25">
      <c r="A209" s="374"/>
      <c r="B209" s="203" t="s">
        <v>459</v>
      </c>
      <c r="C209" s="202">
        <v>17385641</v>
      </c>
      <c r="D209" s="202">
        <v>17385641</v>
      </c>
      <c r="E209" s="202"/>
      <c r="F209" s="201" t="s">
        <v>1070</v>
      </c>
      <c r="G209" s="187"/>
      <c r="H209" s="187"/>
      <c r="I209" s="187"/>
      <c r="J209" s="187"/>
      <c r="K209" s="187"/>
      <c r="L209" s="187"/>
      <c r="M209" s="372"/>
      <c r="N209" s="185"/>
    </row>
    <row r="210" spans="1:14" x14ac:dyDescent="0.25">
      <c r="A210" s="374"/>
      <c r="B210" s="200" t="s">
        <v>409</v>
      </c>
      <c r="C210" s="199"/>
      <c r="D210" s="199"/>
      <c r="E210" s="199"/>
      <c r="F210" s="198"/>
      <c r="G210" s="187"/>
      <c r="H210" s="187"/>
      <c r="I210" s="187"/>
      <c r="J210" s="187"/>
      <c r="K210" s="187"/>
      <c r="L210" s="187"/>
      <c r="M210" s="372"/>
      <c r="N210" s="185"/>
    </row>
    <row r="211" spans="1:14" x14ac:dyDescent="0.25">
      <c r="A211" s="374"/>
      <c r="B211" s="200" t="s">
        <v>408</v>
      </c>
      <c r="C211" s="199"/>
      <c r="D211" s="199"/>
      <c r="E211" s="199"/>
      <c r="F211" s="198"/>
      <c r="G211" s="187"/>
      <c r="H211" s="187"/>
      <c r="I211" s="187"/>
      <c r="J211" s="187"/>
      <c r="K211" s="187"/>
      <c r="L211" s="187"/>
      <c r="M211" s="372"/>
      <c r="N211" s="185"/>
    </row>
    <row r="212" spans="1:14" ht="15.75" thickBot="1" x14ac:dyDescent="0.3">
      <c r="A212" s="374"/>
      <c r="B212" s="192" t="s">
        <v>407</v>
      </c>
      <c r="C212" s="191"/>
      <c r="D212" s="191"/>
      <c r="E212" s="191"/>
      <c r="F212" s="190"/>
      <c r="G212" s="187"/>
      <c r="H212" s="187"/>
      <c r="I212" s="187"/>
      <c r="J212" s="187"/>
      <c r="K212" s="187"/>
      <c r="L212" s="187"/>
      <c r="M212" s="372"/>
      <c r="N212" s="185"/>
    </row>
    <row r="213" spans="1:14" x14ac:dyDescent="0.25">
      <c r="A213" s="374"/>
      <c r="B213" s="187"/>
      <c r="C213" s="187"/>
      <c r="D213" s="187"/>
      <c r="E213" s="187"/>
      <c r="F213" s="187"/>
      <c r="G213" s="187"/>
      <c r="H213" s="187"/>
      <c r="I213" s="187"/>
      <c r="J213" s="187"/>
      <c r="K213" s="187"/>
      <c r="L213" s="187"/>
      <c r="M213" s="372"/>
      <c r="N213" s="185"/>
    </row>
    <row r="214" spans="1:14" ht="22.5" customHeight="1" x14ac:dyDescent="0.25">
      <c r="A214" s="369"/>
      <c r="B214" s="189" t="s">
        <v>12</v>
      </c>
      <c r="C214" s="189"/>
      <c r="D214" s="189"/>
      <c r="E214" s="189"/>
      <c r="F214" s="189"/>
      <c r="G214" s="189"/>
      <c r="H214" s="189"/>
      <c r="I214" s="189"/>
      <c r="J214" s="189"/>
      <c r="K214" s="189"/>
      <c r="L214" s="189"/>
      <c r="M214" s="370"/>
      <c r="N214" s="185"/>
    </row>
    <row r="215" spans="1:14" ht="18.75" customHeight="1" thickBot="1" x14ac:dyDescent="0.3">
      <c r="A215" s="371" t="s">
        <v>458</v>
      </c>
      <c r="B215" s="231" t="s">
        <v>457</v>
      </c>
      <c r="C215" s="210"/>
      <c r="D215" s="187"/>
      <c r="E215" s="187"/>
      <c r="F215" s="187"/>
      <c r="G215" s="187"/>
      <c r="H215" s="187"/>
      <c r="I215" s="187"/>
      <c r="J215" s="187"/>
      <c r="K215" s="187"/>
      <c r="L215" s="187"/>
      <c r="M215" s="372"/>
      <c r="N215" s="185"/>
    </row>
    <row r="216" spans="1:14" ht="30.75" thickBot="1" x14ac:dyDescent="0.3">
      <c r="A216" s="373"/>
      <c r="B216" s="230" t="s">
        <v>456</v>
      </c>
      <c r="C216" s="229" t="s">
        <v>455</v>
      </c>
      <c r="D216" s="229" t="s">
        <v>454</v>
      </c>
      <c r="E216" s="229" t="s">
        <v>9</v>
      </c>
      <c r="F216" s="229" t="s">
        <v>453</v>
      </c>
      <c r="G216" s="229" t="s">
        <v>10</v>
      </c>
      <c r="H216" s="229" t="s">
        <v>452</v>
      </c>
      <c r="I216" s="229" t="s">
        <v>451</v>
      </c>
      <c r="J216" s="229" t="s">
        <v>450</v>
      </c>
      <c r="K216" s="228" t="s">
        <v>8</v>
      </c>
      <c r="L216" s="187"/>
      <c r="M216" s="372"/>
      <c r="N216" s="185"/>
    </row>
    <row r="217" spans="1:14" ht="60" x14ac:dyDescent="0.25">
      <c r="A217" s="373"/>
      <c r="B217" s="227" t="s">
        <v>978</v>
      </c>
      <c r="C217" s="225" t="s">
        <v>921</v>
      </c>
      <c r="D217" s="226"/>
      <c r="E217" s="225"/>
      <c r="F217" s="225" t="s">
        <v>920</v>
      </c>
      <c r="G217" s="225" t="s">
        <v>628</v>
      </c>
      <c r="H217" s="226"/>
      <c r="I217" s="225"/>
      <c r="J217" s="225"/>
      <c r="K217" s="421" t="s">
        <v>979</v>
      </c>
      <c r="L217" s="187"/>
      <c r="M217" s="372"/>
      <c r="N217" s="185"/>
    </row>
    <row r="218" spans="1:14" x14ac:dyDescent="0.25">
      <c r="A218" s="373"/>
      <c r="B218" s="224" t="s">
        <v>961</v>
      </c>
      <c r="C218" s="219" t="s">
        <v>872</v>
      </c>
      <c r="D218" s="202">
        <v>3</v>
      </c>
      <c r="E218" s="219" t="s">
        <v>898</v>
      </c>
      <c r="F218" s="219" t="s">
        <v>920</v>
      </c>
      <c r="G218" s="219" t="s">
        <v>628</v>
      </c>
      <c r="H218" s="202">
        <v>66579</v>
      </c>
      <c r="I218" s="219" t="s">
        <v>1</v>
      </c>
      <c r="J218" s="219" t="s">
        <v>610</v>
      </c>
      <c r="K218" s="201"/>
      <c r="L218" s="187"/>
      <c r="M218" s="372"/>
      <c r="N218" s="185"/>
    </row>
    <row r="219" spans="1:14" x14ac:dyDescent="0.25">
      <c r="A219" s="373"/>
      <c r="B219" s="224"/>
      <c r="C219" s="219"/>
      <c r="D219" s="202"/>
      <c r="E219" s="219"/>
      <c r="F219" s="219"/>
      <c r="G219" s="219"/>
      <c r="H219" s="202"/>
      <c r="I219" s="219"/>
      <c r="J219" s="219"/>
      <c r="K219" s="201"/>
      <c r="L219" s="187"/>
      <c r="M219" s="372"/>
      <c r="N219" s="185"/>
    </row>
    <row r="220" spans="1:14" x14ac:dyDescent="0.25">
      <c r="A220" s="373"/>
      <c r="B220" s="224"/>
      <c r="C220" s="219"/>
      <c r="D220" s="202"/>
      <c r="E220" s="219"/>
      <c r="F220" s="219"/>
      <c r="G220" s="219"/>
      <c r="H220" s="202"/>
      <c r="I220" s="219"/>
      <c r="J220" s="219"/>
      <c r="K220" s="201"/>
      <c r="L220" s="187"/>
      <c r="M220" s="372"/>
      <c r="N220" s="185"/>
    </row>
    <row r="221" spans="1:14" x14ac:dyDescent="0.25">
      <c r="A221" s="373"/>
      <c r="B221" s="224"/>
      <c r="C221" s="219"/>
      <c r="D221" s="202"/>
      <c r="E221" s="219"/>
      <c r="F221" s="219"/>
      <c r="G221" s="219"/>
      <c r="H221" s="202"/>
      <c r="I221" s="219"/>
      <c r="J221" s="219"/>
      <c r="K221" s="201"/>
      <c r="L221" s="187"/>
      <c r="M221" s="372"/>
      <c r="N221" s="185"/>
    </row>
    <row r="222" spans="1:14" x14ac:dyDescent="0.25">
      <c r="A222" s="373"/>
      <c r="B222" s="224"/>
      <c r="C222" s="219"/>
      <c r="D222" s="202"/>
      <c r="E222" s="219"/>
      <c r="F222" s="219"/>
      <c r="G222" s="219"/>
      <c r="H222" s="202"/>
      <c r="I222" s="219"/>
      <c r="J222" s="219"/>
      <c r="K222" s="201"/>
      <c r="L222" s="187"/>
      <c r="M222" s="372"/>
      <c r="N222" s="185"/>
    </row>
    <row r="223" spans="1:14" x14ac:dyDescent="0.25">
      <c r="A223" s="373"/>
      <c r="B223" s="224"/>
      <c r="C223" s="219"/>
      <c r="D223" s="202"/>
      <c r="E223" s="219"/>
      <c r="F223" s="219"/>
      <c r="G223" s="219"/>
      <c r="H223" s="202"/>
      <c r="I223" s="219"/>
      <c r="J223" s="219"/>
      <c r="K223" s="201"/>
      <c r="L223" s="187"/>
      <c r="M223" s="372"/>
      <c r="N223" s="185"/>
    </row>
    <row r="224" spans="1:14" x14ac:dyDescent="0.25">
      <c r="A224" s="373"/>
      <c r="B224" s="224"/>
      <c r="C224" s="219"/>
      <c r="D224" s="202"/>
      <c r="E224" s="219"/>
      <c r="F224" s="219"/>
      <c r="G224" s="219"/>
      <c r="H224" s="202"/>
      <c r="I224" s="219"/>
      <c r="J224" s="219"/>
      <c r="K224" s="201"/>
      <c r="L224" s="187"/>
      <c r="M224" s="372"/>
      <c r="N224" s="185"/>
    </row>
    <row r="225" spans="1:14" ht="15.75" thickBot="1" x14ac:dyDescent="0.3">
      <c r="A225" s="373"/>
      <c r="B225" s="223"/>
      <c r="C225" s="215"/>
      <c r="D225" s="191"/>
      <c r="E225" s="215"/>
      <c r="F225" s="215"/>
      <c r="G225" s="215"/>
      <c r="H225" s="191"/>
      <c r="I225" s="215"/>
      <c r="J225" s="215"/>
      <c r="K225" s="190"/>
      <c r="L225" s="187"/>
      <c r="M225" s="372"/>
      <c r="N225" s="185"/>
    </row>
    <row r="226" spans="1:14" x14ac:dyDescent="0.25">
      <c r="A226" s="374"/>
      <c r="B226" s="187"/>
      <c r="C226" s="187"/>
      <c r="D226" s="187"/>
      <c r="E226" s="187"/>
      <c r="F226" s="187"/>
      <c r="G226" s="187"/>
      <c r="H226" s="187"/>
      <c r="I226" s="187"/>
      <c r="J226" s="187"/>
      <c r="K226" s="187"/>
      <c r="L226" s="187"/>
      <c r="M226" s="372"/>
      <c r="N226" s="185"/>
    </row>
    <row r="227" spans="1:14" ht="18.75" x14ac:dyDescent="0.25">
      <c r="A227" s="369"/>
      <c r="B227" s="189" t="s">
        <v>449</v>
      </c>
      <c r="C227" s="189"/>
      <c r="D227" s="189"/>
      <c r="E227" s="189"/>
      <c r="F227" s="189"/>
      <c r="G227" s="189"/>
      <c r="H227" s="189"/>
      <c r="I227" s="189"/>
      <c r="J227" s="189"/>
      <c r="K227" s="189"/>
      <c r="L227" s="189"/>
      <c r="M227" s="370"/>
      <c r="N227" s="185"/>
    </row>
    <row r="228" spans="1:14" ht="19.5" customHeight="1" x14ac:dyDescent="0.25">
      <c r="A228" s="371" t="s">
        <v>448</v>
      </c>
      <c r="B228" s="493" t="s">
        <v>447</v>
      </c>
      <c r="C228" s="494"/>
      <c r="D228" s="494"/>
      <c r="E228" s="494"/>
      <c r="F228" s="187"/>
      <c r="G228" s="187"/>
      <c r="H228" s="187"/>
      <c r="I228" s="187"/>
      <c r="J228" s="187"/>
      <c r="K228" s="187"/>
      <c r="L228" s="187"/>
      <c r="M228" s="372"/>
      <c r="N228" s="185"/>
    </row>
    <row r="229" spans="1:14" ht="56.25" customHeight="1" thickBot="1" x14ac:dyDescent="0.3">
      <c r="A229" s="374"/>
      <c r="B229" s="460" t="s">
        <v>446</v>
      </c>
      <c r="C229" s="460"/>
      <c r="D229" s="460"/>
      <c r="E229" s="460"/>
      <c r="F229" s="187"/>
      <c r="G229" s="187"/>
      <c r="H229" s="187"/>
      <c r="I229" s="187"/>
      <c r="J229" s="187"/>
      <c r="K229" s="187"/>
      <c r="L229" s="187"/>
      <c r="M229" s="372"/>
      <c r="N229" s="185"/>
    </row>
    <row r="230" spans="1:14" ht="33" x14ac:dyDescent="0.25">
      <c r="A230" s="374"/>
      <c r="B230" s="195" t="s">
        <v>415</v>
      </c>
      <c r="C230" s="194" t="s">
        <v>425</v>
      </c>
      <c r="D230" s="193" t="s">
        <v>8</v>
      </c>
      <c r="E230" s="296"/>
      <c r="F230" s="187"/>
      <c r="G230" s="187"/>
      <c r="H230" s="187"/>
      <c r="I230" s="187"/>
      <c r="J230" s="187"/>
      <c r="K230" s="187"/>
      <c r="L230" s="187"/>
      <c r="M230" s="372"/>
      <c r="N230" s="185"/>
    </row>
    <row r="231" spans="1:14" ht="90" x14ac:dyDescent="0.25">
      <c r="A231" s="374"/>
      <c r="B231" s="203" t="s">
        <v>424</v>
      </c>
      <c r="C231" s="202"/>
      <c r="D231" s="252" t="s">
        <v>989</v>
      </c>
      <c r="E231" s="296"/>
      <c r="F231" s="187"/>
      <c r="G231" s="187"/>
      <c r="H231" s="187"/>
      <c r="I231" s="187"/>
      <c r="J231" s="187"/>
      <c r="K231" s="187"/>
      <c r="L231" s="187"/>
      <c r="M231" s="372"/>
      <c r="N231" s="185"/>
    </row>
    <row r="232" spans="1:14" ht="90" x14ac:dyDescent="0.25">
      <c r="A232" s="374"/>
      <c r="B232" s="203" t="s">
        <v>423</v>
      </c>
      <c r="C232" s="202"/>
      <c r="D232" s="252" t="s">
        <v>989</v>
      </c>
      <c r="E232" s="296"/>
      <c r="F232" s="187"/>
      <c r="G232" s="187"/>
      <c r="H232" s="187"/>
      <c r="I232" s="187"/>
      <c r="J232" s="187"/>
      <c r="K232" s="187"/>
      <c r="L232" s="187"/>
      <c r="M232" s="372"/>
      <c r="N232" s="185"/>
    </row>
    <row r="233" spans="1:14" ht="180" x14ac:dyDescent="0.25">
      <c r="A233" s="374"/>
      <c r="B233" s="203" t="s">
        <v>422</v>
      </c>
      <c r="C233" s="429" t="s">
        <v>1095</v>
      </c>
      <c r="D233" s="252" t="s">
        <v>1096</v>
      </c>
      <c r="E233" s="296"/>
      <c r="F233" s="187"/>
      <c r="G233" s="187"/>
      <c r="H233" s="187"/>
      <c r="I233" s="187"/>
      <c r="J233" s="187"/>
      <c r="K233" s="187"/>
      <c r="L233" s="187"/>
      <c r="M233" s="372"/>
      <c r="N233" s="185"/>
    </row>
    <row r="234" spans="1:14" ht="75" x14ac:dyDescent="0.25">
      <c r="A234" s="374"/>
      <c r="B234" s="203" t="s">
        <v>3</v>
      </c>
      <c r="C234" s="202"/>
      <c r="D234" s="252" t="s">
        <v>1084</v>
      </c>
      <c r="E234" s="296"/>
      <c r="F234" s="187"/>
      <c r="G234" s="187"/>
      <c r="H234" s="187"/>
      <c r="I234" s="187"/>
      <c r="J234" s="187"/>
      <c r="K234" s="187"/>
      <c r="L234" s="187"/>
      <c r="M234" s="372"/>
      <c r="N234" s="185"/>
    </row>
    <row r="235" spans="1:14" ht="105" x14ac:dyDescent="0.25">
      <c r="A235" s="374"/>
      <c r="B235" s="203" t="s">
        <v>421</v>
      </c>
      <c r="C235" s="202"/>
      <c r="D235" s="252" t="s">
        <v>1089</v>
      </c>
      <c r="E235" s="296"/>
      <c r="F235" s="187"/>
      <c r="G235" s="187"/>
      <c r="H235" s="187"/>
      <c r="I235" s="187"/>
      <c r="J235" s="187"/>
      <c r="K235" s="187"/>
      <c r="L235" s="187"/>
      <c r="M235" s="372"/>
      <c r="N235" s="185"/>
    </row>
    <row r="236" spans="1:14" ht="120" x14ac:dyDescent="0.25">
      <c r="A236" s="374"/>
      <c r="B236" s="203" t="s">
        <v>420</v>
      </c>
      <c r="C236" s="202">
        <v>820</v>
      </c>
      <c r="D236" s="252" t="s">
        <v>1085</v>
      </c>
      <c r="E236" s="296"/>
      <c r="F236" s="187"/>
      <c r="G236" s="187"/>
      <c r="H236" s="187"/>
      <c r="I236" s="187"/>
      <c r="J236" s="187"/>
      <c r="K236" s="187"/>
      <c r="L236" s="187"/>
      <c r="M236" s="372"/>
      <c r="N236" s="185"/>
    </row>
    <row r="237" spans="1:14" ht="60" x14ac:dyDescent="0.25">
      <c r="A237" s="374"/>
      <c r="B237" s="203" t="s">
        <v>445</v>
      </c>
      <c r="C237" s="202">
        <v>2532</v>
      </c>
      <c r="D237" s="252" t="s">
        <v>1026</v>
      </c>
      <c r="E237" s="296"/>
      <c r="F237" s="187"/>
      <c r="G237" s="187"/>
      <c r="H237" s="187"/>
      <c r="I237" s="187"/>
      <c r="J237" s="187"/>
      <c r="K237" s="187"/>
      <c r="L237" s="187"/>
      <c r="M237" s="372"/>
      <c r="N237" s="185"/>
    </row>
    <row r="238" spans="1:14" x14ac:dyDescent="0.25">
      <c r="A238" s="374"/>
      <c r="B238" s="203" t="s">
        <v>409</v>
      </c>
      <c r="C238" s="202"/>
      <c r="D238" s="201"/>
      <c r="E238" s="296"/>
      <c r="F238" s="187"/>
      <c r="G238" s="187"/>
      <c r="H238" s="187"/>
      <c r="I238" s="187"/>
      <c r="J238" s="187"/>
      <c r="K238" s="187"/>
      <c r="L238" s="187"/>
      <c r="M238" s="372"/>
      <c r="N238" s="185"/>
    </row>
    <row r="239" spans="1:14" x14ac:dyDescent="0.25">
      <c r="A239" s="374"/>
      <c r="B239" s="200" t="s">
        <v>408</v>
      </c>
      <c r="C239" s="199"/>
      <c r="D239" s="201"/>
      <c r="E239" s="296"/>
      <c r="F239" s="187"/>
      <c r="G239" s="187"/>
      <c r="H239" s="187"/>
      <c r="I239" s="187"/>
      <c r="J239" s="187"/>
      <c r="K239" s="187"/>
      <c r="L239" s="187"/>
      <c r="M239" s="372"/>
      <c r="N239" s="185"/>
    </row>
    <row r="240" spans="1:14" x14ac:dyDescent="0.25">
      <c r="A240" s="374"/>
      <c r="B240" s="200" t="s">
        <v>407</v>
      </c>
      <c r="C240" s="199"/>
      <c r="D240" s="201"/>
      <c r="E240" s="296"/>
      <c r="F240" s="187"/>
      <c r="G240" s="187"/>
      <c r="H240" s="187"/>
      <c r="I240" s="187"/>
      <c r="J240" s="187"/>
      <c r="K240" s="187"/>
      <c r="L240" s="187"/>
      <c r="M240" s="372"/>
      <c r="N240" s="185"/>
    </row>
    <row r="241" spans="1:14" ht="90.75" thickBot="1" x14ac:dyDescent="0.3">
      <c r="A241" s="374"/>
      <c r="B241" s="128" t="s">
        <v>406</v>
      </c>
      <c r="C241" s="197">
        <f>SUM(C231:C240)</f>
        <v>3352</v>
      </c>
      <c r="D241" s="436" t="s">
        <v>1112</v>
      </c>
      <c r="E241" s="296"/>
      <c r="F241" s="187"/>
      <c r="G241" s="187"/>
      <c r="H241" s="187"/>
      <c r="I241" s="187"/>
      <c r="J241" s="187"/>
      <c r="K241" s="187"/>
      <c r="L241" s="187"/>
      <c r="M241" s="372"/>
      <c r="N241" s="185"/>
    </row>
    <row r="242" spans="1:14" x14ac:dyDescent="0.25">
      <c r="A242" s="374"/>
      <c r="B242" s="187"/>
      <c r="C242" s="187"/>
      <c r="D242" s="187"/>
      <c r="E242" s="187"/>
      <c r="F242" s="187"/>
      <c r="G242" s="187"/>
      <c r="H242" s="187"/>
      <c r="I242" s="187"/>
      <c r="J242" s="187"/>
      <c r="K242" s="187"/>
      <c r="L242" s="187"/>
      <c r="M242" s="372"/>
      <c r="N242" s="185"/>
    </row>
    <row r="243" spans="1:14" ht="16.5" customHeight="1" x14ac:dyDescent="0.25">
      <c r="A243" s="375" t="s">
        <v>444</v>
      </c>
      <c r="B243" s="468" t="s">
        <v>443</v>
      </c>
      <c r="C243" s="469"/>
      <c r="D243" s="469"/>
      <c r="E243" s="469"/>
      <c r="F243" s="187"/>
      <c r="G243" s="187"/>
      <c r="H243" s="187"/>
      <c r="I243" s="187"/>
      <c r="J243" s="187"/>
      <c r="K243" s="187"/>
      <c r="L243" s="187"/>
      <c r="M243" s="372"/>
      <c r="N243" s="185"/>
    </row>
    <row r="244" spans="1:14" ht="24" customHeight="1" thickBot="1" x14ac:dyDescent="0.3">
      <c r="A244" s="371"/>
      <c r="B244" s="470" t="s">
        <v>442</v>
      </c>
      <c r="C244" s="471"/>
      <c r="D244" s="471"/>
      <c r="E244" s="471"/>
      <c r="F244" s="187"/>
      <c r="G244" s="187"/>
      <c r="H244" s="187"/>
      <c r="I244" s="187"/>
      <c r="J244" s="187"/>
      <c r="K244" s="187"/>
      <c r="L244" s="187"/>
      <c r="M244" s="372"/>
      <c r="N244" s="185"/>
    </row>
    <row r="245" spans="1:14" ht="93" customHeight="1" x14ac:dyDescent="0.25">
      <c r="A245" s="373"/>
      <c r="B245" s="222" t="s">
        <v>441</v>
      </c>
      <c r="C245" s="194" t="s">
        <v>440</v>
      </c>
      <c r="D245" s="194" t="s">
        <v>439</v>
      </c>
      <c r="E245" s="194" t="s">
        <v>438</v>
      </c>
      <c r="F245" s="194" t="s">
        <v>437</v>
      </c>
      <c r="G245" s="194" t="s">
        <v>436</v>
      </c>
      <c r="H245" s="194" t="s">
        <v>435</v>
      </c>
      <c r="I245" s="194" t="s">
        <v>434</v>
      </c>
      <c r="J245" s="194" t="s">
        <v>433</v>
      </c>
      <c r="K245" s="221" t="s">
        <v>432</v>
      </c>
      <c r="L245" s="194" t="s">
        <v>75</v>
      </c>
      <c r="M245" s="220" t="s">
        <v>8</v>
      </c>
      <c r="N245" s="185"/>
    </row>
    <row r="246" spans="1:14" ht="15.75" x14ac:dyDescent="0.25">
      <c r="A246" s="423"/>
      <c r="B246" s="422" t="s">
        <v>1010</v>
      </c>
      <c r="C246" s="219" t="s">
        <v>1011</v>
      </c>
      <c r="D246" s="219" t="s">
        <v>620</v>
      </c>
      <c r="E246" s="202">
        <v>2000000</v>
      </c>
      <c r="F246" s="202"/>
      <c r="G246" s="219">
        <v>25</v>
      </c>
      <c r="H246" s="219" t="s">
        <v>918</v>
      </c>
      <c r="I246" s="202">
        <v>2400</v>
      </c>
      <c r="J246" s="202"/>
      <c r="K246" s="218" t="s">
        <v>914</v>
      </c>
      <c r="L246" s="217"/>
      <c r="M246" s="216"/>
      <c r="N246" s="185"/>
    </row>
    <row r="247" spans="1:14" ht="15.75" x14ac:dyDescent="0.25">
      <c r="A247" s="423"/>
      <c r="B247" s="422" t="s">
        <v>1012</v>
      </c>
      <c r="C247" s="219" t="s">
        <v>1011</v>
      </c>
      <c r="D247" s="219" t="s">
        <v>620</v>
      </c>
      <c r="E247" s="202">
        <v>200000</v>
      </c>
      <c r="F247" s="202"/>
      <c r="G247" s="219">
        <v>20</v>
      </c>
      <c r="H247" s="219" t="s">
        <v>918</v>
      </c>
      <c r="I247" s="202">
        <v>211</v>
      </c>
      <c r="J247" s="202"/>
      <c r="K247" s="218" t="s">
        <v>914</v>
      </c>
      <c r="L247" s="217"/>
      <c r="M247" s="216"/>
      <c r="N247" s="185"/>
    </row>
    <row r="248" spans="1:14" ht="15.75" x14ac:dyDescent="0.25">
      <c r="A248" s="423"/>
      <c r="B248" s="422" t="s">
        <v>1013</v>
      </c>
      <c r="C248" s="219" t="s">
        <v>1011</v>
      </c>
      <c r="D248" s="219" t="s">
        <v>620</v>
      </c>
      <c r="E248" s="202">
        <v>200000</v>
      </c>
      <c r="F248" s="202"/>
      <c r="G248" s="219">
        <v>20</v>
      </c>
      <c r="H248" s="219" t="s">
        <v>848</v>
      </c>
      <c r="I248" s="202">
        <v>30</v>
      </c>
      <c r="J248" s="202"/>
      <c r="K248" s="218" t="s">
        <v>914</v>
      </c>
      <c r="L248" s="217"/>
      <c r="M248" s="216"/>
      <c r="N248" s="185"/>
    </row>
    <row r="249" spans="1:14" x14ac:dyDescent="0.25">
      <c r="A249" s="423"/>
      <c r="B249" s="245" t="s">
        <v>1014</v>
      </c>
      <c r="C249" s="219" t="s">
        <v>1011</v>
      </c>
      <c r="D249" s="219" t="s">
        <v>620</v>
      </c>
      <c r="E249" s="202">
        <v>345000</v>
      </c>
      <c r="F249" s="202"/>
      <c r="G249" s="219">
        <v>25</v>
      </c>
      <c r="H249" s="219" t="s">
        <v>848</v>
      </c>
      <c r="I249" s="202">
        <v>4692</v>
      </c>
      <c r="J249" s="202"/>
      <c r="K249" s="218" t="s">
        <v>914</v>
      </c>
      <c r="L249" s="217"/>
      <c r="M249" s="216"/>
      <c r="N249" s="185"/>
    </row>
    <row r="250" spans="1:14" x14ac:dyDescent="0.25">
      <c r="A250" s="423"/>
      <c r="B250" s="245" t="s">
        <v>1015</v>
      </c>
      <c r="C250" s="219" t="s">
        <v>1011</v>
      </c>
      <c r="D250" s="219" t="s">
        <v>620</v>
      </c>
      <c r="E250" s="202">
        <v>288000</v>
      </c>
      <c r="F250" s="202"/>
      <c r="G250" s="219">
        <v>20</v>
      </c>
      <c r="H250" s="219" t="s">
        <v>869</v>
      </c>
      <c r="I250" s="202">
        <v>11</v>
      </c>
      <c r="J250" s="202"/>
      <c r="K250" s="218" t="s">
        <v>914</v>
      </c>
      <c r="L250" s="217"/>
      <c r="M250" s="216"/>
      <c r="N250" s="185"/>
    </row>
    <row r="251" spans="1:14" ht="15.75" x14ac:dyDescent="0.25">
      <c r="A251" s="423"/>
      <c r="B251" s="422" t="s">
        <v>1016</v>
      </c>
      <c r="C251" s="219" t="s">
        <v>1011</v>
      </c>
      <c r="D251" s="219" t="s">
        <v>620</v>
      </c>
      <c r="E251" s="202">
        <v>10000</v>
      </c>
      <c r="F251" s="202"/>
      <c r="G251" s="219">
        <v>20</v>
      </c>
      <c r="H251" s="219" t="s">
        <v>918</v>
      </c>
      <c r="I251" s="202">
        <v>5</v>
      </c>
      <c r="J251" s="202"/>
      <c r="K251" s="218" t="s">
        <v>914</v>
      </c>
      <c r="L251" s="217"/>
      <c r="M251" s="216"/>
      <c r="N251" s="185"/>
    </row>
    <row r="252" spans="1:14" ht="15.75" x14ac:dyDescent="0.25">
      <c r="A252" s="423"/>
      <c r="B252" s="422" t="s">
        <v>1017</v>
      </c>
      <c r="C252" s="219" t="s">
        <v>1011</v>
      </c>
      <c r="D252" s="219" t="s">
        <v>620</v>
      </c>
      <c r="E252" s="202">
        <v>30000</v>
      </c>
      <c r="F252" s="202"/>
      <c r="G252" s="219">
        <v>15</v>
      </c>
      <c r="H252" s="219" t="s">
        <v>918</v>
      </c>
      <c r="I252" s="202">
        <v>4</v>
      </c>
      <c r="J252" s="202"/>
      <c r="K252" s="218" t="s">
        <v>914</v>
      </c>
      <c r="L252" s="217"/>
      <c r="M252" s="216"/>
      <c r="N252" s="185"/>
    </row>
    <row r="253" spans="1:14" ht="15.75" x14ac:dyDescent="0.25">
      <c r="A253" s="423"/>
      <c r="B253" s="422" t="s">
        <v>1018</v>
      </c>
      <c r="C253" s="219" t="s">
        <v>1011</v>
      </c>
      <c r="D253" s="219" t="s">
        <v>620</v>
      </c>
      <c r="E253" s="202">
        <v>58000</v>
      </c>
      <c r="F253" s="202"/>
      <c r="G253" s="219">
        <v>20</v>
      </c>
      <c r="H253" s="219" t="s">
        <v>918</v>
      </c>
      <c r="I253" s="202">
        <v>100</v>
      </c>
      <c r="J253" s="202"/>
      <c r="K253" s="218" t="s">
        <v>914</v>
      </c>
      <c r="L253" s="217"/>
      <c r="M253" s="216"/>
      <c r="N253" s="185"/>
    </row>
    <row r="254" spans="1:14" x14ac:dyDescent="0.25">
      <c r="A254" s="373"/>
      <c r="B254" s="203" t="s">
        <v>1023</v>
      </c>
      <c r="C254" s="219" t="s">
        <v>1011</v>
      </c>
      <c r="D254" s="219" t="s">
        <v>620</v>
      </c>
      <c r="E254" s="202"/>
      <c r="F254" s="202"/>
      <c r="G254" s="219"/>
      <c r="H254" s="219"/>
      <c r="I254" s="202">
        <v>1000</v>
      </c>
      <c r="J254" s="202"/>
      <c r="K254" s="218"/>
      <c r="L254" s="217"/>
      <c r="M254" s="216"/>
      <c r="N254" s="185"/>
    </row>
    <row r="255" spans="1:14" ht="15.75" thickBot="1" x14ac:dyDescent="0.3">
      <c r="A255" s="373"/>
      <c r="B255" s="192" t="s">
        <v>1024</v>
      </c>
      <c r="C255" s="215" t="s">
        <v>1011</v>
      </c>
      <c r="D255" s="215" t="s">
        <v>620</v>
      </c>
      <c r="E255" s="191"/>
      <c r="F255" s="191"/>
      <c r="G255" s="215"/>
      <c r="H255" s="215"/>
      <c r="I255" s="191">
        <v>500</v>
      </c>
      <c r="J255" s="191"/>
      <c r="K255" s="214"/>
      <c r="L255" s="213"/>
      <c r="M255" s="212"/>
      <c r="N255" s="185"/>
    </row>
    <row r="256" spans="1:14" x14ac:dyDescent="0.25">
      <c r="A256" s="371"/>
      <c r="B256" s="211"/>
      <c r="C256" s="210"/>
      <c r="D256" s="187"/>
      <c r="E256" s="187"/>
      <c r="F256" s="187"/>
      <c r="G256" s="187"/>
      <c r="H256" s="187"/>
      <c r="I256" s="187"/>
      <c r="J256" s="187"/>
      <c r="K256" s="187"/>
      <c r="L256" s="187"/>
      <c r="M256" s="372"/>
      <c r="N256" s="185"/>
    </row>
    <row r="257" spans="1:15" x14ac:dyDescent="0.25">
      <c r="A257" s="371" t="s">
        <v>431</v>
      </c>
      <c r="B257" s="477" t="s">
        <v>430</v>
      </c>
      <c r="C257" s="478"/>
      <c r="D257" s="478"/>
      <c r="E257" s="478"/>
      <c r="F257" s="187"/>
      <c r="G257" s="187"/>
      <c r="H257" s="187"/>
      <c r="I257" s="187"/>
      <c r="J257" s="187"/>
      <c r="K257" s="187"/>
      <c r="L257" s="187"/>
      <c r="M257" s="372"/>
      <c r="N257" s="185"/>
    </row>
    <row r="258" spans="1:15" ht="33.75" customHeight="1" thickBot="1" x14ac:dyDescent="0.3">
      <c r="A258" s="374"/>
      <c r="B258" s="492" t="s">
        <v>429</v>
      </c>
      <c r="C258" s="492"/>
      <c r="D258" s="492"/>
      <c r="E258" s="492"/>
      <c r="F258" s="187"/>
      <c r="G258" s="187"/>
      <c r="H258" s="187"/>
      <c r="I258" s="187"/>
      <c r="J258" s="187"/>
      <c r="K258" s="187"/>
      <c r="L258" s="187"/>
      <c r="M258" s="372"/>
      <c r="N258" s="209"/>
    </row>
    <row r="259" spans="1:15" ht="33" x14ac:dyDescent="0.25">
      <c r="A259" s="374"/>
      <c r="B259" s="195" t="s">
        <v>415</v>
      </c>
      <c r="C259" s="194" t="s">
        <v>414</v>
      </c>
      <c r="D259" s="194" t="s">
        <v>413</v>
      </c>
      <c r="E259" s="193" t="s">
        <v>8</v>
      </c>
      <c r="F259" s="296"/>
      <c r="G259" s="187"/>
      <c r="H259" s="187"/>
      <c r="I259" s="187"/>
      <c r="J259" s="187"/>
      <c r="K259" s="187"/>
      <c r="L259" s="187"/>
      <c r="M259" s="372"/>
      <c r="N259" s="208"/>
      <c r="O259" s="185"/>
    </row>
    <row r="260" spans="1:15" ht="180" x14ac:dyDescent="0.25">
      <c r="A260" s="374"/>
      <c r="B260" s="203" t="s">
        <v>412</v>
      </c>
      <c r="C260" s="202"/>
      <c r="D260" s="202" t="s">
        <v>887</v>
      </c>
      <c r="E260" s="252" t="s">
        <v>1100</v>
      </c>
      <c r="F260" s="296"/>
      <c r="G260" s="187"/>
      <c r="H260" s="187"/>
      <c r="I260" s="187"/>
      <c r="J260" s="187"/>
      <c r="K260" s="187"/>
      <c r="L260" s="187"/>
      <c r="M260" s="372"/>
      <c r="N260" s="208"/>
      <c r="O260" s="185"/>
    </row>
    <row r="261" spans="1:15" x14ac:dyDescent="0.25">
      <c r="A261" s="374"/>
      <c r="B261" s="203" t="s">
        <v>411</v>
      </c>
      <c r="C261" s="202"/>
      <c r="D261" s="202"/>
      <c r="E261" s="201"/>
      <c r="F261" s="296"/>
      <c r="G261" s="187"/>
      <c r="H261" s="187"/>
      <c r="I261" s="187"/>
      <c r="J261" s="187"/>
      <c r="K261" s="187"/>
      <c r="L261" s="187"/>
      <c r="M261" s="372"/>
      <c r="N261" s="208"/>
      <c r="O261" s="185"/>
    </row>
    <row r="262" spans="1:15" x14ac:dyDescent="0.25">
      <c r="A262" s="374"/>
      <c r="B262" s="203" t="s">
        <v>410</v>
      </c>
      <c r="C262" s="202"/>
      <c r="D262" s="202"/>
      <c r="E262" s="201"/>
      <c r="F262" s="296"/>
      <c r="G262" s="187"/>
      <c r="H262" s="187"/>
      <c r="I262" s="187"/>
      <c r="J262" s="187"/>
      <c r="K262" s="187"/>
      <c r="L262" s="187"/>
      <c r="M262" s="372"/>
      <c r="N262" s="208"/>
      <c r="O262" s="185"/>
    </row>
    <row r="263" spans="1:15" ht="30" x14ac:dyDescent="0.25">
      <c r="A263" s="374"/>
      <c r="B263" s="203" t="s">
        <v>409</v>
      </c>
      <c r="C263" s="202"/>
      <c r="D263" s="202" t="s">
        <v>912</v>
      </c>
      <c r="E263" s="252" t="s">
        <v>1090</v>
      </c>
      <c r="F263" s="296"/>
      <c r="G263" s="187"/>
      <c r="H263" s="187"/>
      <c r="I263" s="187"/>
      <c r="J263" s="187"/>
      <c r="K263" s="187"/>
      <c r="L263" s="187"/>
      <c r="M263" s="372"/>
      <c r="N263" s="208"/>
      <c r="O263" s="185"/>
    </row>
    <row r="264" spans="1:15" x14ac:dyDescent="0.25">
      <c r="A264" s="374"/>
      <c r="B264" s="200" t="s">
        <v>408</v>
      </c>
      <c r="C264" s="199"/>
      <c r="D264" s="199"/>
      <c r="E264" s="198"/>
      <c r="F264" s="296"/>
      <c r="G264" s="187"/>
      <c r="H264" s="187"/>
      <c r="I264" s="187"/>
      <c r="J264" s="187"/>
      <c r="K264" s="187"/>
      <c r="L264" s="187"/>
      <c r="M264" s="372"/>
      <c r="N264" s="208"/>
      <c r="O264" s="185"/>
    </row>
    <row r="265" spans="1:15" x14ac:dyDescent="0.25">
      <c r="A265" s="374"/>
      <c r="B265" s="200" t="s">
        <v>407</v>
      </c>
      <c r="C265" s="199"/>
      <c r="D265" s="199"/>
      <c r="E265" s="198"/>
      <c r="F265" s="296"/>
      <c r="G265" s="187"/>
      <c r="H265" s="187"/>
      <c r="I265" s="187"/>
      <c r="J265" s="187"/>
      <c r="K265" s="187"/>
      <c r="L265" s="187"/>
      <c r="M265" s="372"/>
      <c r="N265" s="208"/>
      <c r="O265" s="185"/>
    </row>
    <row r="266" spans="1:15" ht="15.75" thickBot="1" x14ac:dyDescent="0.3">
      <c r="A266" s="374"/>
      <c r="B266" s="128" t="s">
        <v>406</v>
      </c>
      <c r="C266" s="197"/>
      <c r="D266" s="197">
        <f>(SUMIF(D260:D265,"Increase",C260:C265))-(SUMIF(D260:D265,"Decrease",C260:C265))</f>
        <v>0</v>
      </c>
      <c r="E266" s="196"/>
      <c r="F266" s="296"/>
      <c r="G266" s="187"/>
      <c r="H266" s="187"/>
      <c r="I266" s="187"/>
      <c r="J266" s="187"/>
      <c r="K266" s="187"/>
      <c r="L266" s="187"/>
      <c r="M266" s="372"/>
      <c r="N266" s="208"/>
      <c r="O266" s="185"/>
    </row>
    <row r="267" spans="1:15" x14ac:dyDescent="0.25">
      <c r="A267" s="374"/>
      <c r="B267" s="296"/>
      <c r="C267" s="296"/>
      <c r="D267" s="296"/>
      <c r="E267" s="296"/>
      <c r="F267" s="187"/>
      <c r="G267" s="187"/>
      <c r="H267" s="187"/>
      <c r="I267" s="187"/>
      <c r="J267" s="187"/>
      <c r="K267" s="187"/>
      <c r="L267" s="187"/>
      <c r="M267" s="372"/>
      <c r="N267" s="207"/>
    </row>
    <row r="268" spans="1:15" x14ac:dyDescent="0.25">
      <c r="A268" s="374" t="s">
        <v>428</v>
      </c>
      <c r="B268" s="296" t="s">
        <v>427</v>
      </c>
      <c r="C268" s="296"/>
      <c r="D268" s="296"/>
      <c r="E268" s="296"/>
      <c r="F268" s="187"/>
      <c r="G268" s="187"/>
      <c r="H268" s="187"/>
      <c r="I268" s="187"/>
      <c r="J268" s="187"/>
      <c r="K268" s="187"/>
      <c r="L268" s="187"/>
      <c r="M268" s="372"/>
      <c r="N268" s="185"/>
    </row>
    <row r="269" spans="1:15" ht="57.75" customHeight="1" thickBot="1" x14ac:dyDescent="0.3">
      <c r="A269" s="374"/>
      <c r="B269" s="460" t="s">
        <v>426</v>
      </c>
      <c r="C269" s="460"/>
      <c r="D269" s="460"/>
      <c r="E269" s="460"/>
      <c r="F269" s="187"/>
      <c r="G269" s="187"/>
      <c r="H269" s="187"/>
      <c r="I269" s="187"/>
      <c r="J269" s="187"/>
      <c r="K269" s="187"/>
      <c r="L269" s="187"/>
      <c r="M269" s="372"/>
      <c r="N269" s="185"/>
    </row>
    <row r="270" spans="1:15" ht="33" x14ac:dyDescent="0.25">
      <c r="A270" s="374"/>
      <c r="B270" s="195" t="s">
        <v>415</v>
      </c>
      <c r="C270" s="194" t="s">
        <v>425</v>
      </c>
      <c r="D270" s="193" t="s">
        <v>8</v>
      </c>
      <c r="E270" s="296"/>
      <c r="F270" s="187"/>
      <c r="G270" s="187"/>
      <c r="H270" s="187"/>
      <c r="I270" s="187"/>
      <c r="J270" s="187"/>
      <c r="K270" s="187"/>
      <c r="L270" s="187"/>
      <c r="M270" s="372"/>
      <c r="N270" s="185"/>
    </row>
    <row r="271" spans="1:15" s="204" customFormat="1" ht="305.25" customHeight="1" x14ac:dyDescent="0.25">
      <c r="A271" s="376"/>
      <c r="B271" s="203" t="s">
        <v>424</v>
      </c>
      <c r="C271" s="202"/>
      <c r="D271" s="430" t="s">
        <v>1098</v>
      </c>
      <c r="E271" s="206"/>
      <c r="F271" s="205"/>
      <c r="G271" s="205"/>
      <c r="H271" s="205"/>
      <c r="I271" s="205"/>
      <c r="J271" s="205"/>
      <c r="K271" s="205"/>
      <c r="L271" s="205"/>
      <c r="M271" s="377"/>
      <c r="N271" s="185"/>
    </row>
    <row r="272" spans="1:15" s="204" customFormat="1" x14ac:dyDescent="0.25">
      <c r="A272" s="376"/>
      <c r="B272" s="203" t="s">
        <v>423</v>
      </c>
      <c r="C272" s="202"/>
      <c r="D272" s="431"/>
      <c r="E272" s="206"/>
      <c r="F272" s="205"/>
      <c r="G272" s="205"/>
      <c r="H272" s="205"/>
      <c r="I272" s="205"/>
      <c r="J272" s="205"/>
      <c r="K272" s="205"/>
      <c r="L272" s="205"/>
      <c r="M272" s="377"/>
      <c r="N272" s="185"/>
    </row>
    <row r="273" spans="1:15" s="204" customFormat="1" ht="105" x14ac:dyDescent="0.25">
      <c r="A273" s="376"/>
      <c r="B273" s="203" t="s">
        <v>422</v>
      </c>
      <c r="C273" s="202"/>
      <c r="D273" s="433" t="s">
        <v>1097</v>
      </c>
      <c r="E273" s="206"/>
      <c r="F273" s="205"/>
      <c r="G273" s="205"/>
      <c r="H273" s="205"/>
      <c r="I273" s="205"/>
      <c r="J273" s="205"/>
      <c r="K273" s="205"/>
      <c r="L273" s="205"/>
      <c r="M273" s="377"/>
      <c r="N273" s="185"/>
    </row>
    <row r="274" spans="1:15" s="204" customFormat="1" ht="264" customHeight="1" x14ac:dyDescent="0.25">
      <c r="A274" s="376"/>
      <c r="B274" s="203" t="s">
        <v>3</v>
      </c>
      <c r="C274" s="202"/>
      <c r="D274" s="430" t="s">
        <v>1113</v>
      </c>
      <c r="E274" s="206"/>
      <c r="F274" s="205"/>
      <c r="G274" s="205"/>
      <c r="H274" s="205"/>
      <c r="I274" s="205"/>
      <c r="J274" s="205"/>
      <c r="K274" s="205"/>
      <c r="L274" s="205"/>
      <c r="M274" s="377"/>
      <c r="N274" s="185"/>
    </row>
    <row r="275" spans="1:15" s="204" customFormat="1" x14ac:dyDescent="0.25">
      <c r="A275" s="376"/>
      <c r="B275" s="203" t="s">
        <v>421</v>
      </c>
      <c r="C275" s="202"/>
      <c r="D275" s="432"/>
      <c r="E275" s="206"/>
      <c r="F275" s="205"/>
      <c r="G275" s="205"/>
      <c r="H275" s="205"/>
      <c r="I275" s="205"/>
      <c r="J275" s="205"/>
      <c r="K275" s="205"/>
      <c r="L275" s="205"/>
      <c r="M275" s="377"/>
      <c r="N275" s="185"/>
    </row>
    <row r="276" spans="1:15" s="204" customFormat="1" ht="187.5" customHeight="1" x14ac:dyDescent="0.25">
      <c r="A276" s="376"/>
      <c r="B276" s="203" t="s">
        <v>420</v>
      </c>
      <c r="C276" s="202"/>
      <c r="D276" s="437" t="s">
        <v>1114</v>
      </c>
      <c r="E276" s="206"/>
      <c r="F276" s="205"/>
      <c r="G276" s="205"/>
      <c r="H276" s="205"/>
      <c r="I276" s="205"/>
      <c r="J276" s="205"/>
      <c r="K276" s="205"/>
      <c r="L276" s="205"/>
      <c r="M276" s="377"/>
      <c r="N276" s="185"/>
    </row>
    <row r="277" spans="1:15" s="204" customFormat="1" x14ac:dyDescent="0.25">
      <c r="A277" s="376"/>
      <c r="B277" s="203" t="s">
        <v>419</v>
      </c>
      <c r="C277" s="202"/>
      <c r="D277" s="432"/>
      <c r="E277" s="206"/>
      <c r="F277" s="205"/>
      <c r="G277" s="205"/>
      <c r="H277" s="205"/>
      <c r="I277" s="205"/>
      <c r="J277" s="205"/>
      <c r="K277" s="205"/>
      <c r="L277" s="205"/>
      <c r="M277" s="377"/>
      <c r="N277" s="185"/>
    </row>
    <row r="278" spans="1:15" s="204" customFormat="1" x14ac:dyDescent="0.25">
      <c r="A278" s="376"/>
      <c r="B278" s="203" t="s">
        <v>409</v>
      </c>
      <c r="C278" s="202"/>
      <c r="D278" s="432"/>
      <c r="E278" s="206"/>
      <c r="F278" s="205"/>
      <c r="G278" s="205"/>
      <c r="H278" s="205"/>
      <c r="I278" s="205"/>
      <c r="J278" s="205"/>
      <c r="K278" s="205"/>
      <c r="L278" s="205"/>
      <c r="M278" s="377"/>
      <c r="N278" s="185"/>
    </row>
    <row r="279" spans="1:15" s="204" customFormat="1" x14ac:dyDescent="0.25">
      <c r="A279" s="376"/>
      <c r="B279" s="200" t="s">
        <v>408</v>
      </c>
      <c r="C279" s="199"/>
      <c r="D279" s="198"/>
      <c r="E279" s="206"/>
      <c r="F279" s="205"/>
      <c r="G279" s="205"/>
      <c r="H279" s="205"/>
      <c r="I279" s="205"/>
      <c r="J279" s="205"/>
      <c r="K279" s="205"/>
      <c r="L279" s="205"/>
      <c r="M279" s="377"/>
      <c r="N279" s="185"/>
    </row>
    <row r="280" spans="1:15" s="204" customFormat="1" x14ac:dyDescent="0.25">
      <c r="A280" s="376"/>
      <c r="B280" s="200" t="s">
        <v>407</v>
      </c>
      <c r="C280" s="199"/>
      <c r="D280" s="198"/>
      <c r="E280" s="206"/>
      <c r="F280" s="205"/>
      <c r="G280" s="205"/>
      <c r="H280" s="205"/>
      <c r="I280" s="205"/>
      <c r="J280" s="205"/>
      <c r="K280" s="205"/>
      <c r="L280" s="205"/>
      <c r="M280" s="377"/>
      <c r="N280" s="185"/>
    </row>
    <row r="281" spans="1:15" ht="15.75" thickBot="1" x14ac:dyDescent="0.3">
      <c r="A281" s="374"/>
      <c r="B281" s="128" t="s">
        <v>406</v>
      </c>
      <c r="C281" s="197">
        <f>SUM(C271:C280)</f>
        <v>0</v>
      </c>
      <c r="D281" s="196"/>
      <c r="E281" s="296"/>
      <c r="F281" s="187"/>
      <c r="G281" s="187"/>
      <c r="H281" s="187"/>
      <c r="I281" s="187"/>
      <c r="J281" s="187"/>
      <c r="K281" s="187"/>
      <c r="L281" s="187"/>
      <c r="M281" s="372"/>
      <c r="N281" s="185"/>
    </row>
    <row r="282" spans="1:15" ht="14.25" customHeight="1" x14ac:dyDescent="0.25">
      <c r="A282" s="374"/>
      <c r="B282" s="296"/>
      <c r="C282" s="296"/>
      <c r="D282" s="296"/>
      <c r="E282" s="296"/>
      <c r="F282" s="187"/>
      <c r="G282" s="187"/>
      <c r="H282" s="187"/>
      <c r="I282" s="187"/>
      <c r="J282" s="187"/>
      <c r="K282" s="187"/>
      <c r="L282" s="187"/>
      <c r="M282" s="372"/>
      <c r="N282" s="185"/>
    </row>
    <row r="283" spans="1:15" x14ac:dyDescent="0.25">
      <c r="A283" s="371" t="s">
        <v>418</v>
      </c>
      <c r="B283" s="477" t="s">
        <v>417</v>
      </c>
      <c r="C283" s="478"/>
      <c r="D283" s="478"/>
      <c r="E283" s="478"/>
      <c r="F283" s="187"/>
      <c r="G283" s="187"/>
      <c r="H283" s="187"/>
      <c r="I283" s="187"/>
      <c r="J283" s="187"/>
      <c r="K283" s="187"/>
      <c r="L283" s="187"/>
      <c r="M283" s="372"/>
      <c r="N283" s="185"/>
    </row>
    <row r="284" spans="1:15" ht="35.25" customHeight="1" thickBot="1" x14ac:dyDescent="0.3">
      <c r="A284" s="374"/>
      <c r="B284" s="460" t="s">
        <v>416</v>
      </c>
      <c r="C284" s="460"/>
      <c r="D284" s="460"/>
      <c r="E284" s="460"/>
      <c r="F284" s="187"/>
      <c r="G284" s="187"/>
      <c r="H284" s="187"/>
      <c r="I284" s="187"/>
      <c r="J284" s="187"/>
      <c r="K284" s="187"/>
      <c r="L284" s="187"/>
      <c r="M284" s="372"/>
      <c r="N284" s="185"/>
    </row>
    <row r="285" spans="1:15" ht="33" x14ac:dyDescent="0.25">
      <c r="A285" s="374"/>
      <c r="B285" s="195" t="s">
        <v>415</v>
      </c>
      <c r="C285" s="194" t="s">
        <v>414</v>
      </c>
      <c r="D285" s="194" t="s">
        <v>413</v>
      </c>
      <c r="E285" s="193" t="s">
        <v>8</v>
      </c>
      <c r="F285" s="296"/>
      <c r="G285" s="187"/>
      <c r="H285" s="187"/>
      <c r="I285" s="187"/>
      <c r="J285" s="187"/>
      <c r="K285" s="187"/>
      <c r="L285" s="187"/>
      <c r="M285" s="372"/>
      <c r="N285" s="185"/>
      <c r="O285" s="185"/>
    </row>
    <row r="286" spans="1:15" ht="195" x14ac:dyDescent="0.25">
      <c r="A286" s="374"/>
      <c r="B286" s="203" t="s">
        <v>412</v>
      </c>
      <c r="C286" s="202"/>
      <c r="D286" s="202"/>
      <c r="E286" s="252" t="s">
        <v>1101</v>
      </c>
      <c r="F286" s="296"/>
      <c r="G286" s="187"/>
      <c r="H286" s="187"/>
      <c r="I286" s="187"/>
      <c r="J286" s="187"/>
      <c r="K286" s="187"/>
      <c r="L286" s="187"/>
      <c r="M286" s="372"/>
      <c r="N286" s="185"/>
      <c r="O286" s="185"/>
    </row>
    <row r="287" spans="1:15" ht="200.25" customHeight="1" x14ac:dyDescent="0.25">
      <c r="A287" s="374"/>
      <c r="B287" s="203" t="s">
        <v>411</v>
      </c>
      <c r="C287" s="202"/>
      <c r="D287" s="202"/>
      <c r="E287" s="252" t="s">
        <v>1102</v>
      </c>
      <c r="F287" s="296"/>
      <c r="G287" s="187"/>
      <c r="H287" s="187"/>
      <c r="I287" s="187"/>
      <c r="J287" s="187"/>
      <c r="K287" s="187"/>
      <c r="L287" s="187"/>
      <c r="M287" s="372"/>
      <c r="N287" s="185"/>
      <c r="O287" s="185"/>
    </row>
    <row r="288" spans="1:15" x14ac:dyDescent="0.25">
      <c r="A288" s="374"/>
      <c r="B288" s="203" t="s">
        <v>410</v>
      </c>
      <c r="C288" s="202"/>
      <c r="D288" s="202"/>
      <c r="E288" s="201"/>
      <c r="F288" s="296"/>
      <c r="G288" s="187"/>
      <c r="H288" s="187"/>
      <c r="I288" s="187"/>
      <c r="J288" s="187"/>
      <c r="K288" s="187"/>
      <c r="L288" s="187"/>
      <c r="M288" s="372"/>
      <c r="N288" s="185"/>
      <c r="O288" s="185"/>
    </row>
    <row r="289" spans="1:15" x14ac:dyDescent="0.25">
      <c r="A289" s="374"/>
      <c r="B289" s="203" t="s">
        <v>409</v>
      </c>
      <c r="C289" s="202"/>
      <c r="D289" s="202"/>
      <c r="E289" s="201"/>
      <c r="F289" s="296"/>
      <c r="G289" s="187"/>
      <c r="H289" s="187"/>
      <c r="I289" s="187"/>
      <c r="J289" s="187"/>
      <c r="K289" s="187"/>
      <c r="L289" s="187"/>
      <c r="M289" s="372"/>
      <c r="N289" s="185"/>
      <c r="O289" s="185"/>
    </row>
    <row r="290" spans="1:15" x14ac:dyDescent="0.25">
      <c r="A290" s="374"/>
      <c r="B290" s="200" t="s">
        <v>408</v>
      </c>
      <c r="C290" s="199"/>
      <c r="D290" s="199"/>
      <c r="E290" s="198"/>
      <c r="F290" s="296"/>
      <c r="G290" s="187"/>
      <c r="H290" s="187"/>
      <c r="I290" s="187"/>
      <c r="J290" s="187"/>
      <c r="K290" s="187"/>
      <c r="L290" s="187"/>
      <c r="M290" s="372"/>
      <c r="N290" s="185"/>
      <c r="O290" s="185"/>
    </row>
    <row r="291" spans="1:15" x14ac:dyDescent="0.25">
      <c r="A291" s="374"/>
      <c r="B291" s="200" t="s">
        <v>407</v>
      </c>
      <c r="C291" s="199"/>
      <c r="D291" s="199"/>
      <c r="E291" s="198"/>
      <c r="F291" s="296"/>
      <c r="G291" s="187"/>
      <c r="H291" s="187"/>
      <c r="I291" s="187"/>
      <c r="J291" s="187"/>
      <c r="K291" s="187"/>
      <c r="L291" s="187"/>
      <c r="M291" s="372"/>
      <c r="N291" s="185"/>
      <c r="O291" s="185"/>
    </row>
    <row r="292" spans="1:15" ht="15.75" thickBot="1" x14ac:dyDescent="0.3">
      <c r="A292" s="374"/>
      <c r="B292" s="128" t="s">
        <v>406</v>
      </c>
      <c r="C292" s="197"/>
      <c r="D292" s="197">
        <f>(SUMIF(D286:D291,"Increase",C286:C291))-(SUMIF(D286:D291,"Decrease",C286:C291))</f>
        <v>0</v>
      </c>
      <c r="E292" s="196"/>
      <c r="F292" s="296"/>
      <c r="G292" s="187"/>
      <c r="H292" s="187"/>
      <c r="I292" s="187"/>
      <c r="J292" s="187"/>
      <c r="K292" s="187"/>
      <c r="L292" s="187"/>
      <c r="M292" s="372"/>
      <c r="N292" s="185"/>
      <c r="O292" s="185"/>
    </row>
    <row r="293" spans="1:15" x14ac:dyDescent="0.25">
      <c r="A293" s="374"/>
      <c r="B293" s="187"/>
      <c r="C293" s="187"/>
      <c r="D293" s="187"/>
      <c r="E293" s="187"/>
      <c r="F293" s="187"/>
      <c r="G293" s="187"/>
      <c r="H293" s="187"/>
      <c r="I293" s="187"/>
      <c r="J293" s="187"/>
      <c r="K293" s="187"/>
      <c r="L293" s="187"/>
      <c r="M293" s="372"/>
      <c r="N293" s="185"/>
      <c r="O293" s="185"/>
    </row>
    <row r="294" spans="1:15" x14ac:dyDescent="0.25">
      <c r="A294" s="371" t="s">
        <v>405</v>
      </c>
      <c r="B294" s="477" t="s">
        <v>404</v>
      </c>
      <c r="C294" s="478"/>
      <c r="D294" s="478"/>
      <c r="E294" s="478"/>
      <c r="F294" s="187"/>
      <c r="G294" s="187"/>
      <c r="H294" s="187"/>
      <c r="I294" s="187"/>
      <c r="J294" s="187"/>
      <c r="K294" s="187"/>
      <c r="L294" s="187"/>
      <c r="M294" s="372"/>
      <c r="N294" s="185"/>
    </row>
    <row r="295" spans="1:15" ht="32.25" customHeight="1" thickBot="1" x14ac:dyDescent="0.3">
      <c r="A295" s="374"/>
      <c r="B295" s="460" t="s">
        <v>403</v>
      </c>
      <c r="C295" s="460"/>
      <c r="D295" s="460"/>
      <c r="E295" s="460"/>
      <c r="F295" s="187"/>
      <c r="G295" s="187"/>
      <c r="H295" s="187"/>
      <c r="I295" s="187"/>
      <c r="J295" s="187"/>
      <c r="K295" s="187"/>
      <c r="L295" s="187"/>
      <c r="M295" s="372"/>
      <c r="N295" s="185"/>
    </row>
    <row r="296" spans="1:15" ht="33" x14ac:dyDescent="0.25">
      <c r="A296" s="374"/>
      <c r="B296" s="195" t="s">
        <v>402</v>
      </c>
      <c r="C296" s="194" t="s">
        <v>401</v>
      </c>
      <c r="D296" s="193" t="s">
        <v>8</v>
      </c>
      <c r="E296" s="296"/>
      <c r="F296" s="187"/>
      <c r="G296" s="187"/>
      <c r="H296" s="187"/>
      <c r="I296" s="187"/>
      <c r="J296" s="187"/>
      <c r="K296" s="187"/>
      <c r="L296" s="187"/>
      <c r="M296" s="372"/>
      <c r="N296" s="185"/>
    </row>
    <row r="297" spans="1:15" ht="15.75" thickBot="1" x14ac:dyDescent="0.3">
      <c r="A297" s="374"/>
      <c r="B297" s="192" t="s">
        <v>400</v>
      </c>
      <c r="C297" s="191"/>
      <c r="D297" s="190"/>
      <c r="E297" s="296"/>
      <c r="F297" s="187"/>
      <c r="G297" s="187"/>
      <c r="H297" s="187"/>
      <c r="I297" s="187"/>
      <c r="J297" s="187"/>
      <c r="K297" s="187"/>
      <c r="L297" s="187"/>
      <c r="M297" s="372"/>
      <c r="N297" s="185"/>
    </row>
    <row r="298" spans="1:15" ht="17.25" customHeight="1" x14ac:dyDescent="0.25">
      <c r="A298" s="374"/>
      <c r="B298" s="296"/>
      <c r="C298" s="296"/>
      <c r="D298" s="296"/>
      <c r="E298" s="296"/>
      <c r="F298" s="187"/>
      <c r="G298" s="187"/>
      <c r="H298" s="187"/>
      <c r="I298" s="187"/>
      <c r="J298" s="187"/>
      <c r="K298" s="187"/>
      <c r="L298" s="187"/>
      <c r="M298" s="372"/>
      <c r="N298" s="185"/>
    </row>
    <row r="299" spans="1:15" ht="18.75" x14ac:dyDescent="0.25">
      <c r="A299" s="369"/>
      <c r="B299" s="189" t="s">
        <v>336</v>
      </c>
      <c r="C299" s="189"/>
      <c r="D299" s="189"/>
      <c r="E299" s="189"/>
      <c r="F299" s="189"/>
      <c r="G299" s="189"/>
      <c r="H299" s="189"/>
      <c r="I299" s="189"/>
      <c r="J299" s="189"/>
      <c r="K299" s="189"/>
      <c r="L299" s="189"/>
      <c r="M299" s="370"/>
      <c r="N299" s="185"/>
    </row>
    <row r="300" spans="1:15" x14ac:dyDescent="0.25">
      <c r="A300" s="371" t="s">
        <v>399</v>
      </c>
      <c r="B300" s="477" t="s">
        <v>334</v>
      </c>
      <c r="C300" s="478"/>
      <c r="D300" s="478"/>
      <c r="E300" s="478"/>
      <c r="F300" s="187"/>
      <c r="G300" s="187"/>
      <c r="H300" s="187"/>
      <c r="I300" s="187"/>
      <c r="J300" s="187"/>
      <c r="K300" s="187"/>
      <c r="L300" s="187"/>
      <c r="M300" s="372"/>
      <c r="N300" s="185"/>
    </row>
    <row r="301" spans="1:15" ht="30.75" customHeight="1" thickBot="1" x14ac:dyDescent="0.3">
      <c r="A301" s="374"/>
      <c r="B301" s="460" t="s">
        <v>398</v>
      </c>
      <c r="C301" s="460"/>
      <c r="D301" s="460"/>
      <c r="E301" s="460"/>
      <c r="F301" s="187"/>
      <c r="G301" s="187"/>
      <c r="H301" s="187"/>
      <c r="I301" s="187"/>
      <c r="J301" s="187"/>
      <c r="K301" s="187"/>
      <c r="L301" s="187"/>
      <c r="M301" s="372"/>
      <c r="N301" s="185"/>
    </row>
    <row r="302" spans="1:15" ht="408.75" customHeight="1" thickBot="1" x14ac:dyDescent="0.3">
      <c r="A302" s="374"/>
      <c r="B302" s="438" t="s">
        <v>1115</v>
      </c>
      <c r="C302" s="441"/>
      <c r="D302" s="441"/>
      <c r="E302" s="442"/>
      <c r="F302" s="187"/>
      <c r="G302" s="187"/>
      <c r="H302" s="187"/>
      <c r="I302" s="187"/>
      <c r="J302" s="187"/>
      <c r="K302" s="187"/>
      <c r="L302" s="187"/>
      <c r="M302" s="372"/>
      <c r="N302" s="185"/>
    </row>
    <row r="303" spans="1:15" ht="17.25" customHeight="1" x14ac:dyDescent="0.25">
      <c r="A303" s="374"/>
      <c r="B303" s="296"/>
      <c r="C303" s="296"/>
      <c r="D303" s="296"/>
      <c r="E303" s="296"/>
      <c r="F303" s="187"/>
      <c r="G303" s="187"/>
      <c r="H303" s="187"/>
      <c r="I303" s="187"/>
      <c r="J303" s="187"/>
      <c r="K303" s="187"/>
      <c r="L303" s="187"/>
      <c r="M303" s="372"/>
      <c r="N303" s="185"/>
    </row>
    <row r="304" spans="1:15" ht="18.75" x14ac:dyDescent="0.25">
      <c r="A304" s="378">
        <v>4</v>
      </c>
      <c r="B304" s="186" t="s">
        <v>397</v>
      </c>
      <c r="C304" s="186"/>
      <c r="D304" s="186"/>
      <c r="E304" s="186"/>
      <c r="F304" s="186"/>
      <c r="G304" s="186"/>
      <c r="H304" s="186"/>
      <c r="I304" s="186"/>
      <c r="J304" s="186"/>
      <c r="K304" s="186"/>
      <c r="L304" s="186"/>
      <c r="M304" s="379"/>
      <c r="N304" s="185"/>
    </row>
    <row r="305" spans="1:14" ht="18.75" x14ac:dyDescent="0.25">
      <c r="A305" s="380"/>
      <c r="B305" s="156" t="s">
        <v>396</v>
      </c>
      <c r="C305" s="156"/>
      <c r="D305" s="156"/>
      <c r="E305" s="156"/>
      <c r="F305" s="156"/>
      <c r="G305" s="156"/>
      <c r="H305" s="156"/>
      <c r="I305" s="156"/>
      <c r="J305" s="156"/>
      <c r="K305" s="156"/>
      <c r="L305" s="156"/>
      <c r="M305" s="381"/>
      <c r="N305" s="185"/>
    </row>
    <row r="306" spans="1:14" ht="21.75" customHeight="1" x14ac:dyDescent="0.25">
      <c r="A306" s="382" t="s">
        <v>395</v>
      </c>
      <c r="B306" s="184" t="s">
        <v>394</v>
      </c>
      <c r="C306" s="183"/>
      <c r="D306" s="183"/>
      <c r="E306" s="183"/>
      <c r="F306" s="154"/>
      <c r="G306" s="154"/>
      <c r="H306" s="154"/>
      <c r="I306" s="154"/>
      <c r="J306" s="154"/>
      <c r="K306" s="154"/>
      <c r="L306" s="154"/>
      <c r="M306" s="383"/>
      <c r="N306" s="185"/>
    </row>
    <row r="307" spans="1:14" ht="23.25" customHeight="1" thickBot="1" x14ac:dyDescent="0.3">
      <c r="A307" s="384"/>
      <c r="B307" s="448" t="s">
        <v>393</v>
      </c>
      <c r="C307" s="449"/>
      <c r="D307" s="449"/>
      <c r="E307" s="449"/>
      <c r="F307" s="154"/>
      <c r="G307" s="154"/>
      <c r="H307" s="154"/>
      <c r="I307" s="154"/>
      <c r="J307" s="154"/>
      <c r="K307" s="154"/>
      <c r="L307" s="154"/>
      <c r="M307" s="383"/>
      <c r="N307" s="185"/>
    </row>
    <row r="308" spans="1:14" ht="409.5" customHeight="1" thickBot="1" x14ac:dyDescent="0.3">
      <c r="A308" s="384"/>
      <c r="B308" s="438" t="s">
        <v>1116</v>
      </c>
      <c r="C308" s="441"/>
      <c r="D308" s="441"/>
      <c r="E308" s="442"/>
      <c r="F308" s="154"/>
      <c r="G308" s="154"/>
      <c r="H308" s="154"/>
      <c r="I308" s="154"/>
      <c r="J308" s="154"/>
      <c r="K308" s="154"/>
      <c r="L308" s="154"/>
      <c r="M308" s="383"/>
      <c r="N308" s="185"/>
    </row>
    <row r="309" spans="1:14" ht="22.5" customHeight="1" x14ac:dyDescent="0.25">
      <c r="A309" s="384" t="s">
        <v>392</v>
      </c>
      <c r="B309" s="487" t="s">
        <v>391</v>
      </c>
      <c r="C309" s="488"/>
      <c r="D309" s="488"/>
      <c r="E309" s="488"/>
      <c r="F309" s="154"/>
      <c r="G309" s="154"/>
      <c r="H309" s="154"/>
      <c r="I309" s="154"/>
      <c r="J309" s="154"/>
      <c r="K309" s="154"/>
      <c r="L309" s="154"/>
      <c r="M309" s="383"/>
      <c r="N309" s="185"/>
    </row>
    <row r="310" spans="1:14" ht="36.75" customHeight="1" thickBot="1" x14ac:dyDescent="0.3">
      <c r="A310" s="384"/>
      <c r="B310" s="489" t="s">
        <v>390</v>
      </c>
      <c r="C310" s="476"/>
      <c r="D310" s="476"/>
      <c r="E310" s="476"/>
      <c r="F310" s="154"/>
      <c r="G310" s="154"/>
      <c r="H310" s="154"/>
      <c r="I310" s="154"/>
      <c r="J310" s="154"/>
      <c r="K310" s="154"/>
      <c r="L310" s="154"/>
      <c r="M310" s="383"/>
      <c r="N310" s="185"/>
    </row>
    <row r="311" spans="1:14" ht="368.25" customHeight="1" thickBot="1" x14ac:dyDescent="0.3">
      <c r="A311" s="384"/>
      <c r="B311" s="438" t="s">
        <v>1117</v>
      </c>
      <c r="C311" s="439"/>
      <c r="D311" s="439"/>
      <c r="E311" s="440"/>
      <c r="F311" s="154"/>
      <c r="G311" s="154"/>
      <c r="H311" s="154"/>
      <c r="I311" s="154"/>
      <c r="J311" s="154"/>
      <c r="K311" s="154"/>
      <c r="L311" s="154"/>
      <c r="M311" s="383"/>
      <c r="N311" s="185"/>
    </row>
    <row r="312" spans="1:14" x14ac:dyDescent="0.25">
      <c r="A312" s="385"/>
      <c r="B312" s="182"/>
      <c r="C312" s="154"/>
      <c r="D312" s="154"/>
      <c r="E312" s="154"/>
      <c r="F312" s="154"/>
      <c r="G312" s="154"/>
      <c r="H312" s="154"/>
      <c r="I312" s="154"/>
      <c r="J312" s="154"/>
      <c r="K312" s="154"/>
      <c r="L312" s="154"/>
      <c r="M312" s="383"/>
      <c r="N312" s="185"/>
    </row>
    <row r="313" spans="1:14" ht="18.75" x14ac:dyDescent="0.25">
      <c r="A313" s="380"/>
      <c r="B313" s="156" t="s">
        <v>389</v>
      </c>
      <c r="C313" s="156"/>
      <c r="D313" s="156"/>
      <c r="E313" s="156"/>
      <c r="F313" s="156"/>
      <c r="G313" s="156"/>
      <c r="H313" s="156"/>
      <c r="I313" s="156"/>
      <c r="J313" s="156"/>
      <c r="K313" s="156"/>
      <c r="L313" s="156"/>
      <c r="M313" s="386"/>
      <c r="N313" s="185"/>
    </row>
    <row r="314" spans="1:14" ht="22.5" customHeight="1" x14ac:dyDescent="0.25">
      <c r="A314" s="384" t="s">
        <v>388</v>
      </c>
      <c r="B314" s="181" t="s">
        <v>387</v>
      </c>
      <c r="C314" s="154"/>
      <c r="D314" s="154"/>
      <c r="E314" s="154"/>
      <c r="F314" s="154"/>
      <c r="G314" s="154"/>
      <c r="H314" s="154"/>
      <c r="I314" s="154"/>
      <c r="J314" s="154"/>
      <c r="K314" s="154"/>
      <c r="L314" s="154"/>
      <c r="M314" s="383"/>
      <c r="N314" s="185"/>
    </row>
    <row r="315" spans="1:14" ht="33.75" customHeight="1" thickBot="1" x14ac:dyDescent="0.3">
      <c r="A315" s="387"/>
      <c r="B315" s="448" t="s">
        <v>386</v>
      </c>
      <c r="C315" s="449"/>
      <c r="D315" s="449"/>
      <c r="E315" s="449"/>
      <c r="F315" s="154"/>
      <c r="G315" s="154"/>
      <c r="H315" s="154"/>
      <c r="I315" s="154"/>
      <c r="J315" s="154"/>
      <c r="K315" s="154"/>
      <c r="L315" s="154"/>
      <c r="M315" s="383"/>
      <c r="N315" s="185"/>
    </row>
    <row r="316" spans="1:14" ht="409.5" customHeight="1" thickBot="1" x14ac:dyDescent="0.3">
      <c r="A316" s="387"/>
      <c r="B316" s="483" t="s">
        <v>1118</v>
      </c>
      <c r="C316" s="439"/>
      <c r="D316" s="439"/>
      <c r="E316" s="440"/>
      <c r="F316" s="154"/>
      <c r="G316" s="154"/>
      <c r="H316" s="154"/>
      <c r="I316" s="154"/>
      <c r="J316" s="154"/>
      <c r="K316" s="154"/>
      <c r="L316" s="154"/>
      <c r="M316" s="383"/>
      <c r="N316" s="185"/>
    </row>
    <row r="317" spans="1:14" ht="42.75" customHeight="1" x14ac:dyDescent="0.25">
      <c r="A317" s="388" t="s">
        <v>385</v>
      </c>
      <c r="B317" s="481" t="s">
        <v>384</v>
      </c>
      <c r="C317" s="482"/>
      <c r="D317" s="482"/>
      <c r="E317" s="482"/>
      <c r="F317" s="154"/>
      <c r="G317" s="154"/>
      <c r="H317" s="154"/>
      <c r="I317" s="154"/>
      <c r="J317" s="154"/>
      <c r="K317" s="154"/>
      <c r="L317" s="154"/>
      <c r="M317" s="383"/>
      <c r="N317" s="185"/>
    </row>
    <row r="318" spans="1:14" ht="73.5" customHeight="1" x14ac:dyDescent="0.25">
      <c r="A318" s="389"/>
      <c r="B318" s="476" t="s">
        <v>383</v>
      </c>
      <c r="C318" s="476"/>
      <c r="D318" s="476"/>
      <c r="E318" s="476"/>
      <c r="F318" s="154"/>
      <c r="G318" s="154"/>
      <c r="H318" s="154"/>
      <c r="I318" s="154"/>
      <c r="J318" s="154"/>
      <c r="K318" s="154"/>
      <c r="L318" s="154"/>
      <c r="M318" s="383"/>
      <c r="N318" s="185"/>
    </row>
    <row r="319" spans="1:14" ht="48.75" customHeight="1" thickBot="1" x14ac:dyDescent="0.3">
      <c r="A319" s="390"/>
      <c r="B319" s="449" t="s">
        <v>382</v>
      </c>
      <c r="C319" s="449"/>
      <c r="D319" s="449"/>
      <c r="E319" s="449"/>
      <c r="F319" s="154"/>
      <c r="G319" s="154"/>
      <c r="H319" s="154"/>
      <c r="I319" s="154"/>
      <c r="J319" s="154"/>
      <c r="K319" s="154"/>
      <c r="L319" s="154"/>
      <c r="M319" s="383"/>
      <c r="N319" s="185"/>
    </row>
    <row r="320" spans="1:14" ht="32.25" customHeight="1" x14ac:dyDescent="0.25">
      <c r="A320" s="390"/>
      <c r="B320" s="180" t="s">
        <v>381</v>
      </c>
      <c r="C320" s="178" t="s">
        <v>380</v>
      </c>
      <c r="D320" s="178" t="s">
        <v>379</v>
      </c>
      <c r="E320" s="179" t="s">
        <v>378</v>
      </c>
      <c r="F320" s="178" t="s">
        <v>377</v>
      </c>
      <c r="G320" s="177" t="s">
        <v>8</v>
      </c>
      <c r="H320" s="154"/>
      <c r="I320" s="154"/>
      <c r="J320" s="154"/>
      <c r="K320" s="154"/>
      <c r="L320" s="154"/>
      <c r="M320" s="383"/>
      <c r="N320" s="185"/>
    </row>
    <row r="321" spans="1:14" ht="210.75" customHeight="1" x14ac:dyDescent="0.25">
      <c r="A321" s="390"/>
      <c r="B321" s="176" t="s">
        <v>376</v>
      </c>
      <c r="C321" s="175" t="s">
        <v>375</v>
      </c>
      <c r="D321" s="170" t="s">
        <v>370</v>
      </c>
      <c r="E321" s="175" t="s">
        <v>743</v>
      </c>
      <c r="F321" s="170" t="s">
        <v>992</v>
      </c>
      <c r="G321" s="425" t="s">
        <v>990</v>
      </c>
      <c r="H321" s="154"/>
      <c r="I321" s="154"/>
      <c r="J321" s="154"/>
      <c r="K321" s="154"/>
      <c r="L321" s="154"/>
      <c r="M321" s="383"/>
      <c r="N321" s="185"/>
    </row>
    <row r="322" spans="1:14" ht="50.25" hidden="1" customHeight="1" x14ac:dyDescent="0.25">
      <c r="A322" s="390"/>
      <c r="B322" s="176" t="s">
        <v>376</v>
      </c>
      <c r="C322" s="175" t="s">
        <v>375</v>
      </c>
      <c r="D322" s="170" t="s">
        <v>370</v>
      </c>
      <c r="E322" s="175"/>
      <c r="F322" s="170"/>
      <c r="G322" s="425"/>
      <c r="H322" s="154"/>
      <c r="I322" s="154"/>
      <c r="J322" s="154"/>
      <c r="K322" s="154"/>
      <c r="L322" s="154"/>
      <c r="M322" s="383"/>
      <c r="N322" s="185"/>
    </row>
    <row r="323" spans="1:14" ht="50.25" hidden="1" customHeight="1" x14ac:dyDescent="0.25">
      <c r="A323" s="390"/>
      <c r="B323" s="176" t="s">
        <v>376</v>
      </c>
      <c r="C323" s="175" t="s">
        <v>375</v>
      </c>
      <c r="D323" s="170" t="s">
        <v>370</v>
      </c>
      <c r="E323" s="175"/>
      <c r="F323" s="170"/>
      <c r="G323" s="425"/>
      <c r="H323" s="154"/>
      <c r="I323" s="154"/>
      <c r="J323" s="154"/>
      <c r="K323" s="154"/>
      <c r="L323" s="154"/>
      <c r="M323" s="383"/>
      <c r="N323" s="185"/>
    </row>
    <row r="324" spans="1:14" ht="50.25" hidden="1" customHeight="1" x14ac:dyDescent="0.25">
      <c r="A324" s="390"/>
      <c r="B324" s="176" t="s">
        <v>376</v>
      </c>
      <c r="C324" s="175" t="s">
        <v>375</v>
      </c>
      <c r="D324" s="170" t="s">
        <v>370</v>
      </c>
      <c r="E324" s="175"/>
      <c r="F324" s="170"/>
      <c r="G324" s="425"/>
      <c r="H324" s="154"/>
      <c r="I324" s="154"/>
      <c r="J324" s="154"/>
      <c r="K324" s="154"/>
      <c r="L324" s="154"/>
      <c r="M324" s="383"/>
      <c r="N324" s="185"/>
    </row>
    <row r="325" spans="1:14" ht="50.25" hidden="1" customHeight="1" x14ac:dyDescent="0.25">
      <c r="A325" s="390"/>
      <c r="B325" s="176" t="s">
        <v>376</v>
      </c>
      <c r="C325" s="175" t="s">
        <v>375</v>
      </c>
      <c r="D325" s="170" t="s">
        <v>370</v>
      </c>
      <c r="E325" s="175"/>
      <c r="F325" s="170"/>
      <c r="G325" s="425"/>
      <c r="H325" s="154"/>
      <c r="I325" s="154"/>
      <c r="J325" s="154"/>
      <c r="K325" s="154"/>
      <c r="L325" s="154"/>
      <c r="M325" s="383"/>
      <c r="N325" s="185"/>
    </row>
    <row r="326" spans="1:14" ht="213" customHeight="1" x14ac:dyDescent="0.25">
      <c r="A326" s="390"/>
      <c r="B326" s="176" t="s">
        <v>374</v>
      </c>
      <c r="C326" s="175" t="s">
        <v>373</v>
      </c>
      <c r="D326" s="170" t="s">
        <v>370</v>
      </c>
      <c r="E326" s="175" t="s">
        <v>885</v>
      </c>
      <c r="F326" s="170" t="s">
        <v>1001</v>
      </c>
      <c r="G326" s="425" t="s">
        <v>1002</v>
      </c>
      <c r="H326" s="154"/>
      <c r="I326" s="154"/>
      <c r="J326" s="154"/>
      <c r="K326" s="154"/>
      <c r="L326" s="154"/>
      <c r="M326" s="383"/>
      <c r="N326" s="185"/>
    </row>
    <row r="327" spans="1:14" ht="153.75" customHeight="1" x14ac:dyDescent="0.25">
      <c r="A327" s="390"/>
      <c r="B327" s="176" t="s">
        <v>374</v>
      </c>
      <c r="C327" s="175" t="s">
        <v>373</v>
      </c>
      <c r="D327" s="170" t="s">
        <v>370</v>
      </c>
      <c r="E327" s="175" t="s">
        <v>653</v>
      </c>
      <c r="F327" s="170" t="s">
        <v>998</v>
      </c>
      <c r="G327" s="425"/>
      <c r="H327" s="154"/>
      <c r="I327" s="154"/>
      <c r="J327" s="154"/>
      <c r="K327" s="154"/>
      <c r="L327" s="154"/>
      <c r="M327" s="383"/>
      <c r="N327" s="185"/>
    </row>
    <row r="328" spans="1:14" ht="204" customHeight="1" x14ac:dyDescent="0.25">
      <c r="A328" s="390"/>
      <c r="B328" s="176" t="s">
        <v>374</v>
      </c>
      <c r="C328" s="175" t="s">
        <v>373</v>
      </c>
      <c r="D328" s="170" t="s">
        <v>370</v>
      </c>
      <c r="E328" s="175" t="s">
        <v>640</v>
      </c>
      <c r="F328" s="170" t="s">
        <v>999</v>
      </c>
      <c r="G328" s="425" t="s">
        <v>1000</v>
      </c>
      <c r="H328" s="154"/>
      <c r="I328" s="154"/>
      <c r="J328" s="154"/>
      <c r="K328" s="154"/>
      <c r="L328" s="154"/>
      <c r="M328" s="383"/>
      <c r="N328" s="185"/>
    </row>
    <row r="329" spans="1:14" ht="36" hidden="1" customHeight="1" x14ac:dyDescent="0.25">
      <c r="A329" s="390"/>
      <c r="B329" s="176" t="s">
        <v>374</v>
      </c>
      <c r="C329" s="175" t="s">
        <v>373</v>
      </c>
      <c r="D329" s="170" t="s">
        <v>370</v>
      </c>
      <c r="E329" s="175"/>
      <c r="F329" s="170"/>
      <c r="G329" s="425"/>
      <c r="H329" s="154"/>
      <c r="I329" s="154"/>
      <c r="J329" s="154"/>
      <c r="K329" s="154"/>
      <c r="L329" s="154"/>
      <c r="M329" s="383"/>
      <c r="N329" s="185"/>
    </row>
    <row r="330" spans="1:14" ht="36" hidden="1" customHeight="1" x14ac:dyDescent="0.25">
      <c r="A330" s="390"/>
      <c r="B330" s="176" t="s">
        <v>374</v>
      </c>
      <c r="C330" s="175" t="s">
        <v>373</v>
      </c>
      <c r="D330" s="170" t="s">
        <v>370</v>
      </c>
      <c r="E330" s="175"/>
      <c r="F330" s="170"/>
      <c r="G330" s="425"/>
      <c r="H330" s="154"/>
      <c r="I330" s="154"/>
      <c r="J330" s="154"/>
      <c r="K330" s="154"/>
      <c r="L330" s="154"/>
      <c r="M330" s="383"/>
      <c r="N330" s="185"/>
    </row>
    <row r="331" spans="1:14" ht="36" hidden="1" customHeight="1" x14ac:dyDescent="0.25">
      <c r="A331" s="390"/>
      <c r="B331" s="176" t="s">
        <v>374</v>
      </c>
      <c r="C331" s="175" t="s">
        <v>373</v>
      </c>
      <c r="D331" s="170" t="s">
        <v>370</v>
      </c>
      <c r="E331" s="175"/>
      <c r="F331" s="170"/>
      <c r="G331" s="425"/>
      <c r="H331" s="154"/>
      <c r="I331" s="154"/>
      <c r="J331" s="154"/>
      <c r="K331" s="154"/>
      <c r="L331" s="154"/>
      <c r="M331" s="383"/>
      <c r="N331" s="185"/>
    </row>
    <row r="332" spans="1:14" ht="36" hidden="1" customHeight="1" x14ac:dyDescent="0.25">
      <c r="A332" s="390"/>
      <c r="B332" s="176" t="s">
        <v>374</v>
      </c>
      <c r="C332" s="175" t="s">
        <v>373</v>
      </c>
      <c r="D332" s="170" t="s">
        <v>370</v>
      </c>
      <c r="E332" s="175"/>
      <c r="F332" s="170"/>
      <c r="G332" s="425"/>
      <c r="H332" s="154"/>
      <c r="I332" s="154"/>
      <c r="J332" s="154"/>
      <c r="K332" s="154"/>
      <c r="L332" s="154"/>
      <c r="M332" s="383"/>
      <c r="N332" s="185"/>
    </row>
    <row r="333" spans="1:14" ht="36" hidden="1" customHeight="1" x14ac:dyDescent="0.25">
      <c r="A333" s="390"/>
      <c r="B333" s="176" t="s">
        <v>374</v>
      </c>
      <c r="C333" s="175" t="s">
        <v>373</v>
      </c>
      <c r="D333" s="170" t="s">
        <v>370</v>
      </c>
      <c r="E333" s="175"/>
      <c r="F333" s="170"/>
      <c r="G333" s="425"/>
      <c r="H333" s="154"/>
      <c r="I333" s="154"/>
      <c r="J333" s="154"/>
      <c r="K333" s="154"/>
      <c r="L333" s="154"/>
      <c r="M333" s="383"/>
      <c r="N333" s="185"/>
    </row>
    <row r="334" spans="1:14" ht="36" hidden="1" customHeight="1" x14ac:dyDescent="0.25">
      <c r="A334" s="390"/>
      <c r="B334" s="176" t="s">
        <v>374</v>
      </c>
      <c r="C334" s="175" t="s">
        <v>373</v>
      </c>
      <c r="D334" s="170" t="s">
        <v>370</v>
      </c>
      <c r="E334" s="175"/>
      <c r="F334" s="170"/>
      <c r="G334" s="425"/>
      <c r="H334" s="154"/>
      <c r="I334" s="154"/>
      <c r="J334" s="154"/>
      <c r="K334" s="154"/>
      <c r="L334" s="154"/>
      <c r="M334" s="383"/>
      <c r="N334" s="185"/>
    </row>
    <row r="335" spans="1:14" ht="36" hidden="1" customHeight="1" x14ac:dyDescent="0.25">
      <c r="A335" s="390"/>
      <c r="B335" s="176" t="s">
        <v>374</v>
      </c>
      <c r="C335" s="175" t="s">
        <v>373</v>
      </c>
      <c r="D335" s="170" t="s">
        <v>370</v>
      </c>
      <c r="E335" s="175"/>
      <c r="F335" s="170"/>
      <c r="G335" s="425"/>
      <c r="H335" s="154"/>
      <c r="I335" s="154"/>
      <c r="J335" s="154"/>
      <c r="K335" s="154"/>
      <c r="L335" s="154"/>
      <c r="M335" s="383"/>
      <c r="N335" s="185"/>
    </row>
    <row r="336" spans="1:14" ht="36" hidden="1" customHeight="1" x14ac:dyDescent="0.25">
      <c r="A336" s="390"/>
      <c r="B336" s="176" t="s">
        <v>374</v>
      </c>
      <c r="C336" s="175" t="s">
        <v>373</v>
      </c>
      <c r="D336" s="170" t="s">
        <v>370</v>
      </c>
      <c r="E336" s="175"/>
      <c r="F336" s="170"/>
      <c r="G336" s="425"/>
      <c r="H336" s="154"/>
      <c r="I336" s="154"/>
      <c r="J336" s="154"/>
      <c r="K336" s="154"/>
      <c r="L336" s="154"/>
      <c r="M336" s="383"/>
      <c r="N336" s="185"/>
    </row>
    <row r="337" spans="1:14" ht="36" hidden="1" customHeight="1" x14ac:dyDescent="0.25">
      <c r="A337" s="390"/>
      <c r="B337" s="176" t="s">
        <v>374</v>
      </c>
      <c r="C337" s="175" t="s">
        <v>373</v>
      </c>
      <c r="D337" s="170" t="s">
        <v>370</v>
      </c>
      <c r="E337" s="175"/>
      <c r="F337" s="170"/>
      <c r="G337" s="425"/>
      <c r="H337" s="154"/>
      <c r="I337" s="154"/>
      <c r="J337" s="154"/>
      <c r="K337" s="154"/>
      <c r="L337" s="154"/>
      <c r="M337" s="383"/>
      <c r="N337" s="185"/>
    </row>
    <row r="338" spans="1:14" ht="36" hidden="1" customHeight="1" x14ac:dyDescent="0.25">
      <c r="A338" s="390"/>
      <c r="B338" s="176" t="s">
        <v>374</v>
      </c>
      <c r="C338" s="175" t="s">
        <v>373</v>
      </c>
      <c r="D338" s="170" t="s">
        <v>370</v>
      </c>
      <c r="E338" s="175"/>
      <c r="F338" s="170"/>
      <c r="G338" s="425"/>
      <c r="H338" s="154"/>
      <c r="I338" s="154"/>
      <c r="J338" s="154"/>
      <c r="K338" s="154"/>
      <c r="L338" s="154"/>
      <c r="M338" s="383"/>
      <c r="N338" s="185"/>
    </row>
    <row r="339" spans="1:14" ht="36" hidden="1" customHeight="1" x14ac:dyDescent="0.25">
      <c r="A339" s="390"/>
      <c r="B339" s="176" t="s">
        <v>374</v>
      </c>
      <c r="C339" s="175" t="s">
        <v>373</v>
      </c>
      <c r="D339" s="170" t="s">
        <v>370</v>
      </c>
      <c r="E339" s="175"/>
      <c r="F339" s="170"/>
      <c r="G339" s="425"/>
      <c r="H339" s="154"/>
      <c r="I339" s="154"/>
      <c r="J339" s="154"/>
      <c r="K339" s="154"/>
      <c r="L339" s="154"/>
      <c r="M339" s="383"/>
      <c r="N339" s="185"/>
    </row>
    <row r="340" spans="1:14" ht="36" hidden="1" customHeight="1" x14ac:dyDescent="0.25">
      <c r="A340" s="390"/>
      <c r="B340" s="176" t="s">
        <v>374</v>
      </c>
      <c r="C340" s="175" t="s">
        <v>373</v>
      </c>
      <c r="D340" s="170" t="s">
        <v>370</v>
      </c>
      <c r="E340" s="175"/>
      <c r="F340" s="170"/>
      <c r="G340" s="425"/>
      <c r="H340" s="154"/>
      <c r="I340" s="154"/>
      <c r="J340" s="154"/>
      <c r="K340" s="154"/>
      <c r="L340" s="154"/>
      <c r="M340" s="383"/>
      <c r="N340" s="185"/>
    </row>
    <row r="341" spans="1:14" ht="45" hidden="1" x14ac:dyDescent="0.25">
      <c r="A341" s="390"/>
      <c r="B341" s="176" t="s">
        <v>372</v>
      </c>
      <c r="C341" s="175" t="s">
        <v>371</v>
      </c>
      <c r="D341" s="170" t="s">
        <v>370</v>
      </c>
      <c r="E341" s="175"/>
      <c r="F341" s="170"/>
      <c r="G341" s="425"/>
      <c r="H341" s="154"/>
      <c r="I341" s="154"/>
      <c r="J341" s="154"/>
      <c r="K341" s="154"/>
      <c r="L341" s="154"/>
      <c r="M341" s="383"/>
      <c r="N341" s="185"/>
    </row>
    <row r="342" spans="1:14" ht="45" hidden="1" x14ac:dyDescent="0.25">
      <c r="A342" s="390"/>
      <c r="B342" s="176" t="s">
        <v>372</v>
      </c>
      <c r="C342" s="175" t="s">
        <v>371</v>
      </c>
      <c r="D342" s="170" t="s">
        <v>370</v>
      </c>
      <c r="E342" s="175"/>
      <c r="F342" s="170"/>
      <c r="G342" s="425"/>
      <c r="H342" s="154"/>
      <c r="I342" s="154"/>
      <c r="J342" s="154"/>
      <c r="K342" s="154"/>
      <c r="L342" s="154"/>
      <c r="M342" s="383"/>
      <c r="N342" s="185"/>
    </row>
    <row r="343" spans="1:14" ht="45" hidden="1" x14ac:dyDescent="0.25">
      <c r="A343" s="390"/>
      <c r="B343" s="176" t="s">
        <v>372</v>
      </c>
      <c r="C343" s="175" t="s">
        <v>371</v>
      </c>
      <c r="D343" s="170" t="s">
        <v>370</v>
      </c>
      <c r="E343" s="175"/>
      <c r="F343" s="170"/>
      <c r="G343" s="425"/>
      <c r="H343" s="154"/>
      <c r="I343" s="154"/>
      <c r="J343" s="154"/>
      <c r="K343" s="154"/>
      <c r="L343" s="154"/>
      <c r="M343" s="383"/>
      <c r="N343" s="185"/>
    </row>
    <row r="344" spans="1:14" ht="45" hidden="1" x14ac:dyDescent="0.25">
      <c r="A344" s="390"/>
      <c r="B344" s="176" t="s">
        <v>372</v>
      </c>
      <c r="C344" s="175" t="s">
        <v>371</v>
      </c>
      <c r="D344" s="170" t="s">
        <v>370</v>
      </c>
      <c r="E344" s="175"/>
      <c r="F344" s="170"/>
      <c r="G344" s="425"/>
      <c r="H344" s="154"/>
      <c r="I344" s="154"/>
      <c r="J344" s="154"/>
      <c r="K344" s="154"/>
      <c r="L344" s="154"/>
      <c r="M344" s="383"/>
      <c r="N344" s="185"/>
    </row>
    <row r="345" spans="1:14" ht="45" hidden="1" x14ac:dyDescent="0.25">
      <c r="A345" s="390"/>
      <c r="B345" s="176" t="s">
        <v>372</v>
      </c>
      <c r="C345" s="175" t="s">
        <v>371</v>
      </c>
      <c r="D345" s="170" t="s">
        <v>370</v>
      </c>
      <c r="E345" s="175"/>
      <c r="F345" s="170"/>
      <c r="G345" s="425"/>
      <c r="H345" s="154"/>
      <c r="I345" s="154"/>
      <c r="J345" s="154"/>
      <c r="K345" s="154"/>
      <c r="L345" s="154"/>
      <c r="M345" s="383"/>
      <c r="N345" s="185"/>
    </row>
    <row r="346" spans="1:14" ht="45" x14ac:dyDescent="0.25">
      <c r="A346" s="390"/>
      <c r="B346" s="176" t="s">
        <v>369</v>
      </c>
      <c r="C346" s="175" t="s">
        <v>368</v>
      </c>
      <c r="D346" s="170" t="s">
        <v>363</v>
      </c>
      <c r="E346" s="175" t="s">
        <v>700</v>
      </c>
      <c r="F346" s="170" t="s">
        <v>991</v>
      </c>
      <c r="G346" s="425"/>
      <c r="H346" s="154"/>
      <c r="I346" s="154"/>
      <c r="J346" s="154"/>
      <c r="K346" s="154"/>
      <c r="L346" s="154"/>
      <c r="M346" s="383"/>
      <c r="N346" s="185"/>
    </row>
    <row r="347" spans="1:14" ht="45" hidden="1" x14ac:dyDescent="0.25">
      <c r="A347" s="390"/>
      <c r="B347" s="176" t="s">
        <v>369</v>
      </c>
      <c r="C347" s="175" t="s">
        <v>368</v>
      </c>
      <c r="D347" s="170" t="s">
        <v>363</v>
      </c>
      <c r="E347" s="175"/>
      <c r="F347" s="170"/>
      <c r="G347" s="425"/>
      <c r="H347" s="154"/>
      <c r="I347" s="154"/>
      <c r="J347" s="154"/>
      <c r="K347" s="154"/>
      <c r="L347" s="154"/>
      <c r="M347" s="383"/>
      <c r="N347" s="185"/>
    </row>
    <row r="348" spans="1:14" ht="45" hidden="1" x14ac:dyDescent="0.25">
      <c r="A348" s="390"/>
      <c r="B348" s="176" t="s">
        <v>369</v>
      </c>
      <c r="C348" s="175" t="s">
        <v>368</v>
      </c>
      <c r="D348" s="170" t="s">
        <v>363</v>
      </c>
      <c r="E348" s="175"/>
      <c r="F348" s="170"/>
      <c r="G348" s="425"/>
      <c r="H348" s="154"/>
      <c r="I348" s="154"/>
      <c r="J348" s="154"/>
      <c r="K348" s="154"/>
      <c r="L348" s="154"/>
      <c r="M348" s="383"/>
      <c r="N348" s="185"/>
    </row>
    <row r="349" spans="1:14" ht="45" hidden="1" x14ac:dyDescent="0.25">
      <c r="A349" s="390"/>
      <c r="B349" s="176" t="s">
        <v>369</v>
      </c>
      <c r="C349" s="175" t="s">
        <v>368</v>
      </c>
      <c r="D349" s="170" t="s">
        <v>363</v>
      </c>
      <c r="E349" s="175"/>
      <c r="F349" s="170"/>
      <c r="G349" s="425"/>
      <c r="H349" s="154"/>
      <c r="I349" s="154"/>
      <c r="J349" s="154"/>
      <c r="K349" s="154"/>
      <c r="L349" s="154"/>
      <c r="M349" s="383"/>
      <c r="N349" s="185"/>
    </row>
    <row r="350" spans="1:14" ht="45" hidden="1" x14ac:dyDescent="0.25">
      <c r="A350" s="390"/>
      <c r="B350" s="176" t="s">
        <v>369</v>
      </c>
      <c r="C350" s="175" t="s">
        <v>368</v>
      </c>
      <c r="D350" s="170" t="s">
        <v>363</v>
      </c>
      <c r="E350" s="175"/>
      <c r="F350" s="170"/>
      <c r="G350" s="425"/>
      <c r="H350" s="154"/>
      <c r="I350" s="154"/>
      <c r="J350" s="154"/>
      <c r="K350" s="154"/>
      <c r="L350" s="154"/>
      <c r="M350" s="383"/>
      <c r="N350" s="185"/>
    </row>
    <row r="351" spans="1:14" ht="45" hidden="1" x14ac:dyDescent="0.25">
      <c r="A351" s="390"/>
      <c r="B351" s="176" t="s">
        <v>369</v>
      </c>
      <c r="C351" s="175" t="s">
        <v>368</v>
      </c>
      <c r="D351" s="170" t="s">
        <v>363</v>
      </c>
      <c r="E351" s="175"/>
      <c r="F351" s="170"/>
      <c r="G351" s="425"/>
      <c r="H351" s="154"/>
      <c r="I351" s="154"/>
      <c r="J351" s="154"/>
      <c r="K351" s="154"/>
      <c r="L351" s="154"/>
      <c r="M351" s="383"/>
      <c r="N351" s="185"/>
    </row>
    <row r="352" spans="1:14" ht="45" hidden="1" x14ac:dyDescent="0.25">
      <c r="A352" s="390"/>
      <c r="B352" s="176" t="s">
        <v>369</v>
      </c>
      <c r="C352" s="175" t="s">
        <v>368</v>
      </c>
      <c r="D352" s="170" t="s">
        <v>363</v>
      </c>
      <c r="E352" s="175"/>
      <c r="F352" s="170"/>
      <c r="G352" s="425"/>
      <c r="H352" s="154"/>
      <c r="I352" s="154"/>
      <c r="J352" s="154"/>
      <c r="K352" s="154"/>
      <c r="L352" s="154"/>
      <c r="M352" s="383"/>
      <c r="N352" s="185"/>
    </row>
    <row r="353" spans="1:17" ht="45" hidden="1" x14ac:dyDescent="0.25">
      <c r="A353" s="390"/>
      <c r="B353" s="176" t="s">
        <v>369</v>
      </c>
      <c r="C353" s="175" t="s">
        <v>368</v>
      </c>
      <c r="D353" s="170" t="s">
        <v>363</v>
      </c>
      <c r="E353" s="175"/>
      <c r="F353" s="170"/>
      <c r="G353" s="425"/>
      <c r="H353" s="154"/>
      <c r="I353" s="154"/>
      <c r="J353" s="154"/>
      <c r="K353" s="154"/>
      <c r="L353" s="154"/>
      <c r="M353" s="383"/>
      <c r="N353" s="185"/>
    </row>
    <row r="354" spans="1:17" ht="45" hidden="1" x14ac:dyDescent="0.25">
      <c r="A354" s="390"/>
      <c r="B354" s="176" t="s">
        <v>369</v>
      </c>
      <c r="C354" s="175" t="s">
        <v>368</v>
      </c>
      <c r="D354" s="170" t="s">
        <v>363</v>
      </c>
      <c r="E354" s="175"/>
      <c r="F354" s="170"/>
      <c r="G354" s="425"/>
      <c r="H354" s="154"/>
      <c r="I354" s="154"/>
      <c r="J354" s="154"/>
      <c r="K354" s="154"/>
      <c r="L354" s="154"/>
      <c r="M354" s="383"/>
      <c r="N354" s="185"/>
    </row>
    <row r="355" spans="1:17" ht="45" hidden="1" x14ac:dyDescent="0.25">
      <c r="A355" s="390"/>
      <c r="B355" s="176" t="s">
        <v>367</v>
      </c>
      <c r="C355" s="175" t="s">
        <v>366</v>
      </c>
      <c r="D355" s="170" t="s">
        <v>363</v>
      </c>
      <c r="E355" s="175"/>
      <c r="F355" s="170"/>
      <c r="G355" s="425"/>
      <c r="H355" s="154"/>
      <c r="I355" s="154"/>
      <c r="J355" s="154"/>
      <c r="K355" s="154"/>
      <c r="L355" s="154"/>
      <c r="M355" s="383"/>
      <c r="N355" s="185"/>
    </row>
    <row r="356" spans="1:17" ht="45" hidden="1" x14ac:dyDescent="0.25">
      <c r="A356" s="390"/>
      <c r="B356" s="176" t="s">
        <v>367</v>
      </c>
      <c r="C356" s="175" t="s">
        <v>366</v>
      </c>
      <c r="D356" s="170" t="s">
        <v>363</v>
      </c>
      <c r="E356" s="175"/>
      <c r="F356" s="170"/>
      <c r="G356" s="425"/>
      <c r="H356" s="154"/>
      <c r="I356" s="154"/>
      <c r="J356" s="154"/>
      <c r="K356" s="154"/>
      <c r="L356" s="154"/>
      <c r="M356" s="383"/>
      <c r="N356" s="185"/>
    </row>
    <row r="357" spans="1:17" ht="45" hidden="1" x14ac:dyDescent="0.25">
      <c r="A357" s="390"/>
      <c r="B357" s="176" t="s">
        <v>367</v>
      </c>
      <c r="C357" s="175" t="s">
        <v>366</v>
      </c>
      <c r="D357" s="170" t="s">
        <v>363</v>
      </c>
      <c r="E357" s="175"/>
      <c r="F357" s="170"/>
      <c r="G357" s="425"/>
      <c r="H357" s="154"/>
      <c r="I357" s="154"/>
      <c r="J357" s="154"/>
      <c r="K357" s="154"/>
      <c r="L357" s="154"/>
      <c r="M357" s="383"/>
      <c r="N357" s="185"/>
    </row>
    <row r="358" spans="1:17" ht="45" hidden="1" x14ac:dyDescent="0.25">
      <c r="A358" s="390"/>
      <c r="B358" s="176" t="s">
        <v>367</v>
      </c>
      <c r="C358" s="175" t="s">
        <v>366</v>
      </c>
      <c r="D358" s="170" t="s">
        <v>363</v>
      </c>
      <c r="E358" s="175"/>
      <c r="F358" s="170"/>
      <c r="G358" s="425"/>
      <c r="H358" s="154"/>
      <c r="I358" s="154"/>
      <c r="J358" s="154"/>
      <c r="K358" s="154"/>
      <c r="L358" s="154"/>
      <c r="M358" s="383"/>
      <c r="N358" s="185"/>
    </row>
    <row r="359" spans="1:17" ht="45" hidden="1" x14ac:dyDescent="0.25">
      <c r="A359" s="390"/>
      <c r="B359" s="176" t="s">
        <v>367</v>
      </c>
      <c r="C359" s="175" t="s">
        <v>366</v>
      </c>
      <c r="D359" s="170" t="s">
        <v>363</v>
      </c>
      <c r="E359" s="175"/>
      <c r="F359" s="170"/>
      <c r="G359" s="425"/>
      <c r="H359" s="154"/>
      <c r="I359" s="154"/>
      <c r="J359" s="154"/>
      <c r="K359" s="154"/>
      <c r="L359" s="154"/>
      <c r="M359" s="383"/>
      <c r="N359" s="185"/>
    </row>
    <row r="360" spans="1:17" ht="45" hidden="1" x14ac:dyDescent="0.25">
      <c r="A360" s="390"/>
      <c r="B360" s="176" t="s">
        <v>367</v>
      </c>
      <c r="C360" s="175" t="s">
        <v>366</v>
      </c>
      <c r="D360" s="170" t="s">
        <v>363</v>
      </c>
      <c r="E360" s="175"/>
      <c r="F360" s="170"/>
      <c r="G360" s="425"/>
      <c r="H360" s="154"/>
      <c r="I360" s="154"/>
      <c r="J360" s="154"/>
      <c r="K360" s="154"/>
      <c r="L360" s="154"/>
      <c r="M360" s="383"/>
      <c r="N360" s="185"/>
    </row>
    <row r="361" spans="1:17" ht="45" hidden="1" x14ac:dyDescent="0.25">
      <c r="A361" s="390"/>
      <c r="B361" s="176" t="s">
        <v>367</v>
      </c>
      <c r="C361" s="175" t="s">
        <v>366</v>
      </c>
      <c r="D361" s="170" t="s">
        <v>363</v>
      </c>
      <c r="E361" s="175"/>
      <c r="F361" s="170"/>
      <c r="G361" s="425"/>
      <c r="H361" s="154"/>
      <c r="I361" s="154"/>
      <c r="J361" s="154"/>
      <c r="K361" s="154"/>
      <c r="L361" s="154"/>
      <c r="M361" s="383"/>
      <c r="N361" s="185"/>
    </row>
    <row r="362" spans="1:17" ht="45" hidden="1" x14ac:dyDescent="0.25">
      <c r="A362" s="390"/>
      <c r="B362" s="176" t="s">
        <v>367</v>
      </c>
      <c r="C362" s="175" t="s">
        <v>366</v>
      </c>
      <c r="D362" s="170" t="s">
        <v>363</v>
      </c>
      <c r="E362" s="175"/>
      <c r="F362" s="170"/>
      <c r="G362" s="425"/>
      <c r="H362" s="154"/>
      <c r="I362" s="154"/>
      <c r="J362" s="154"/>
      <c r="K362" s="154"/>
      <c r="L362" s="154"/>
      <c r="M362" s="383"/>
      <c r="N362" s="185"/>
    </row>
    <row r="363" spans="1:17" ht="45" hidden="1" x14ac:dyDescent="0.25">
      <c r="A363" s="390"/>
      <c r="B363" s="176" t="s">
        <v>367</v>
      </c>
      <c r="C363" s="175" t="s">
        <v>366</v>
      </c>
      <c r="D363" s="170" t="s">
        <v>363</v>
      </c>
      <c r="E363" s="175"/>
      <c r="F363" s="170"/>
      <c r="G363" s="425"/>
      <c r="H363" s="154"/>
      <c r="I363" s="154"/>
      <c r="J363" s="154"/>
      <c r="K363" s="154"/>
      <c r="L363" s="154"/>
      <c r="M363" s="383"/>
      <c r="N363" s="185"/>
    </row>
    <row r="364" spans="1:17" ht="45" x14ac:dyDescent="0.25">
      <c r="A364" s="390"/>
      <c r="B364" s="176" t="s">
        <v>365</v>
      </c>
      <c r="C364" s="175" t="s">
        <v>364</v>
      </c>
      <c r="D364" s="170" t="s">
        <v>363</v>
      </c>
      <c r="E364" s="175" t="s">
        <v>856</v>
      </c>
      <c r="F364" s="170" t="s">
        <v>1006</v>
      </c>
      <c r="G364" s="425"/>
      <c r="H364" s="154"/>
      <c r="I364" s="154"/>
      <c r="J364" s="154"/>
      <c r="K364" s="154"/>
      <c r="L364" s="154"/>
      <c r="M364" s="383"/>
      <c r="N364" s="185"/>
    </row>
    <row r="365" spans="1:17" ht="409.5" x14ac:dyDescent="0.25">
      <c r="A365" s="390"/>
      <c r="B365" s="176" t="s">
        <v>365</v>
      </c>
      <c r="C365" s="175" t="s">
        <v>364</v>
      </c>
      <c r="D365" s="170" t="s">
        <v>363</v>
      </c>
      <c r="E365" s="175" t="s">
        <v>788</v>
      </c>
      <c r="F365" s="170" t="s">
        <v>1003</v>
      </c>
      <c r="G365" s="425" t="s">
        <v>1004</v>
      </c>
      <c r="H365" s="154"/>
      <c r="I365" s="154"/>
      <c r="J365" s="154"/>
      <c r="K365" s="154"/>
      <c r="L365" s="154"/>
      <c r="M365" s="383"/>
      <c r="N365" s="185"/>
    </row>
    <row r="366" spans="1:17" ht="135" x14ac:dyDescent="0.25">
      <c r="A366" s="390"/>
      <c r="B366" s="176" t="s">
        <v>365</v>
      </c>
      <c r="C366" s="175" t="s">
        <v>364</v>
      </c>
      <c r="D366" s="170" t="s">
        <v>363</v>
      </c>
      <c r="E366" s="175" t="s">
        <v>772</v>
      </c>
      <c r="F366" s="170" t="s">
        <v>1003</v>
      </c>
      <c r="G366" s="425" t="s">
        <v>1005</v>
      </c>
      <c r="H366" s="154"/>
      <c r="I366" s="154"/>
      <c r="J366" s="154"/>
      <c r="K366" s="154"/>
      <c r="L366" s="154"/>
      <c r="M366" s="383"/>
      <c r="N366" s="185"/>
    </row>
    <row r="367" spans="1:17" ht="405" x14ac:dyDescent="0.25">
      <c r="A367" s="390"/>
      <c r="B367" s="176" t="s">
        <v>365</v>
      </c>
      <c r="C367" s="175" t="s">
        <v>364</v>
      </c>
      <c r="D367" s="170" t="s">
        <v>363</v>
      </c>
      <c r="E367" s="175" t="s">
        <v>805</v>
      </c>
      <c r="F367" s="170" t="s">
        <v>1008</v>
      </c>
      <c r="G367" s="425" t="s">
        <v>1009</v>
      </c>
      <c r="H367" s="154"/>
      <c r="I367" s="154"/>
      <c r="J367" s="154"/>
      <c r="K367" s="154"/>
      <c r="L367" s="154"/>
      <c r="M367" s="383"/>
      <c r="N367" s="162"/>
      <c r="O367" s="161"/>
      <c r="P367" s="161"/>
      <c r="Q367" s="161"/>
    </row>
    <row r="368" spans="1:17" ht="45" hidden="1" x14ac:dyDescent="0.25">
      <c r="A368" s="390"/>
      <c r="B368" s="176" t="s">
        <v>362</v>
      </c>
      <c r="C368" s="175" t="s">
        <v>361</v>
      </c>
      <c r="D368" s="170" t="s">
        <v>356</v>
      </c>
      <c r="E368" s="175"/>
      <c r="F368" s="170"/>
      <c r="G368" s="425"/>
      <c r="H368" s="154"/>
      <c r="I368" s="154"/>
      <c r="J368" s="154"/>
      <c r="K368" s="154"/>
      <c r="L368" s="154"/>
      <c r="M368" s="383"/>
      <c r="N368" s="340"/>
      <c r="O368" s="161"/>
      <c r="P368" s="161"/>
      <c r="Q368" s="161"/>
    </row>
    <row r="369" spans="1:17" ht="196.5" customHeight="1" x14ac:dyDescent="0.25">
      <c r="A369" s="390"/>
      <c r="B369" s="176" t="s">
        <v>360</v>
      </c>
      <c r="C369" s="175" t="s">
        <v>359</v>
      </c>
      <c r="D369" s="170" t="s">
        <v>356</v>
      </c>
      <c r="E369" s="175" t="s">
        <v>818</v>
      </c>
      <c r="F369" s="170" t="s">
        <v>1007</v>
      </c>
      <c r="G369" s="425"/>
      <c r="H369" s="154"/>
      <c r="I369" s="154"/>
      <c r="J369" s="154"/>
      <c r="K369" s="154"/>
      <c r="L369" s="154"/>
      <c r="M369" s="383"/>
      <c r="N369" s="21"/>
      <c r="O369" s="162"/>
      <c r="P369" s="161"/>
      <c r="Q369" s="161"/>
    </row>
    <row r="370" spans="1:17" ht="45" hidden="1" x14ac:dyDescent="0.25">
      <c r="A370" s="390"/>
      <c r="B370" s="176" t="s">
        <v>360</v>
      </c>
      <c r="C370" s="175" t="s">
        <v>359</v>
      </c>
      <c r="D370" s="170" t="s">
        <v>356</v>
      </c>
      <c r="E370" s="175"/>
      <c r="F370" s="426"/>
      <c r="G370" s="427"/>
      <c r="H370" s="154"/>
      <c r="I370" s="154"/>
      <c r="J370" s="154"/>
      <c r="K370" s="154"/>
      <c r="L370" s="154"/>
      <c r="M370" s="383"/>
      <c r="N370" s="21"/>
      <c r="O370" s="162"/>
      <c r="P370" s="161"/>
      <c r="Q370" s="161"/>
    </row>
    <row r="371" spans="1:17" ht="45" hidden="1" x14ac:dyDescent="0.25">
      <c r="A371" s="390"/>
      <c r="B371" s="176" t="s">
        <v>360</v>
      </c>
      <c r="C371" s="175" t="s">
        <v>359</v>
      </c>
      <c r="D371" s="170" t="s">
        <v>356</v>
      </c>
      <c r="E371" s="175"/>
      <c r="F371" s="426"/>
      <c r="G371" s="427"/>
      <c r="H371" s="154"/>
      <c r="I371" s="154"/>
      <c r="J371" s="154"/>
      <c r="K371" s="154"/>
      <c r="L371" s="154"/>
      <c r="M371" s="383"/>
      <c r="N371" s="21"/>
      <c r="O371" s="162"/>
      <c r="P371" s="161"/>
      <c r="Q371" s="161"/>
    </row>
    <row r="372" spans="1:17" ht="45" hidden="1" x14ac:dyDescent="0.25">
      <c r="A372" s="390"/>
      <c r="B372" s="176" t="s">
        <v>360</v>
      </c>
      <c r="C372" s="175" t="s">
        <v>359</v>
      </c>
      <c r="D372" s="170" t="s">
        <v>356</v>
      </c>
      <c r="E372" s="175"/>
      <c r="F372" s="426"/>
      <c r="G372" s="427"/>
      <c r="H372" s="154"/>
      <c r="I372" s="154"/>
      <c r="J372" s="154"/>
      <c r="K372" s="154"/>
      <c r="L372" s="154"/>
      <c r="M372" s="383"/>
      <c r="N372" s="21"/>
      <c r="O372" s="162"/>
      <c r="P372" s="161"/>
      <c r="Q372" s="161"/>
    </row>
    <row r="373" spans="1:17" ht="409.5" customHeight="1" thickBot="1" x14ac:dyDescent="0.3">
      <c r="A373" s="390"/>
      <c r="B373" s="167" t="s">
        <v>358</v>
      </c>
      <c r="C373" s="165" t="s">
        <v>357</v>
      </c>
      <c r="D373" s="166" t="s">
        <v>356</v>
      </c>
      <c r="E373" s="165" t="s">
        <v>802</v>
      </c>
      <c r="F373" s="166" t="s">
        <v>1086</v>
      </c>
      <c r="G373" s="424" t="s">
        <v>1087</v>
      </c>
      <c r="H373" s="154"/>
      <c r="I373" s="154"/>
      <c r="J373" s="154"/>
      <c r="K373" s="154"/>
      <c r="L373" s="154"/>
      <c r="M373" s="383"/>
      <c r="N373" s="21"/>
      <c r="O373" s="162"/>
      <c r="P373" s="161"/>
      <c r="Q373" s="161"/>
    </row>
    <row r="374" spans="1:17" ht="75.75" hidden="1" customHeight="1" thickBot="1" x14ac:dyDescent="0.3">
      <c r="A374" s="390"/>
      <c r="B374" s="174" t="s">
        <v>358</v>
      </c>
      <c r="C374" s="172" t="s">
        <v>357</v>
      </c>
      <c r="D374" s="173" t="s">
        <v>356</v>
      </c>
      <c r="E374" s="172"/>
      <c r="F374" s="172"/>
      <c r="G374" s="171"/>
      <c r="H374" s="154"/>
      <c r="I374" s="154"/>
      <c r="J374" s="154"/>
      <c r="K374" s="154"/>
      <c r="L374" s="154"/>
      <c r="M374" s="383"/>
      <c r="N374" s="21"/>
      <c r="O374" s="162"/>
      <c r="P374" s="161"/>
      <c r="Q374" s="161"/>
    </row>
    <row r="375" spans="1:17" ht="82.5" hidden="1" customHeight="1" thickBot="1" x14ac:dyDescent="0.3">
      <c r="A375" s="390"/>
      <c r="B375" s="167" t="s">
        <v>358</v>
      </c>
      <c r="C375" s="169" t="s">
        <v>357</v>
      </c>
      <c r="D375" s="170" t="s">
        <v>356</v>
      </c>
      <c r="E375" s="169"/>
      <c r="F375" s="169"/>
      <c r="G375" s="168"/>
      <c r="H375" s="154"/>
      <c r="I375" s="154"/>
      <c r="J375" s="154"/>
      <c r="K375" s="154"/>
      <c r="L375" s="154"/>
      <c r="M375" s="383"/>
      <c r="N375" s="21"/>
      <c r="O375" s="162"/>
      <c r="P375" s="161"/>
      <c r="Q375" s="161"/>
    </row>
    <row r="376" spans="1:17" ht="85.5" hidden="1" customHeight="1" thickBot="1" x14ac:dyDescent="0.3">
      <c r="A376" s="390"/>
      <c r="B376" s="167" t="s">
        <v>358</v>
      </c>
      <c r="C376" s="165" t="s">
        <v>357</v>
      </c>
      <c r="D376" s="166" t="s">
        <v>356</v>
      </c>
      <c r="E376" s="165"/>
      <c r="F376" s="165"/>
      <c r="G376" s="164"/>
      <c r="H376" s="154"/>
      <c r="I376" s="154"/>
      <c r="J376" s="154"/>
      <c r="K376" s="154"/>
      <c r="L376" s="154"/>
      <c r="M376" s="383"/>
      <c r="N376" s="163"/>
      <c r="O376" s="162"/>
      <c r="P376" s="161"/>
      <c r="Q376" s="161"/>
    </row>
    <row r="377" spans="1:17" x14ac:dyDescent="0.25">
      <c r="A377" s="390"/>
      <c r="B377" s="154"/>
      <c r="C377" s="154"/>
      <c r="D377" s="154"/>
      <c r="E377" s="154"/>
      <c r="F377" s="154"/>
      <c r="G377" s="154"/>
      <c r="H377" s="154"/>
      <c r="I377" s="154"/>
      <c r="J377" s="154"/>
      <c r="K377" s="154"/>
      <c r="L377" s="154"/>
      <c r="M377" s="383"/>
      <c r="N377" s="341"/>
    </row>
    <row r="378" spans="1:17" ht="18.75" x14ac:dyDescent="0.25">
      <c r="A378" s="380"/>
      <c r="B378" s="156" t="s">
        <v>355</v>
      </c>
      <c r="C378" s="156"/>
      <c r="D378" s="156"/>
      <c r="E378" s="156"/>
      <c r="F378" s="156"/>
      <c r="G378" s="156"/>
      <c r="H378" s="156"/>
      <c r="I378" s="156"/>
      <c r="J378" s="156"/>
      <c r="K378" s="156"/>
      <c r="L378" s="156"/>
      <c r="M378" s="386"/>
      <c r="N378" s="185"/>
    </row>
    <row r="379" spans="1:17" ht="24" customHeight="1" x14ac:dyDescent="0.25">
      <c r="A379" s="385" t="s">
        <v>354</v>
      </c>
      <c r="B379" s="159" t="s">
        <v>353</v>
      </c>
      <c r="C379" s="154"/>
      <c r="D379" s="154"/>
      <c r="E379" s="154"/>
      <c r="F379" s="154"/>
      <c r="G379" s="154"/>
      <c r="H379" s="154"/>
      <c r="I379" s="154"/>
      <c r="J379" s="154"/>
      <c r="K379" s="154"/>
      <c r="L379" s="154"/>
      <c r="M379" s="383"/>
      <c r="N379" s="185"/>
    </row>
    <row r="380" spans="1:17" ht="63.75" customHeight="1" thickBot="1" x14ac:dyDescent="0.3">
      <c r="A380" s="385"/>
      <c r="B380" s="474" t="s">
        <v>352</v>
      </c>
      <c r="C380" s="475"/>
      <c r="D380" s="475"/>
      <c r="E380" s="475"/>
      <c r="F380" s="154"/>
      <c r="G380" s="154"/>
      <c r="H380" s="154"/>
      <c r="I380" s="154"/>
      <c r="J380" s="154"/>
      <c r="K380" s="154"/>
      <c r="L380" s="154"/>
      <c r="M380" s="383"/>
      <c r="N380" s="185"/>
    </row>
    <row r="381" spans="1:17" ht="106.5" customHeight="1" thickBot="1" x14ac:dyDescent="0.3">
      <c r="A381" s="385"/>
      <c r="B381" s="438" t="s">
        <v>1119</v>
      </c>
      <c r="C381" s="439"/>
      <c r="D381" s="439"/>
      <c r="E381" s="440"/>
      <c r="F381" s="154"/>
      <c r="G381" s="154"/>
      <c r="H381" s="154"/>
      <c r="I381" s="154"/>
      <c r="J381" s="154"/>
      <c r="K381" s="154"/>
      <c r="L381" s="154"/>
      <c r="M381" s="383"/>
      <c r="N381" s="185"/>
    </row>
    <row r="382" spans="1:17" ht="24.75" customHeight="1" x14ac:dyDescent="0.25">
      <c r="A382" s="385" t="s">
        <v>351</v>
      </c>
      <c r="B382" s="158" t="s">
        <v>350</v>
      </c>
      <c r="C382" s="157"/>
      <c r="D382" s="157"/>
      <c r="E382" s="157"/>
      <c r="F382" s="154"/>
      <c r="G382" s="154"/>
      <c r="H382" s="154"/>
      <c r="I382" s="154"/>
      <c r="J382" s="154"/>
      <c r="K382" s="154"/>
      <c r="L382" s="154"/>
      <c r="M382" s="383"/>
      <c r="N382" s="185"/>
    </row>
    <row r="383" spans="1:17" ht="34.5" customHeight="1" thickBot="1" x14ac:dyDescent="0.3">
      <c r="A383" s="385"/>
      <c r="B383" s="472" t="s">
        <v>349</v>
      </c>
      <c r="C383" s="473"/>
      <c r="D383" s="473"/>
      <c r="E383" s="473"/>
      <c r="F383" s="154"/>
      <c r="G383" s="154"/>
      <c r="H383" s="154"/>
      <c r="I383" s="154"/>
      <c r="J383" s="154"/>
      <c r="K383" s="154"/>
      <c r="L383" s="154"/>
      <c r="M383" s="383"/>
      <c r="N383" s="185"/>
    </row>
    <row r="384" spans="1:17" ht="81" customHeight="1" thickBot="1" x14ac:dyDescent="0.3">
      <c r="A384" s="385"/>
      <c r="B384" s="438" t="s">
        <v>1120</v>
      </c>
      <c r="C384" s="439"/>
      <c r="D384" s="439"/>
      <c r="E384" s="440"/>
      <c r="F384" s="154"/>
      <c r="G384" s="154"/>
      <c r="H384" s="154"/>
      <c r="I384" s="154"/>
      <c r="J384" s="154"/>
      <c r="K384" s="154"/>
      <c r="L384" s="154"/>
      <c r="M384" s="383"/>
      <c r="N384" s="185"/>
    </row>
    <row r="385" spans="1:14" x14ac:dyDescent="0.25">
      <c r="A385" s="390"/>
      <c r="B385" s="154"/>
      <c r="C385" s="154"/>
      <c r="D385" s="154"/>
      <c r="E385" s="154"/>
      <c r="F385" s="154"/>
      <c r="G385" s="154"/>
      <c r="H385" s="154"/>
      <c r="I385" s="154"/>
      <c r="J385" s="154"/>
      <c r="K385" s="154"/>
      <c r="L385" s="154"/>
      <c r="M385" s="383"/>
      <c r="N385" s="185"/>
    </row>
    <row r="386" spans="1:14" ht="18.75" x14ac:dyDescent="0.25">
      <c r="A386" s="380"/>
      <c r="B386" s="156" t="s">
        <v>348</v>
      </c>
      <c r="C386" s="156"/>
      <c r="D386" s="156"/>
      <c r="E386" s="156"/>
      <c r="F386" s="156"/>
      <c r="G386" s="156"/>
      <c r="H386" s="156"/>
      <c r="I386" s="156"/>
      <c r="J386" s="156"/>
      <c r="K386" s="156"/>
      <c r="L386" s="156"/>
      <c r="M386" s="386"/>
      <c r="N386" s="185"/>
    </row>
    <row r="387" spans="1:14" ht="21.75" customHeight="1" x14ac:dyDescent="0.25">
      <c r="A387" s="385" t="s">
        <v>347</v>
      </c>
      <c r="B387" s="443" t="s">
        <v>346</v>
      </c>
      <c r="C387" s="444"/>
      <c r="D387" s="444"/>
      <c r="E387" s="444"/>
      <c r="F387" s="154"/>
      <c r="G387" s="154"/>
      <c r="H387" s="154"/>
      <c r="I387" s="154"/>
      <c r="J387" s="154"/>
      <c r="K387" s="154"/>
      <c r="L387" s="154"/>
      <c r="M387" s="383"/>
      <c r="N387" s="185"/>
    </row>
    <row r="388" spans="1:14" ht="20.25" customHeight="1" thickBot="1" x14ac:dyDescent="0.3">
      <c r="A388" s="385"/>
      <c r="B388" s="479" t="s">
        <v>345</v>
      </c>
      <c r="C388" s="480"/>
      <c r="D388" s="480"/>
      <c r="E388" s="480"/>
      <c r="F388" s="154"/>
      <c r="G388" s="154"/>
      <c r="H388" s="154"/>
      <c r="I388" s="154"/>
      <c r="J388" s="154"/>
      <c r="K388" s="154"/>
      <c r="L388" s="154"/>
      <c r="M388" s="383"/>
      <c r="N388" s="185"/>
    </row>
    <row r="389" spans="1:14" ht="304.5" customHeight="1" thickBot="1" x14ac:dyDescent="0.3">
      <c r="A389" s="385"/>
      <c r="B389" s="438" t="s">
        <v>1121</v>
      </c>
      <c r="C389" s="441"/>
      <c r="D389" s="441"/>
      <c r="E389" s="442"/>
      <c r="F389" s="154"/>
      <c r="G389" s="154"/>
      <c r="H389" s="154"/>
      <c r="I389" s="154"/>
      <c r="J389" s="154"/>
      <c r="K389" s="154"/>
      <c r="L389" s="154"/>
      <c r="M389" s="383"/>
      <c r="N389" s="185"/>
    </row>
    <row r="390" spans="1:14" ht="16.5" customHeight="1" x14ac:dyDescent="0.25">
      <c r="A390" s="390"/>
      <c r="B390" s="154"/>
      <c r="C390" s="154"/>
      <c r="D390" s="154"/>
      <c r="E390" s="154"/>
      <c r="F390" s="154"/>
      <c r="G390" s="154"/>
      <c r="H390" s="154"/>
      <c r="I390" s="154"/>
      <c r="J390" s="154"/>
      <c r="K390" s="154"/>
      <c r="L390" s="154"/>
      <c r="M390" s="383"/>
      <c r="N390" s="185"/>
    </row>
    <row r="391" spans="1:14" ht="18.75" x14ac:dyDescent="0.25">
      <c r="A391" s="380"/>
      <c r="B391" s="156" t="s">
        <v>336</v>
      </c>
      <c r="C391" s="156"/>
      <c r="D391" s="156"/>
      <c r="E391" s="156"/>
      <c r="F391" s="156"/>
      <c r="G391" s="156"/>
      <c r="H391" s="156"/>
      <c r="I391" s="156"/>
      <c r="J391" s="156"/>
      <c r="K391" s="156"/>
      <c r="L391" s="156"/>
      <c r="M391" s="386"/>
      <c r="N391" s="185"/>
    </row>
    <row r="392" spans="1:14" ht="24.75" customHeight="1" x14ac:dyDescent="0.25">
      <c r="A392" s="385" t="s">
        <v>344</v>
      </c>
      <c r="B392" s="443" t="s">
        <v>334</v>
      </c>
      <c r="C392" s="444"/>
      <c r="D392" s="444"/>
      <c r="E392" s="444"/>
      <c r="F392" s="154"/>
      <c r="G392" s="154"/>
      <c r="H392" s="154"/>
      <c r="I392" s="154"/>
      <c r="J392" s="154"/>
      <c r="K392" s="154"/>
      <c r="L392" s="154"/>
      <c r="M392" s="383"/>
      <c r="N392" s="185"/>
    </row>
    <row r="393" spans="1:14" ht="33" customHeight="1" thickBot="1" x14ac:dyDescent="0.3">
      <c r="A393" s="385"/>
      <c r="B393" s="448" t="s">
        <v>343</v>
      </c>
      <c r="C393" s="449"/>
      <c r="D393" s="449"/>
      <c r="E393" s="449"/>
      <c r="F393" s="154"/>
      <c r="G393" s="154"/>
      <c r="H393" s="154"/>
      <c r="I393" s="154"/>
      <c r="J393" s="154"/>
      <c r="K393" s="154"/>
      <c r="L393" s="154"/>
      <c r="M393" s="383"/>
      <c r="N393" s="185"/>
    </row>
    <row r="394" spans="1:14" ht="408.75" customHeight="1" thickBot="1" x14ac:dyDescent="0.3">
      <c r="A394" s="385"/>
      <c r="B394" s="438" t="s">
        <v>1122</v>
      </c>
      <c r="C394" s="441"/>
      <c r="D394" s="441"/>
      <c r="E394" s="442"/>
      <c r="F394" s="154"/>
      <c r="G394" s="154"/>
      <c r="H394" s="154"/>
      <c r="I394" s="154"/>
      <c r="J394" s="154"/>
      <c r="K394" s="154"/>
      <c r="L394" s="154"/>
      <c r="M394" s="383"/>
      <c r="N394" s="185"/>
    </row>
    <row r="395" spans="1:14" x14ac:dyDescent="0.25">
      <c r="A395" s="385"/>
      <c r="B395" s="155"/>
      <c r="C395" s="154"/>
      <c r="D395" s="154"/>
      <c r="E395" s="154"/>
      <c r="F395" s="154"/>
      <c r="G395" s="154"/>
      <c r="H395" s="154"/>
      <c r="I395" s="154"/>
      <c r="J395" s="154"/>
      <c r="K395" s="154"/>
      <c r="L395" s="154"/>
      <c r="M395" s="383"/>
      <c r="N395" s="185"/>
    </row>
    <row r="396" spans="1:14" ht="18.75" x14ac:dyDescent="0.25">
      <c r="A396" s="391">
        <v>5</v>
      </c>
      <c r="B396" s="153" t="s">
        <v>7</v>
      </c>
      <c r="C396" s="153"/>
      <c r="D396" s="152"/>
      <c r="E396" s="152"/>
      <c r="F396" s="152"/>
      <c r="G396" s="152"/>
      <c r="H396" s="152"/>
      <c r="I396" s="152"/>
      <c r="J396" s="152"/>
      <c r="K396" s="152"/>
      <c r="L396" s="152"/>
      <c r="M396" s="392"/>
      <c r="N396" s="185"/>
    </row>
    <row r="397" spans="1:14" ht="22.5" customHeight="1" x14ac:dyDescent="0.25">
      <c r="A397" s="393" t="s">
        <v>342</v>
      </c>
      <c r="B397" s="150" t="s">
        <v>341</v>
      </c>
      <c r="C397" s="147"/>
      <c r="D397" s="149"/>
      <c r="E397" s="149"/>
      <c r="F397" s="149"/>
      <c r="G397" s="149"/>
      <c r="H397" s="149"/>
      <c r="I397" s="149"/>
      <c r="J397" s="149"/>
      <c r="K397" s="149"/>
      <c r="L397" s="149"/>
      <c r="M397" s="394"/>
      <c r="N397" s="185"/>
    </row>
    <row r="398" spans="1:14" ht="15.75" thickBot="1" x14ac:dyDescent="0.3">
      <c r="A398" s="393"/>
      <c r="B398" s="452" t="s">
        <v>340</v>
      </c>
      <c r="C398" s="453"/>
      <c r="D398" s="453"/>
      <c r="E398" s="453"/>
      <c r="F398" s="149"/>
      <c r="G398" s="149"/>
      <c r="H398" s="149"/>
      <c r="I398" s="149"/>
      <c r="J398" s="149"/>
      <c r="K398" s="149"/>
      <c r="L398" s="149"/>
      <c r="M398" s="394"/>
      <c r="N398" s="185"/>
    </row>
    <row r="399" spans="1:14" ht="198.75" customHeight="1" thickBot="1" x14ac:dyDescent="0.3">
      <c r="A399" s="393"/>
      <c r="B399" s="438" t="s">
        <v>1071</v>
      </c>
      <c r="C399" s="439"/>
      <c r="D399" s="439"/>
      <c r="E399" s="440"/>
      <c r="F399" s="149"/>
      <c r="G399" s="149"/>
      <c r="H399" s="149"/>
      <c r="I399" s="149"/>
      <c r="J399" s="149"/>
      <c r="K399" s="149"/>
      <c r="L399" s="149"/>
      <c r="M399" s="394"/>
      <c r="N399" s="185"/>
    </row>
    <row r="400" spans="1:14" ht="22.5" customHeight="1" x14ac:dyDescent="0.25">
      <c r="A400" s="393" t="s">
        <v>339</v>
      </c>
      <c r="B400" s="150" t="s">
        <v>338</v>
      </c>
      <c r="C400" s="147"/>
      <c r="D400" s="149"/>
      <c r="E400" s="149"/>
      <c r="F400" s="149"/>
      <c r="G400" s="149"/>
      <c r="H400" s="149"/>
      <c r="I400" s="149"/>
      <c r="J400" s="149"/>
      <c r="K400" s="149"/>
      <c r="L400" s="149"/>
      <c r="M400" s="394"/>
      <c r="N400" s="185"/>
    </row>
    <row r="401" spans="1:14" ht="23.25" customHeight="1" thickBot="1" x14ac:dyDescent="0.3">
      <c r="A401" s="393"/>
      <c r="B401" s="452" t="s">
        <v>337</v>
      </c>
      <c r="C401" s="453"/>
      <c r="D401" s="453"/>
      <c r="E401" s="453"/>
      <c r="F401" s="149"/>
      <c r="G401" s="149"/>
      <c r="H401" s="149"/>
      <c r="I401" s="149"/>
      <c r="J401" s="149"/>
      <c r="K401" s="149"/>
      <c r="L401" s="149"/>
      <c r="M401" s="394"/>
      <c r="N401" s="185"/>
    </row>
    <row r="402" spans="1:14" ht="129" customHeight="1" thickBot="1" x14ac:dyDescent="0.3">
      <c r="A402" s="393"/>
      <c r="B402" s="438" t="s">
        <v>1123</v>
      </c>
      <c r="C402" s="441"/>
      <c r="D402" s="441"/>
      <c r="E402" s="442"/>
      <c r="F402" s="149"/>
      <c r="G402" s="149"/>
      <c r="H402" s="149"/>
      <c r="I402" s="149"/>
      <c r="J402" s="149"/>
      <c r="K402" s="149"/>
      <c r="L402" s="149"/>
      <c r="M402" s="394"/>
      <c r="N402" s="185"/>
    </row>
    <row r="403" spans="1:14" ht="18.75" customHeight="1" x14ac:dyDescent="0.25">
      <c r="A403" s="395"/>
      <c r="B403" s="149"/>
      <c r="C403" s="149"/>
      <c r="D403" s="149"/>
      <c r="E403" s="149"/>
      <c r="F403" s="149"/>
      <c r="G403" s="149"/>
      <c r="H403" s="149"/>
      <c r="I403" s="149"/>
      <c r="J403" s="149"/>
      <c r="K403" s="149"/>
      <c r="L403" s="149"/>
      <c r="M403" s="394"/>
      <c r="N403" s="185"/>
    </row>
    <row r="404" spans="1:14" ht="18.75" x14ac:dyDescent="0.25">
      <c r="A404" s="396"/>
      <c r="B404" s="151" t="s">
        <v>336</v>
      </c>
      <c r="C404" s="151"/>
      <c r="D404" s="151"/>
      <c r="E404" s="151"/>
      <c r="F404" s="151"/>
      <c r="G404" s="151"/>
      <c r="H404" s="151"/>
      <c r="I404" s="151"/>
      <c r="J404" s="151"/>
      <c r="K404" s="151"/>
      <c r="L404" s="151"/>
      <c r="M404" s="397"/>
      <c r="N404" s="185"/>
    </row>
    <row r="405" spans="1:14" ht="24.75" customHeight="1" x14ac:dyDescent="0.25">
      <c r="A405" s="395" t="s">
        <v>335</v>
      </c>
      <c r="B405" s="150" t="s">
        <v>334</v>
      </c>
      <c r="C405" s="150"/>
      <c r="D405" s="150"/>
      <c r="E405" s="150"/>
      <c r="F405" s="149"/>
      <c r="G405" s="149"/>
      <c r="H405" s="149"/>
      <c r="I405" s="149"/>
      <c r="J405" s="149"/>
      <c r="K405" s="149"/>
      <c r="L405" s="149"/>
      <c r="M405" s="394"/>
      <c r="N405" s="185"/>
    </row>
    <row r="406" spans="1:14" ht="33.75" customHeight="1" thickBot="1" x14ac:dyDescent="0.3">
      <c r="A406" s="395"/>
      <c r="B406" s="450" t="s">
        <v>333</v>
      </c>
      <c r="C406" s="451"/>
      <c r="D406" s="451"/>
      <c r="E406" s="451"/>
      <c r="F406" s="149"/>
      <c r="G406" s="149"/>
      <c r="H406" s="149"/>
      <c r="I406" s="149"/>
      <c r="J406" s="149"/>
      <c r="K406" s="149"/>
      <c r="L406" s="149"/>
      <c r="M406" s="394"/>
      <c r="N406" s="185"/>
    </row>
    <row r="407" spans="1:14" ht="63" customHeight="1" thickBot="1" x14ac:dyDescent="0.3">
      <c r="A407" s="395"/>
      <c r="B407" s="447" t="s">
        <v>1025</v>
      </c>
      <c r="C407" s="441"/>
      <c r="D407" s="441"/>
      <c r="E407" s="442"/>
      <c r="F407" s="149"/>
      <c r="G407" s="149"/>
      <c r="H407" s="149"/>
      <c r="I407" s="149"/>
      <c r="J407" s="149"/>
      <c r="K407" s="149"/>
      <c r="L407" s="149"/>
      <c r="M407" s="394"/>
      <c r="N407" s="185"/>
    </row>
    <row r="408" spans="1:14" x14ac:dyDescent="0.25">
      <c r="A408" s="393"/>
      <c r="B408" s="148"/>
      <c r="C408" s="147"/>
      <c r="D408" s="147"/>
      <c r="E408" s="147"/>
      <c r="F408" s="146"/>
      <c r="G408" s="146"/>
      <c r="H408" s="146"/>
      <c r="I408" s="146"/>
      <c r="J408" s="146"/>
      <c r="K408" s="146"/>
      <c r="L408" s="146"/>
      <c r="M408" s="398"/>
      <c r="N408" s="185"/>
    </row>
    <row r="409" spans="1:14" ht="18.75" x14ac:dyDescent="0.25">
      <c r="A409" s="399">
        <v>6</v>
      </c>
      <c r="B409" s="145" t="s">
        <v>332</v>
      </c>
      <c r="C409" s="145"/>
      <c r="D409" s="145"/>
      <c r="E409" s="145"/>
      <c r="F409" s="145"/>
      <c r="G409" s="145"/>
      <c r="H409" s="145"/>
      <c r="I409" s="145"/>
      <c r="J409" s="145"/>
      <c r="K409" s="145"/>
      <c r="L409" s="145"/>
      <c r="M409" s="400"/>
      <c r="N409" s="185"/>
    </row>
    <row r="410" spans="1:14" ht="25.5" customHeight="1" x14ac:dyDescent="0.25">
      <c r="A410" s="351" t="s">
        <v>331</v>
      </c>
      <c r="B410" s="144" t="s">
        <v>330</v>
      </c>
      <c r="C410" s="133"/>
      <c r="D410" s="127"/>
      <c r="E410" s="127"/>
      <c r="F410" s="127"/>
      <c r="G410" s="127"/>
      <c r="H410" s="127"/>
      <c r="I410" s="127"/>
      <c r="J410" s="127"/>
      <c r="K410" s="127"/>
      <c r="L410" s="127"/>
      <c r="M410" s="349"/>
      <c r="N410" s="185"/>
    </row>
    <row r="411" spans="1:14" ht="18.75" customHeight="1" thickBot="1" x14ac:dyDescent="0.3">
      <c r="A411" s="351"/>
      <c r="B411" s="143" t="s">
        <v>329</v>
      </c>
      <c r="C411" s="142"/>
      <c r="D411" s="127"/>
      <c r="E411" s="127"/>
      <c r="F411" s="127"/>
      <c r="G411" s="127"/>
      <c r="H411" s="127"/>
      <c r="I411" s="127"/>
      <c r="J411" s="127"/>
      <c r="K411" s="127"/>
      <c r="L411" s="127"/>
      <c r="M411" s="349"/>
      <c r="N411" s="185"/>
    </row>
    <row r="412" spans="1:14" ht="133.5" customHeight="1" thickBot="1" x14ac:dyDescent="0.3">
      <c r="A412" s="350"/>
      <c r="B412" s="438" t="s">
        <v>984</v>
      </c>
      <c r="C412" s="439"/>
      <c r="D412" s="439"/>
      <c r="E412" s="440"/>
      <c r="F412" s="127"/>
      <c r="G412" s="127"/>
      <c r="H412" s="127"/>
      <c r="I412" s="127"/>
      <c r="J412" s="127"/>
      <c r="K412" s="127"/>
      <c r="L412" s="127"/>
      <c r="M412" s="349"/>
      <c r="N412" s="185"/>
    </row>
    <row r="413" spans="1:14" ht="25.5" customHeight="1" x14ac:dyDescent="0.25">
      <c r="A413" s="351" t="s">
        <v>328</v>
      </c>
      <c r="B413" s="144" t="s">
        <v>327</v>
      </c>
      <c r="C413" s="133"/>
      <c r="D413" s="127"/>
      <c r="E413" s="127"/>
      <c r="F413" s="127"/>
      <c r="G413" s="127"/>
      <c r="H413" s="127"/>
      <c r="I413" s="127"/>
      <c r="J413" s="127"/>
      <c r="K413" s="127"/>
      <c r="L413" s="127"/>
      <c r="M413" s="349"/>
      <c r="N413" s="185"/>
    </row>
    <row r="414" spans="1:14" ht="18.75" customHeight="1" thickBot="1" x14ac:dyDescent="0.3">
      <c r="A414" s="351"/>
      <c r="B414" s="143" t="s">
        <v>326</v>
      </c>
      <c r="C414" s="142"/>
      <c r="D414" s="127"/>
      <c r="E414" s="127"/>
      <c r="F414" s="127"/>
      <c r="G414" s="127"/>
      <c r="H414" s="127"/>
      <c r="I414" s="127"/>
      <c r="J414" s="127"/>
      <c r="K414" s="127"/>
      <c r="L414" s="127"/>
      <c r="M414" s="349"/>
      <c r="N414" s="185"/>
    </row>
    <row r="415" spans="1:14" ht="33" customHeight="1" thickBot="1" x14ac:dyDescent="0.3">
      <c r="A415" s="350"/>
      <c r="B415" s="447" t="s">
        <v>983</v>
      </c>
      <c r="C415" s="441"/>
      <c r="D415" s="441"/>
      <c r="E415" s="442"/>
      <c r="F415" s="127"/>
      <c r="G415" s="127"/>
      <c r="H415" s="127"/>
      <c r="I415" s="127"/>
      <c r="J415" s="127"/>
      <c r="K415" s="127"/>
      <c r="L415" s="127"/>
      <c r="M415" s="349"/>
      <c r="N415" s="185"/>
    </row>
    <row r="416" spans="1:14" ht="26.25" customHeight="1" x14ac:dyDescent="0.25">
      <c r="A416" s="351" t="s">
        <v>325</v>
      </c>
      <c r="B416" s="141" t="s">
        <v>324</v>
      </c>
      <c r="C416" s="133"/>
      <c r="D416" s="127"/>
      <c r="E416" s="127"/>
      <c r="F416" s="127"/>
      <c r="G416" s="127"/>
      <c r="H416" s="127"/>
      <c r="I416" s="127"/>
      <c r="J416" s="127"/>
      <c r="K416" s="127"/>
      <c r="L416" s="127"/>
      <c r="M416" s="349"/>
      <c r="N416" s="185"/>
    </row>
    <row r="417" spans="1:14" ht="21.75" customHeight="1" thickBot="1" x14ac:dyDescent="0.3">
      <c r="A417" s="350"/>
      <c r="B417" s="140" t="s">
        <v>323</v>
      </c>
      <c r="C417" s="139"/>
      <c r="D417" s="127"/>
      <c r="E417" s="127"/>
      <c r="F417" s="127"/>
      <c r="G417" s="127"/>
      <c r="H417" s="127"/>
      <c r="I417" s="127"/>
      <c r="J417" s="127"/>
      <c r="K417" s="127"/>
      <c r="L417" s="127"/>
      <c r="M417" s="349"/>
      <c r="N417" s="185"/>
    </row>
    <row r="418" spans="1:14" ht="30.75" customHeight="1" thickBot="1" x14ac:dyDescent="0.3">
      <c r="A418" s="350"/>
      <c r="B418" s="438" t="s">
        <v>985</v>
      </c>
      <c r="C418" s="439"/>
      <c r="D418" s="439"/>
      <c r="E418" s="440"/>
      <c r="F418" s="127"/>
      <c r="G418" s="127"/>
      <c r="H418" s="127"/>
      <c r="I418" s="127"/>
      <c r="J418" s="127"/>
      <c r="K418" s="127"/>
      <c r="L418" s="127"/>
      <c r="M418" s="349"/>
      <c r="N418" s="185"/>
    </row>
    <row r="419" spans="1:14" ht="30.75" customHeight="1" x14ac:dyDescent="0.25">
      <c r="A419" s="350" t="s">
        <v>322</v>
      </c>
      <c r="B419" s="138" t="s">
        <v>321</v>
      </c>
      <c r="C419" s="127"/>
      <c r="D419" s="127"/>
      <c r="E419" s="127"/>
      <c r="F419" s="127"/>
      <c r="G419" s="127"/>
      <c r="H419" s="127"/>
      <c r="I419" s="127"/>
      <c r="J419" s="127"/>
      <c r="K419" s="127"/>
      <c r="L419" s="127"/>
      <c r="M419" s="349"/>
      <c r="N419" s="185"/>
    </row>
    <row r="420" spans="1:14" ht="24" customHeight="1" thickBot="1" x14ac:dyDescent="0.3">
      <c r="A420" s="350"/>
      <c r="B420" s="137" t="s">
        <v>320</v>
      </c>
      <c r="C420" s="136"/>
      <c r="D420" s="136"/>
      <c r="E420" s="136"/>
      <c r="F420" s="135"/>
      <c r="G420" s="135"/>
      <c r="H420" s="135"/>
      <c r="I420" s="135"/>
      <c r="J420" s="135"/>
      <c r="K420" s="127"/>
      <c r="L420" s="127"/>
      <c r="M420" s="349"/>
      <c r="N420" s="185"/>
    </row>
    <row r="421" spans="1:14" ht="57" customHeight="1" thickBot="1" x14ac:dyDescent="0.3">
      <c r="A421" s="350"/>
      <c r="B421" s="438" t="s">
        <v>1088</v>
      </c>
      <c r="C421" s="439"/>
      <c r="D421" s="439"/>
      <c r="E421" s="440"/>
      <c r="F421" s="135"/>
      <c r="G421" s="135"/>
      <c r="H421" s="135"/>
      <c r="I421" s="135"/>
      <c r="J421" s="135"/>
      <c r="K421" s="127"/>
      <c r="L421" s="127"/>
      <c r="M421" s="349"/>
      <c r="N421" s="185"/>
    </row>
    <row r="422" spans="1:14" ht="24" customHeight="1" x14ac:dyDescent="0.25">
      <c r="A422" s="351" t="s">
        <v>319</v>
      </c>
      <c r="B422" s="134" t="s">
        <v>318</v>
      </c>
      <c r="C422" s="133"/>
      <c r="D422" s="127"/>
      <c r="E422" s="127"/>
      <c r="F422" s="127"/>
      <c r="G422" s="127"/>
      <c r="H422" s="127"/>
      <c r="I422" s="127"/>
      <c r="J422" s="127"/>
      <c r="K422" s="127"/>
      <c r="L422" s="127"/>
      <c r="M422" s="349"/>
      <c r="N422" s="185"/>
    </row>
    <row r="423" spans="1:14" ht="39.75" customHeight="1" thickBot="1" x14ac:dyDescent="0.3">
      <c r="A423" s="351"/>
      <c r="B423" s="445" t="s">
        <v>317</v>
      </c>
      <c r="C423" s="446"/>
      <c r="D423" s="446"/>
      <c r="E423" s="446"/>
      <c r="F423" s="127"/>
      <c r="G423" s="127"/>
      <c r="H423" s="127"/>
      <c r="I423" s="127"/>
      <c r="J423" s="127"/>
      <c r="K423" s="127"/>
      <c r="L423" s="127"/>
      <c r="M423" s="349"/>
      <c r="N423" s="185"/>
    </row>
    <row r="424" spans="1:14" x14ac:dyDescent="0.25">
      <c r="A424" s="350"/>
      <c r="B424" s="132" t="s">
        <v>316</v>
      </c>
      <c r="C424" s="131" t="s">
        <v>974</v>
      </c>
      <c r="D424" s="127"/>
      <c r="E424" s="127"/>
      <c r="F424" s="127"/>
      <c r="G424" s="127"/>
      <c r="H424" s="127"/>
      <c r="I424" s="127"/>
      <c r="J424" s="127"/>
      <c r="K424" s="127"/>
      <c r="L424" s="127"/>
      <c r="M424" s="349"/>
      <c r="N424" s="185"/>
    </row>
    <row r="425" spans="1:14" ht="30" x14ac:dyDescent="0.25">
      <c r="A425" s="350"/>
      <c r="B425" s="130" t="s">
        <v>315</v>
      </c>
      <c r="C425" s="428" t="s">
        <v>975</v>
      </c>
      <c r="D425" s="127"/>
      <c r="E425" s="127"/>
      <c r="F425" s="127"/>
      <c r="G425" s="127"/>
      <c r="H425" s="127"/>
      <c r="I425" s="127"/>
      <c r="J425" s="127"/>
      <c r="K425" s="127"/>
      <c r="L425" s="127"/>
      <c r="M425" s="349"/>
      <c r="N425" s="185"/>
    </row>
    <row r="426" spans="1:14" ht="15.75" thickBot="1" x14ac:dyDescent="0.3">
      <c r="A426" s="351"/>
      <c r="B426" s="128" t="s">
        <v>314</v>
      </c>
      <c r="C426" s="434">
        <v>42334</v>
      </c>
      <c r="D426" s="127"/>
      <c r="E426" s="127"/>
      <c r="F426" s="127"/>
      <c r="G426" s="127"/>
      <c r="H426" s="127"/>
      <c r="I426" s="127"/>
      <c r="J426" s="127"/>
      <c r="K426" s="127"/>
      <c r="L426" s="127"/>
      <c r="M426" s="349"/>
      <c r="N426" s="185"/>
    </row>
    <row r="427" spans="1:14" ht="67.5" customHeight="1" thickBot="1" x14ac:dyDescent="0.3">
      <c r="A427" s="401"/>
      <c r="B427" s="402"/>
      <c r="C427" s="402"/>
      <c r="D427" s="402"/>
      <c r="E427" s="402"/>
      <c r="F427" s="402"/>
      <c r="G427" s="402"/>
      <c r="H427" s="402"/>
      <c r="I427" s="402"/>
      <c r="J427" s="402"/>
      <c r="K427" s="402"/>
      <c r="L427" s="402"/>
      <c r="M427" s="403"/>
      <c r="N427" s="185"/>
    </row>
    <row r="428" spans="1:14" x14ac:dyDescent="0.25">
      <c r="A428" s="160"/>
      <c r="B428" s="160"/>
      <c r="C428" s="160"/>
      <c r="D428" s="160"/>
      <c r="E428" s="160"/>
      <c r="F428" s="160"/>
      <c r="G428" s="160"/>
      <c r="H428" s="160"/>
      <c r="I428" s="160"/>
      <c r="J428" s="160"/>
      <c r="K428" s="160"/>
      <c r="L428" s="160"/>
      <c r="M428" s="160"/>
    </row>
  </sheetData>
  <sheetProtection password="FE59" sheet="1" objects="1" scenarios="1"/>
  <dataConsolidate/>
  <mergeCells count="78">
    <mergeCell ref="A1:I1"/>
    <mergeCell ref="B39:E39"/>
    <mergeCell ref="B25:E25"/>
    <mergeCell ref="B28:E28"/>
    <mergeCell ref="B33:E33"/>
    <mergeCell ref="B12:E12"/>
    <mergeCell ref="B31:E31"/>
    <mergeCell ref="B32:E32"/>
    <mergeCell ref="B36:E36"/>
    <mergeCell ref="B37:E37"/>
    <mergeCell ref="B38:E38"/>
    <mergeCell ref="B41:E41"/>
    <mergeCell ref="B40:E40"/>
    <mergeCell ref="B309:E309"/>
    <mergeCell ref="B310:E310"/>
    <mergeCell ref="B73:E73"/>
    <mergeCell ref="B82:E82"/>
    <mergeCell ref="B83:E83"/>
    <mergeCell ref="B300:E300"/>
    <mergeCell ref="B302:E302"/>
    <mergeCell ref="B301:E301"/>
    <mergeCell ref="B284:E284"/>
    <mergeCell ref="B90:E90"/>
    <mergeCell ref="B111:E111"/>
    <mergeCell ref="B228:E228"/>
    <mergeCell ref="B257:E257"/>
    <mergeCell ref="B258:E258"/>
    <mergeCell ref="B388:E388"/>
    <mergeCell ref="B311:E311"/>
    <mergeCell ref="B317:E317"/>
    <mergeCell ref="B316:E316"/>
    <mergeCell ref="B315:E315"/>
    <mergeCell ref="B243:E243"/>
    <mergeCell ref="B244:E244"/>
    <mergeCell ref="B229:E229"/>
    <mergeCell ref="B384:E384"/>
    <mergeCell ref="B383:E383"/>
    <mergeCell ref="B381:E381"/>
    <mergeCell ref="B380:E380"/>
    <mergeCell ref="B319:E319"/>
    <mergeCell ref="B318:E318"/>
    <mergeCell ref="B283:E283"/>
    <mergeCell ref="B308:E308"/>
    <mergeCell ref="B269:E269"/>
    <mergeCell ref="B307:E307"/>
    <mergeCell ref="B294:E294"/>
    <mergeCell ref="B295:E295"/>
    <mergeCell ref="B44:E44"/>
    <mergeCell ref="C47:E47"/>
    <mergeCell ref="C48:E48"/>
    <mergeCell ref="C46:E46"/>
    <mergeCell ref="B110:E110"/>
    <mergeCell ref="C51:E51"/>
    <mergeCell ref="C49:E49"/>
    <mergeCell ref="B89:E89"/>
    <mergeCell ref="B56:E56"/>
    <mergeCell ref="B55:E55"/>
    <mergeCell ref="B54:E54"/>
    <mergeCell ref="B74:E74"/>
    <mergeCell ref="B78:E78"/>
    <mergeCell ref="B53:E53"/>
    <mergeCell ref="B88:E88"/>
    <mergeCell ref="B421:E421"/>
    <mergeCell ref="B389:E389"/>
    <mergeCell ref="B387:E387"/>
    <mergeCell ref="B423:E423"/>
    <mergeCell ref="B415:E415"/>
    <mergeCell ref="B392:E392"/>
    <mergeCell ref="B393:E393"/>
    <mergeCell ref="B394:E394"/>
    <mergeCell ref="B412:E412"/>
    <mergeCell ref="B418:E418"/>
    <mergeCell ref="B406:E406"/>
    <mergeCell ref="B407:E407"/>
    <mergeCell ref="B398:E398"/>
    <mergeCell ref="B399:E399"/>
    <mergeCell ref="B401:E401"/>
    <mergeCell ref="B402:E402"/>
  </mergeCells>
  <dataValidations count="30">
    <dataValidation type="list" allowBlank="1" showInputMessage="1" showErrorMessage="1" sqref="E364:E367">
      <formula1>ObjectiveB3</formula1>
    </dataValidation>
    <dataValidation type="list" allowBlank="1" showInputMessage="1" showErrorMessage="1" sqref="E326:E340">
      <formula1>ObjectiveN2</formula1>
    </dataValidation>
    <dataValidation type="list" allowBlank="1" showInputMessage="1" showErrorMessage="1" sqref="E355:E363">
      <formula1>ObjectiveB2</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373:E376">
      <formula1>ObjectiveS3</formula1>
    </dataValidation>
    <dataValidation type="list" allowBlank="1" showInputMessage="1" showErrorMessage="1" sqref="E368">
      <formula1>ObjectiveS1</formula1>
    </dataValidation>
    <dataValidation type="list" allowBlank="1" showInputMessage="1" showErrorMessage="1" sqref="E346:E354">
      <formula1>ObjectiveB1</formula1>
    </dataValidation>
    <dataValidation type="list" allowBlank="1" showInputMessage="1" showErrorMessage="1" sqref="E341:E345">
      <formula1>ObjectiveN3</formula1>
    </dataValidation>
    <dataValidation type="list" allowBlank="1" showInputMessage="1" showErrorMessage="1" sqref="E321:E325">
      <formula1>ObjectiveN1</formula1>
    </dataValidation>
    <dataValidation type="list" allowBlank="1" showInputMessage="1" showErrorMessage="1" sqref="D260:D265 D286:D291">
      <formula1>direction</formula1>
    </dataValidation>
    <dataValidation type="list" allowBlank="1" showInputMessage="1" showErrorMessage="1" sqref="C113:C203">
      <formula1>Scope</formula1>
    </dataValidation>
    <dataValidation type="decimal" allowBlank="1" showInputMessage="1" showErrorMessage="1" sqref="C204:C206 D114:D132 D134:D203">
      <formula1>0</formula1>
      <formula2>100000000000</formula2>
    </dataValidation>
    <dataValidation type="list" allowBlank="1" showInputMessage="1" showErrorMessage="1" sqref="D92:D107">
      <formula1>yeartype</formula1>
    </dataValidation>
    <dataValidation type="decimal" allowBlank="1" showInputMessage="1" showErrorMessage="1" sqref="H113:H202">
      <formula1>0.001</formula1>
      <formula2>1000000000</formula2>
    </dataValidation>
    <dataValidation type="list" allowBlank="1" showInputMessage="1" showErrorMessage="1" sqref="K246:K255">
      <formula1>Estimated</formula1>
    </dataValidation>
    <dataValidation type="date" allowBlank="1" showInputMessage="1" showErrorMessage="1" sqref="C426">
      <formula1>1</formula1>
      <formula2>73051</formula2>
    </dataValidation>
    <dataValidation type="list" allowBlank="1" showInputMessage="1" showErrorMessage="1" sqref="F217:F225">
      <formula1>targetboundary</formula1>
    </dataValidation>
    <dataValidation type="list" allowBlank="1" showInputMessage="1" showErrorMessage="1" sqref="C217:C225">
      <formula1>targettype</formula1>
    </dataValidation>
    <dataValidation type="list" allowBlank="1" showInputMessage="1" showErrorMessage="1" sqref="E217:E225">
      <formula1>unitCO2C</formula1>
    </dataValidation>
    <dataValidation type="decimal" allowBlank="1" showInputMessage="1" showErrorMessage="1" sqref="D217:D225 E246:G255 I246:J255">
      <formula1>0.1</formula1>
      <formula2>100000000</formula2>
    </dataValidation>
    <dataValidation type="decimal" allowBlank="1" showInputMessage="1" showErrorMessage="1" sqref="H217:H225">
      <formula1>0</formula1>
      <formula2>10000000000000</formula2>
    </dataValidation>
    <dataValidation type="list" allowBlank="1" showInputMessage="1" showErrorMessage="1" sqref="I217:I225">
      <formula1>unitCO2D</formula1>
    </dataValidation>
    <dataValidation type="decimal" allowBlank="1" showInputMessage="1" showErrorMessage="1" sqref="E205:E206">
      <formula1>0.000000001</formula1>
      <formula2>1000000000</formula2>
    </dataValidation>
    <dataValidation type="list" allowBlank="1" showInputMessage="1" showErrorMessage="1" sqref="F205:F206">
      <formula1>unitCO2E</formula1>
    </dataValidation>
    <dataValidation type="whole" allowBlank="1" showInputMessage="1" showErrorMessage="1" sqref="H92:H107">
      <formula1>0</formula1>
      <formula2>100000000000</formula2>
    </dataValidation>
    <dataValidation type="list" allowBlank="1" showInputMessage="1" showErrorMessage="1" sqref="C92 G217:G225 J217:J225 D246:D255">
      <formula1>year</formula1>
    </dataValidation>
    <dataValidation type="whole" allowBlank="1" showInputMessage="1" showErrorMessage="1" sqref="B84 B382 B385 B408 B379 B377 B395 B256 B33">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s>
  <hyperlinks>
    <hyperlink ref="B76" r:id="rId1" display="The C-CAT tool can be accessed at http://www.resourceefficientscotland.com/resource/resource-efficient-scotland-climate-change-assessment-tool-ccat "/>
  </hyperlinks>
  <pageMargins left="0.7" right="0.7" top="0.75" bottom="0.75" header="0.3" footer="0.3"/>
  <pageSetup paperSize="9" orientation="portrait" r:id="rId2"/>
  <headerFooter>
    <oddHeader>&amp;C&amp;"arial unicode ms,Bold"&amp;10OFFICIAL</oddHeader>
    <oddFooter>&amp;C&amp;"arial unicode ms,Bold"&amp;10OFFICIAL</oddFooter>
    <evenHeader>&amp;C&amp;"arial unicode ms,Bold"&amp;10OFFICIAL</evenHeader>
    <evenFooter>&amp;C&amp;"arial unicode ms,Bold"&amp;10OFFICIAL</evenFooter>
    <firstHeader>&amp;C&amp;"arial unicode ms,Bold"&amp;10OFFICIAL</firstHeader>
    <firstFooter>&amp;C&amp;"arial unicode ms,Bold"&amp;10OFFICIAL</firstFooter>
  </headerFooter>
  <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ListsReq!$AC$3:$AC$69</xm:f>
          </x14:formula1>
          <xm:sqref>B113:B202</xm:sqref>
        </x14:dataValidation>
        <x14:dataValidation type="list" allowBlank="1" showInputMessage="1" showErrorMessage="1">
          <x14:formula1>
            <xm:f>ListsReq!$AC$3:$AC$64</xm:f>
          </x14:formula1>
          <xm:sqref>H254:H255</xm:sqref>
        </x14:dataValidation>
        <x14:dataValidation type="list" allowBlank="1" showInputMessage="1" showErrorMessage="1">
          <x14:formula1>
            <xm:f>[1]ListsReq!#REF!</xm:f>
          </x14:formula1>
          <xm:sqref>H246:H253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1" workbookViewId="0">
      <selection activeCell="AD12" sqref="AD12"/>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951</v>
      </c>
      <c r="C2" s="24" t="s">
        <v>0</v>
      </c>
      <c r="D2" s="24"/>
      <c r="E2" s="24"/>
      <c r="F2" s="24"/>
      <c r="G2" s="24"/>
      <c r="H2" s="24"/>
      <c r="I2" s="24"/>
      <c r="J2" s="24"/>
      <c r="K2" s="24"/>
      <c r="L2" s="24"/>
      <c r="M2" s="24"/>
      <c r="N2" s="24"/>
      <c r="O2" s="24"/>
      <c r="P2" s="24"/>
      <c r="Q2" s="24"/>
      <c r="R2" s="24"/>
      <c r="S2" s="24" t="s">
        <v>950</v>
      </c>
      <c r="T2" s="24"/>
      <c r="U2" s="24" t="s">
        <v>949</v>
      </c>
      <c r="V2" s="24" t="s">
        <v>948</v>
      </c>
      <c r="W2" s="24" t="s">
        <v>947</v>
      </c>
      <c r="X2" s="24"/>
      <c r="Y2" s="24" t="s">
        <v>946</v>
      </c>
      <c r="Z2" s="24"/>
      <c r="AA2" s="24" t="s">
        <v>945</v>
      </c>
      <c r="AB2" s="24"/>
      <c r="AC2" s="294" t="s">
        <v>944</v>
      </c>
      <c r="AD2" s="294" t="s">
        <v>9</v>
      </c>
      <c r="AE2" s="294" t="s">
        <v>469</v>
      </c>
      <c r="AF2" s="294" t="s">
        <v>9</v>
      </c>
      <c r="AG2" s="24" t="s">
        <v>943</v>
      </c>
      <c r="AH2" s="24" t="s">
        <v>942</v>
      </c>
      <c r="AI2" s="24" t="s">
        <v>941</v>
      </c>
      <c r="AJ2" s="24" t="s">
        <v>940</v>
      </c>
      <c r="AK2" s="24"/>
      <c r="AL2" s="24" t="s">
        <v>939</v>
      </c>
      <c r="AM2" s="24"/>
      <c r="AN2" s="24" t="s">
        <v>938</v>
      </c>
      <c r="AO2" s="24" t="s">
        <v>914</v>
      </c>
      <c r="AP2" s="24" t="s">
        <v>937</v>
      </c>
      <c r="AQ2" s="24" t="s">
        <v>471</v>
      </c>
      <c r="AR2" s="24" t="s">
        <v>936</v>
      </c>
      <c r="AS2" s="24" t="s">
        <v>935</v>
      </c>
      <c r="AT2" s="24" t="s">
        <v>934</v>
      </c>
      <c r="AU2" s="24" t="s">
        <v>933</v>
      </c>
      <c r="AV2" s="24" t="s">
        <v>932</v>
      </c>
      <c r="AW2" s="24" t="s">
        <v>931</v>
      </c>
      <c r="AX2" s="24" t="s">
        <v>930</v>
      </c>
      <c r="AY2" s="24" t="s">
        <v>929</v>
      </c>
      <c r="AZ2" s="24" t="s">
        <v>928</v>
      </c>
      <c r="BA2" s="24" t="s">
        <v>927</v>
      </c>
      <c r="BB2" s="24" t="s">
        <v>926</v>
      </c>
      <c r="BC2" s="24" t="s">
        <v>925</v>
      </c>
      <c r="BD2" s="24" t="s">
        <v>924</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923</v>
      </c>
      <c r="U3" t="s">
        <v>1</v>
      </c>
      <c r="V3" t="s">
        <v>922</v>
      </c>
      <c r="W3" t="s">
        <v>921</v>
      </c>
      <c r="Y3" t="s">
        <v>920</v>
      </c>
      <c r="AA3" t="s">
        <v>919</v>
      </c>
      <c r="AC3" s="285" t="s">
        <v>918</v>
      </c>
      <c r="AD3" s="285" t="s">
        <v>623</v>
      </c>
      <c r="AE3" s="286">
        <v>0.49425999999999998</v>
      </c>
      <c r="AF3" s="286" t="s">
        <v>570</v>
      </c>
      <c r="AG3" t="s">
        <v>917</v>
      </c>
      <c r="AH3" t="s">
        <v>623</v>
      </c>
      <c r="AI3" t="s">
        <v>641</v>
      </c>
      <c r="AJ3" t="s">
        <v>916</v>
      </c>
      <c r="AL3" t="s">
        <v>915</v>
      </c>
      <c r="AN3" t="s">
        <v>913</v>
      </c>
      <c r="AO3" t="s">
        <v>914</v>
      </c>
      <c r="AP3" t="s">
        <v>913</v>
      </c>
      <c r="AQ3" t="s">
        <v>495</v>
      </c>
      <c r="AR3" t="s">
        <v>912</v>
      </c>
      <c r="AS3" t="s">
        <v>911</v>
      </c>
      <c r="AT3" t="s">
        <v>910</v>
      </c>
      <c r="AU3" t="s">
        <v>909</v>
      </c>
      <c r="AV3" t="s">
        <v>908</v>
      </c>
      <c r="AW3" t="s">
        <v>907</v>
      </c>
      <c r="AX3" t="s">
        <v>906</v>
      </c>
      <c r="AY3" t="s">
        <v>905</v>
      </c>
      <c r="AZ3" t="s">
        <v>904</v>
      </c>
      <c r="BA3" t="s">
        <v>903</v>
      </c>
      <c r="BB3" t="s">
        <v>902</v>
      </c>
      <c r="BC3" t="s">
        <v>901</v>
      </c>
      <c r="BD3" t="s">
        <v>900</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899</v>
      </c>
      <c r="U4" t="s">
        <v>704</v>
      </c>
      <c r="V4" t="s">
        <v>898</v>
      </c>
      <c r="W4" t="s">
        <v>897</v>
      </c>
      <c r="Y4" t="s">
        <v>896</v>
      </c>
      <c r="AA4" t="s">
        <v>895</v>
      </c>
      <c r="AC4" s="285" t="s">
        <v>894</v>
      </c>
      <c r="AD4" s="285" t="s">
        <v>623</v>
      </c>
      <c r="AE4" s="286">
        <v>4.3220000000000001E-2</v>
      </c>
      <c r="AF4" s="286" t="s">
        <v>570</v>
      </c>
      <c r="AG4" t="s">
        <v>423</v>
      </c>
      <c r="AH4" t="s">
        <v>893</v>
      </c>
      <c r="AI4" t="s">
        <v>892</v>
      </c>
      <c r="AJ4" t="s">
        <v>891</v>
      </c>
      <c r="AL4" t="s">
        <v>890</v>
      </c>
      <c r="AN4" t="s">
        <v>889</v>
      </c>
      <c r="AO4" t="s">
        <v>888</v>
      </c>
      <c r="AP4" t="s">
        <v>13</v>
      </c>
      <c r="AQ4" t="s">
        <v>494</v>
      </c>
      <c r="AR4" t="s">
        <v>887</v>
      </c>
      <c r="AS4" t="s">
        <v>886</v>
      </c>
      <c r="AT4" t="s">
        <v>885</v>
      </c>
      <c r="AU4" t="s">
        <v>884</v>
      </c>
      <c r="AV4" t="s">
        <v>883</v>
      </c>
      <c r="AW4" t="s">
        <v>882</v>
      </c>
      <c r="AX4" t="s">
        <v>881</v>
      </c>
      <c r="AY4" t="s">
        <v>880</v>
      </c>
      <c r="AZ4" t="s">
        <v>879</v>
      </c>
      <c r="BA4" t="s">
        <v>878</v>
      </c>
      <c r="BB4" t="s">
        <v>877</v>
      </c>
      <c r="BC4" t="s">
        <v>815</v>
      </c>
      <c r="BD4" t="s">
        <v>876</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875</v>
      </c>
      <c r="U5" t="s">
        <v>874</v>
      </c>
      <c r="V5" t="s">
        <v>873</v>
      </c>
      <c r="W5" t="s">
        <v>872</v>
      </c>
      <c r="Y5" t="s">
        <v>871</v>
      </c>
      <c r="AA5" t="s">
        <v>870</v>
      </c>
      <c r="AC5" s="285" t="s">
        <v>869</v>
      </c>
      <c r="AD5" s="285" t="s">
        <v>623</v>
      </c>
      <c r="AE5" s="285">
        <v>0.18497</v>
      </c>
      <c r="AF5" s="285" t="s">
        <v>570</v>
      </c>
      <c r="AG5" t="s">
        <v>868</v>
      </c>
      <c r="AH5" t="s">
        <v>867</v>
      </c>
      <c r="AI5" t="s">
        <v>866</v>
      </c>
      <c r="AJ5" t="s">
        <v>865</v>
      </c>
      <c r="AL5" t="s">
        <v>864</v>
      </c>
      <c r="AN5" t="s">
        <v>863</v>
      </c>
      <c r="AP5" t="s">
        <v>862</v>
      </c>
      <c r="AQ5" t="s">
        <v>493</v>
      </c>
      <c r="AS5" t="s">
        <v>861</v>
      </c>
      <c r="AT5" t="s">
        <v>860</v>
      </c>
      <c r="AU5" t="s">
        <v>859</v>
      </c>
      <c r="AV5" t="s">
        <v>858</v>
      </c>
      <c r="AW5" t="s">
        <v>857</v>
      </c>
      <c r="AX5" t="s">
        <v>856</v>
      </c>
      <c r="AY5" t="s">
        <v>855</v>
      </c>
      <c r="AZ5" t="s">
        <v>854</v>
      </c>
      <c r="BA5" t="s">
        <v>853</v>
      </c>
      <c r="BB5" t="s">
        <v>852</v>
      </c>
      <c r="BC5" t="s">
        <v>800</v>
      </c>
      <c r="BD5" t="s">
        <v>851</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765</v>
      </c>
      <c r="V6" t="s">
        <v>850</v>
      </c>
      <c r="Y6" t="s">
        <v>717</v>
      </c>
      <c r="AA6" t="s">
        <v>849</v>
      </c>
      <c r="AC6" s="285" t="s">
        <v>848</v>
      </c>
      <c r="AD6" s="285" t="s">
        <v>623</v>
      </c>
      <c r="AE6" s="285">
        <v>0.27211999999999997</v>
      </c>
      <c r="AF6" s="285" t="s">
        <v>570</v>
      </c>
      <c r="AG6" t="s">
        <v>847</v>
      </c>
      <c r="AH6" t="s">
        <v>846</v>
      </c>
      <c r="AI6" t="s">
        <v>599</v>
      </c>
      <c r="AJ6" t="s">
        <v>845</v>
      </c>
      <c r="AL6" t="s">
        <v>844</v>
      </c>
      <c r="AN6" t="s">
        <v>843</v>
      </c>
      <c r="AS6" t="s">
        <v>842</v>
      </c>
      <c r="AT6" t="s">
        <v>841</v>
      </c>
      <c r="AU6" t="s">
        <v>840</v>
      </c>
      <c r="AV6" t="s">
        <v>839</v>
      </c>
      <c r="AW6" t="s">
        <v>838</v>
      </c>
      <c r="AX6" t="s">
        <v>837</v>
      </c>
      <c r="AY6" t="s">
        <v>836</v>
      </c>
      <c r="AZ6" t="s">
        <v>835</v>
      </c>
      <c r="BA6" t="s">
        <v>834</v>
      </c>
      <c r="BB6" t="s">
        <v>833</v>
      </c>
      <c r="BC6" t="s">
        <v>734</v>
      </c>
      <c r="BD6" t="s">
        <v>832</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831</v>
      </c>
      <c r="Y7" t="s">
        <v>2</v>
      </c>
      <c r="AC7" s="285" t="s">
        <v>830</v>
      </c>
      <c r="AD7" s="285" t="s">
        <v>623</v>
      </c>
      <c r="AE7" s="293">
        <v>0.26950000000000002</v>
      </c>
      <c r="AF7" s="285" t="s">
        <v>570</v>
      </c>
      <c r="AG7" t="s">
        <v>829</v>
      </c>
      <c r="AH7" t="s">
        <v>597</v>
      </c>
      <c r="AI7" t="s">
        <v>828</v>
      </c>
      <c r="AJ7" t="s">
        <v>827</v>
      </c>
      <c r="AL7" t="s">
        <v>826</v>
      </c>
      <c r="AS7" t="s">
        <v>825</v>
      </c>
      <c r="AT7" t="s">
        <v>824</v>
      </c>
      <c r="AU7" t="s">
        <v>823</v>
      </c>
      <c r="AV7" t="s">
        <v>822</v>
      </c>
      <c r="AW7" t="s">
        <v>821</v>
      </c>
      <c r="AX7" t="s">
        <v>820</v>
      </c>
      <c r="AY7" t="s">
        <v>819</v>
      </c>
      <c r="AZ7" t="s">
        <v>818</v>
      </c>
      <c r="BA7" t="s">
        <v>817</v>
      </c>
      <c r="BB7" t="s">
        <v>816</v>
      </c>
      <c r="BC7" t="s">
        <v>815</v>
      </c>
      <c r="BD7" t="s">
        <v>814</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813</v>
      </c>
      <c r="Y8" t="s">
        <v>3</v>
      </c>
      <c r="AC8" s="289" t="s">
        <v>812</v>
      </c>
      <c r="AD8" s="289" t="s">
        <v>672</v>
      </c>
      <c r="AE8" s="339">
        <v>2.5379710000000002</v>
      </c>
      <c r="AF8" s="285" t="s">
        <v>671</v>
      </c>
      <c r="AG8" t="s">
        <v>706</v>
      </c>
      <c r="AH8" t="s">
        <v>672</v>
      </c>
      <c r="AI8" t="s">
        <v>579</v>
      </c>
      <c r="AJ8" t="s">
        <v>811</v>
      </c>
      <c r="AS8" t="s">
        <v>810</v>
      </c>
      <c r="AT8" t="s">
        <v>809</v>
      </c>
      <c r="AU8" t="s">
        <v>808</v>
      </c>
      <c r="AV8" t="s">
        <v>807</v>
      </c>
      <c r="AW8" t="s">
        <v>806</v>
      </c>
      <c r="AX8" t="s">
        <v>805</v>
      </c>
      <c r="AY8" t="s">
        <v>804</v>
      </c>
      <c r="AZ8" t="s">
        <v>803</v>
      </c>
      <c r="BA8" t="s">
        <v>802</v>
      </c>
      <c r="BB8" t="s">
        <v>801</v>
      </c>
      <c r="BC8" t="s">
        <v>800</v>
      </c>
      <c r="BD8" t="s">
        <v>799</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798</v>
      </c>
      <c r="Y9" t="s">
        <v>421</v>
      </c>
      <c r="AC9" s="219" t="s">
        <v>797</v>
      </c>
      <c r="AD9" s="219" t="s">
        <v>623</v>
      </c>
      <c r="AE9" s="243">
        <v>0.24667</v>
      </c>
      <c r="AF9" s="285" t="s">
        <v>570</v>
      </c>
      <c r="AG9" t="s">
        <v>4</v>
      </c>
      <c r="AH9" t="s">
        <v>796</v>
      </c>
      <c r="AI9" t="s">
        <v>795</v>
      </c>
      <c r="AJ9" t="s">
        <v>794</v>
      </c>
      <c r="AS9" t="s">
        <v>793</v>
      </c>
      <c r="AT9" t="s">
        <v>792</v>
      </c>
      <c r="AU9" t="s">
        <v>791</v>
      </c>
      <c r="AV9" t="s">
        <v>790</v>
      </c>
      <c r="AW9" t="s">
        <v>789</v>
      </c>
      <c r="AX9" t="s">
        <v>788</v>
      </c>
      <c r="AY9" t="s">
        <v>787</v>
      </c>
      <c r="AZ9" t="s">
        <v>786</v>
      </c>
      <c r="BA9" t="s">
        <v>785</v>
      </c>
      <c r="BB9" t="s">
        <v>784</v>
      </c>
      <c r="BC9" t="s">
        <v>734</v>
      </c>
      <c r="BD9" t="s">
        <v>783</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782</v>
      </c>
      <c r="Y10" t="s">
        <v>781</v>
      </c>
      <c r="AC10" s="285" t="s">
        <v>780</v>
      </c>
      <c r="AD10" s="285" t="s">
        <v>623</v>
      </c>
      <c r="AE10" s="292">
        <v>0.315905361</v>
      </c>
      <c r="AF10" s="285" t="s">
        <v>570</v>
      </c>
      <c r="AG10" t="s">
        <v>731</v>
      </c>
      <c r="AH10" t="s">
        <v>580</v>
      </c>
      <c r="AI10" t="s">
        <v>779</v>
      </c>
      <c r="AJ10" t="s">
        <v>778</v>
      </c>
      <c r="AS10" t="s">
        <v>777</v>
      </c>
      <c r="AT10" t="s">
        <v>776</v>
      </c>
      <c r="AU10" t="s">
        <v>775</v>
      </c>
      <c r="AV10" t="s">
        <v>774</v>
      </c>
      <c r="AW10" t="s">
        <v>773</v>
      </c>
      <c r="AX10" t="s">
        <v>772</v>
      </c>
      <c r="AZ10" t="s">
        <v>771</v>
      </c>
      <c r="BA10" t="s">
        <v>770</v>
      </c>
      <c r="BB10" t="s">
        <v>769</v>
      </c>
      <c r="BC10" t="s">
        <v>768</v>
      </c>
      <c r="BD10" t="s">
        <v>767</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766</v>
      </c>
      <c r="Y11" t="s">
        <v>765</v>
      </c>
      <c r="AC11" s="285" t="s">
        <v>764</v>
      </c>
      <c r="AD11" s="285" t="s">
        <v>747</v>
      </c>
      <c r="AE11" s="285">
        <v>0.34410000000000002</v>
      </c>
      <c r="AF11" s="285" t="s">
        <v>746</v>
      </c>
      <c r="AG11" t="s">
        <v>718</v>
      </c>
      <c r="AH11" t="s">
        <v>763</v>
      </c>
      <c r="AI11" t="s">
        <v>762</v>
      </c>
      <c r="AJ11" t="s">
        <v>761</v>
      </c>
      <c r="AS11" t="s">
        <v>760</v>
      </c>
      <c r="AT11" t="s">
        <v>759</v>
      </c>
      <c r="AU11" t="s">
        <v>758</v>
      </c>
      <c r="AV11" t="s">
        <v>757</v>
      </c>
      <c r="AW11" t="s">
        <v>756</v>
      </c>
      <c r="AX11" t="s">
        <v>755</v>
      </c>
      <c r="AZ11" t="s">
        <v>754</v>
      </c>
      <c r="BA11" t="s">
        <v>753</v>
      </c>
      <c r="BB11" t="s">
        <v>752</v>
      </c>
      <c r="BC11" t="s">
        <v>751</v>
      </c>
      <c r="BD11" t="s">
        <v>750</v>
      </c>
    </row>
    <row r="12" spans="1:56" x14ac:dyDescent="0.25">
      <c r="C12">
        <v>2014</v>
      </c>
      <c r="D12">
        <f t="shared" ref="D12:I12" si="8">E11</f>
        <v>2015</v>
      </c>
      <c r="E12">
        <f t="shared" si="8"/>
        <v>2016</v>
      </c>
      <c r="F12">
        <f t="shared" si="8"/>
        <v>2017</v>
      </c>
      <c r="G12">
        <f t="shared" si="8"/>
        <v>2018</v>
      </c>
      <c r="H12">
        <f t="shared" si="8"/>
        <v>2019</v>
      </c>
      <c r="I12">
        <f t="shared" si="8"/>
        <v>2020</v>
      </c>
      <c r="V12" t="s">
        <v>749</v>
      </c>
      <c r="AC12" s="285" t="s">
        <v>748</v>
      </c>
      <c r="AD12" s="285" t="s">
        <v>747</v>
      </c>
      <c r="AE12" s="286">
        <v>0.70850000000000002</v>
      </c>
      <c r="AF12" s="286" t="s">
        <v>746</v>
      </c>
      <c r="AG12" t="s">
        <v>745</v>
      </c>
      <c r="AH12" t="s">
        <v>574</v>
      </c>
      <c r="AJ12" t="s">
        <v>744</v>
      </c>
      <c r="AS12" t="s">
        <v>743</v>
      </c>
      <c r="AT12" t="s">
        <v>742</v>
      </c>
      <c r="AU12" t="s">
        <v>741</v>
      </c>
      <c r="AV12" t="s">
        <v>740</v>
      </c>
      <c r="AW12" t="s">
        <v>739</v>
      </c>
      <c r="AX12" t="s">
        <v>738</v>
      </c>
      <c r="AZ12" t="s">
        <v>737</v>
      </c>
      <c r="BA12" t="s">
        <v>736</v>
      </c>
      <c r="BB12" t="s">
        <v>735</v>
      </c>
      <c r="BC12" t="s">
        <v>734</v>
      </c>
      <c r="BD12" t="s">
        <v>733</v>
      </c>
    </row>
    <row r="13" spans="1:56" x14ac:dyDescent="0.25">
      <c r="C13">
        <v>2015</v>
      </c>
      <c r="D13">
        <f>E12</f>
        <v>2016</v>
      </c>
      <c r="E13">
        <f>F12</f>
        <v>2017</v>
      </c>
      <c r="F13">
        <f>G12</f>
        <v>2018</v>
      </c>
      <c r="G13">
        <f>H12</f>
        <v>2019</v>
      </c>
      <c r="H13">
        <f>I12</f>
        <v>2020</v>
      </c>
      <c r="V13" t="s">
        <v>732</v>
      </c>
      <c r="AC13" s="285" t="s">
        <v>731</v>
      </c>
      <c r="AD13" s="285" t="s">
        <v>672</v>
      </c>
      <c r="AE13" s="285">
        <v>2.6023999999999998</v>
      </c>
      <c r="AF13" s="285" t="s">
        <v>671</v>
      </c>
      <c r="AG13" t="s">
        <v>730</v>
      </c>
      <c r="AH13" t="s">
        <v>729</v>
      </c>
      <c r="AJ13" t="s">
        <v>728</v>
      </c>
      <c r="AS13" t="s">
        <v>727</v>
      </c>
      <c r="AT13" t="s">
        <v>726</v>
      </c>
      <c r="AU13" t="s">
        <v>725</v>
      </c>
      <c r="AV13" t="s">
        <v>724</v>
      </c>
      <c r="AW13" t="s">
        <v>723</v>
      </c>
      <c r="AX13" t="s">
        <v>722</v>
      </c>
      <c r="AZ13" t="s">
        <v>721</v>
      </c>
      <c r="BA13" t="s">
        <v>720</v>
      </c>
      <c r="BD13" t="s">
        <v>719</v>
      </c>
    </row>
    <row r="14" spans="1:56" x14ac:dyDescent="0.25">
      <c r="C14">
        <v>2016</v>
      </c>
      <c r="D14">
        <f>E13</f>
        <v>2017</v>
      </c>
      <c r="E14">
        <f>F13</f>
        <v>2018</v>
      </c>
      <c r="F14">
        <f>G13</f>
        <v>2019</v>
      </c>
      <c r="G14">
        <f>H13</f>
        <v>2020</v>
      </c>
      <c r="V14" t="s">
        <v>549</v>
      </c>
      <c r="AC14" s="285" t="s">
        <v>718</v>
      </c>
      <c r="AD14" s="285" t="s">
        <v>672</v>
      </c>
      <c r="AE14" s="285">
        <v>2.1913999999999998</v>
      </c>
      <c r="AF14" s="285" t="s">
        <v>671</v>
      </c>
      <c r="AG14" t="s">
        <v>717</v>
      </c>
      <c r="AH14" t="s">
        <v>1</v>
      </c>
      <c r="AJ14" t="s">
        <v>716</v>
      </c>
      <c r="AS14" t="s">
        <v>715</v>
      </c>
      <c r="AT14" t="s">
        <v>714</v>
      </c>
      <c r="AU14" t="s">
        <v>713</v>
      </c>
      <c r="AV14" t="s">
        <v>712</v>
      </c>
      <c r="AW14" t="s">
        <v>711</v>
      </c>
      <c r="AX14" t="s">
        <v>710</v>
      </c>
      <c r="AZ14" t="s">
        <v>709</v>
      </c>
      <c r="BA14" t="s">
        <v>708</v>
      </c>
      <c r="BD14" t="s">
        <v>707</v>
      </c>
    </row>
    <row r="15" spans="1:56" x14ac:dyDescent="0.25">
      <c r="C15">
        <v>2017</v>
      </c>
      <c r="D15">
        <f>E14</f>
        <v>2018</v>
      </c>
      <c r="E15">
        <f>F14</f>
        <v>2019</v>
      </c>
      <c r="F15">
        <f>G14</f>
        <v>2020</v>
      </c>
      <c r="AC15" s="285" t="s">
        <v>706</v>
      </c>
      <c r="AD15" s="285" t="s">
        <v>623</v>
      </c>
      <c r="AE15" s="285">
        <v>1.1838E-2</v>
      </c>
      <c r="AF15" s="285" t="s">
        <v>570</v>
      </c>
      <c r="AG15" t="s">
        <v>705</v>
      </c>
      <c r="AH15" t="s">
        <v>704</v>
      </c>
      <c r="AJ15" t="s">
        <v>5</v>
      </c>
      <c r="AS15" t="s">
        <v>703</v>
      </c>
      <c r="AT15" t="s">
        <v>702</v>
      </c>
      <c r="AU15" t="s">
        <v>701</v>
      </c>
      <c r="AV15" t="s">
        <v>700</v>
      </c>
      <c r="AW15" t="s">
        <v>699</v>
      </c>
      <c r="AX15" t="s">
        <v>698</v>
      </c>
      <c r="AZ15" t="s">
        <v>697</v>
      </c>
      <c r="BA15" t="s">
        <v>696</v>
      </c>
      <c r="BD15" t="s">
        <v>695</v>
      </c>
    </row>
    <row r="16" spans="1:56" x14ac:dyDescent="0.25">
      <c r="C16">
        <v>2018</v>
      </c>
      <c r="D16">
        <f>E15</f>
        <v>2019</v>
      </c>
      <c r="E16">
        <f>F15</f>
        <v>2020</v>
      </c>
      <c r="AC16" s="285" t="s">
        <v>694</v>
      </c>
      <c r="AD16" s="285" t="s">
        <v>623</v>
      </c>
      <c r="AE16" s="285">
        <v>2.0799999999999999E-4</v>
      </c>
      <c r="AF16" s="285" t="s">
        <v>570</v>
      </c>
      <c r="AG16" t="s">
        <v>693</v>
      </c>
      <c r="AH16" t="s">
        <v>692</v>
      </c>
      <c r="AS16" t="s">
        <v>691</v>
      </c>
      <c r="AT16" t="s">
        <v>690</v>
      </c>
      <c r="AU16" t="s">
        <v>689</v>
      </c>
      <c r="AV16" t="s">
        <v>688</v>
      </c>
      <c r="AW16" t="s">
        <v>687</v>
      </c>
      <c r="AX16" t="s">
        <v>686</v>
      </c>
      <c r="AZ16" t="s">
        <v>685</v>
      </c>
      <c r="BA16" t="s">
        <v>684</v>
      </c>
      <c r="BD16" t="s">
        <v>683</v>
      </c>
    </row>
    <row r="17" spans="3:56" x14ac:dyDescent="0.25">
      <c r="C17">
        <v>2019</v>
      </c>
      <c r="D17">
        <f>E16</f>
        <v>2020</v>
      </c>
      <c r="AC17" s="285" t="s">
        <v>682</v>
      </c>
      <c r="AD17" s="285" t="s">
        <v>623</v>
      </c>
      <c r="AE17" s="285">
        <v>0.214508</v>
      </c>
      <c r="AF17" s="285" t="s">
        <v>570</v>
      </c>
      <c r="AG17" t="s">
        <v>5</v>
      </c>
      <c r="AH17" t="s">
        <v>549</v>
      </c>
      <c r="AT17" t="s">
        <v>681</v>
      </c>
      <c r="AU17" t="s">
        <v>680</v>
      </c>
      <c r="AV17" t="s">
        <v>679</v>
      </c>
      <c r="AW17" t="s">
        <v>678</v>
      </c>
      <c r="AX17" t="s">
        <v>677</v>
      </c>
      <c r="AZ17" t="s">
        <v>676</v>
      </c>
      <c r="BA17" t="s">
        <v>675</v>
      </c>
      <c r="BD17" t="s">
        <v>674</v>
      </c>
    </row>
    <row r="18" spans="3:56" x14ac:dyDescent="0.25">
      <c r="C18">
        <v>2020</v>
      </c>
      <c r="AC18" s="285" t="s">
        <v>673</v>
      </c>
      <c r="AD18" s="285" t="s">
        <v>672</v>
      </c>
      <c r="AE18" s="286">
        <v>1.5022500000000001</v>
      </c>
      <c r="AF18" s="286" t="s">
        <v>671</v>
      </c>
      <c r="AT18" t="s">
        <v>670</v>
      </c>
      <c r="AU18" t="s">
        <v>669</v>
      </c>
      <c r="AV18" t="s">
        <v>668</v>
      </c>
      <c r="AW18" t="s">
        <v>667</v>
      </c>
      <c r="AX18" t="s">
        <v>666</v>
      </c>
      <c r="AZ18" t="s">
        <v>665</v>
      </c>
      <c r="BD18" t="s">
        <v>664</v>
      </c>
    </row>
    <row r="19" spans="3:56" x14ac:dyDescent="0.25">
      <c r="C19" t="s">
        <v>663</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655</v>
      </c>
      <c r="AC19" s="219" t="s">
        <v>662</v>
      </c>
      <c r="AD19" s="285" t="s">
        <v>623</v>
      </c>
      <c r="AE19" s="286">
        <v>0.21676999999999999</v>
      </c>
      <c r="AF19" s="286" t="s">
        <v>570</v>
      </c>
      <c r="AT19" t="s">
        <v>661</v>
      </c>
      <c r="AU19" t="s">
        <v>660</v>
      </c>
      <c r="AV19" t="s">
        <v>659</v>
      </c>
      <c r="AW19" t="s">
        <v>658</v>
      </c>
      <c r="BD19" t="s">
        <v>657</v>
      </c>
    </row>
    <row r="20" spans="3:56" x14ac:dyDescent="0.25">
      <c r="C20" t="s">
        <v>656</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655</v>
      </c>
      <c r="AC20" s="285" t="s">
        <v>654</v>
      </c>
      <c r="AD20" s="285" t="s">
        <v>623</v>
      </c>
      <c r="AE20" s="288" t="s">
        <v>600</v>
      </c>
      <c r="AF20" s="286" t="s">
        <v>570</v>
      </c>
      <c r="AT20" t="s">
        <v>653</v>
      </c>
      <c r="AV20" t="s">
        <v>652</v>
      </c>
      <c r="AW20" t="s">
        <v>651</v>
      </c>
      <c r="BD20" t="s">
        <v>650</v>
      </c>
    </row>
    <row r="21" spans="3:56" x14ac:dyDescent="0.25">
      <c r="C21" t="s">
        <v>649</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19" t="s">
        <v>648</v>
      </c>
      <c r="AD21" s="219" t="s">
        <v>623</v>
      </c>
      <c r="AE21" s="291">
        <v>0</v>
      </c>
      <c r="AF21" s="219" t="s">
        <v>570</v>
      </c>
      <c r="AT21" t="s">
        <v>647</v>
      </c>
      <c r="AV21" t="s">
        <v>646</v>
      </c>
      <c r="AW21" t="s">
        <v>645</v>
      </c>
      <c r="BD21" t="s">
        <v>644</v>
      </c>
    </row>
    <row r="22" spans="3:56" x14ac:dyDescent="0.25">
      <c r="C22" t="s">
        <v>643</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19" t="s">
        <v>642</v>
      </c>
      <c r="AD22" s="219" t="s">
        <v>623</v>
      </c>
      <c r="AE22" s="291">
        <v>0</v>
      </c>
      <c r="AF22" s="219" t="s">
        <v>641</v>
      </c>
      <c r="AT22" t="s">
        <v>640</v>
      </c>
      <c r="AW22" t="s">
        <v>639</v>
      </c>
      <c r="BD22" t="s">
        <v>638</v>
      </c>
    </row>
    <row r="23" spans="3:56" x14ac:dyDescent="0.25">
      <c r="C23" t="s">
        <v>637</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89" t="s">
        <v>636</v>
      </c>
      <c r="AD23" s="289" t="s">
        <v>623</v>
      </c>
      <c r="AE23" s="290">
        <v>0</v>
      </c>
      <c r="AF23" s="289" t="s">
        <v>570</v>
      </c>
      <c r="AT23" t="s">
        <v>635</v>
      </c>
      <c r="AW23" t="s">
        <v>634</v>
      </c>
      <c r="BD23" t="s">
        <v>633</v>
      </c>
    </row>
    <row r="24" spans="3:56" x14ac:dyDescent="0.25">
      <c r="C24" t="s">
        <v>632</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89" t="s">
        <v>631</v>
      </c>
      <c r="AD24" s="289" t="s">
        <v>623</v>
      </c>
      <c r="AE24" s="290">
        <v>0</v>
      </c>
      <c r="AF24" s="289" t="s">
        <v>570</v>
      </c>
      <c r="AT24" t="s">
        <v>630</v>
      </c>
      <c r="AW24" t="s">
        <v>629</v>
      </c>
    </row>
    <row r="25" spans="3:56" x14ac:dyDescent="0.25">
      <c r="C25" t="s">
        <v>628</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89" t="s">
        <v>627</v>
      </c>
      <c r="AD25" s="289" t="s">
        <v>623</v>
      </c>
      <c r="AE25" s="290">
        <v>0</v>
      </c>
      <c r="AF25" s="289" t="s">
        <v>570</v>
      </c>
      <c r="AT25" t="s">
        <v>626</v>
      </c>
    </row>
    <row r="26" spans="3:56" x14ac:dyDescent="0.25">
      <c r="C26" t="s">
        <v>625</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89" t="s">
        <v>624</v>
      </c>
      <c r="AD26" s="289" t="s">
        <v>623</v>
      </c>
      <c r="AE26" s="290">
        <v>0</v>
      </c>
      <c r="AF26" s="289" t="s">
        <v>570</v>
      </c>
    </row>
    <row r="27" spans="3:56" x14ac:dyDescent="0.25">
      <c r="C27" t="s">
        <v>622</v>
      </c>
      <c r="D27" t="str">
        <f t="shared" ref="D27:I27" si="16">E26</f>
        <v>2014/15</v>
      </c>
      <c r="E27" t="str">
        <f t="shared" si="16"/>
        <v>2015/16</v>
      </c>
      <c r="F27" t="str">
        <f t="shared" si="16"/>
        <v>2016/17</v>
      </c>
      <c r="G27" t="str">
        <f t="shared" si="16"/>
        <v>2017/18</v>
      </c>
      <c r="H27" t="str">
        <f t="shared" si="16"/>
        <v>2018/19</v>
      </c>
      <c r="I27" t="str">
        <f t="shared" si="16"/>
        <v>2019/20</v>
      </c>
      <c r="AC27" s="285" t="s">
        <v>621</v>
      </c>
      <c r="AD27" s="285" t="s">
        <v>597</v>
      </c>
      <c r="AE27" s="287">
        <v>289.83554099999998</v>
      </c>
      <c r="AF27" s="285" t="s">
        <v>599</v>
      </c>
    </row>
    <row r="28" spans="3:56" x14ac:dyDescent="0.25">
      <c r="C28" t="s">
        <v>620</v>
      </c>
      <c r="D28" t="str">
        <f>E27</f>
        <v>2015/16</v>
      </c>
      <c r="E28" t="str">
        <f>F27</f>
        <v>2016/17</v>
      </c>
      <c r="F28" t="str">
        <f>G27</f>
        <v>2017/18</v>
      </c>
      <c r="G28" t="str">
        <f>H27</f>
        <v>2018/19</v>
      </c>
      <c r="H28" t="str">
        <f>I27</f>
        <v>2019/20</v>
      </c>
      <c r="AC28" s="285" t="s">
        <v>619</v>
      </c>
      <c r="AD28" s="285" t="s">
        <v>597</v>
      </c>
      <c r="AE28" s="287">
        <v>199</v>
      </c>
      <c r="AF28" s="285" t="s">
        <v>599</v>
      </c>
    </row>
    <row r="29" spans="3:56" x14ac:dyDescent="0.25">
      <c r="C29" t="s">
        <v>618</v>
      </c>
      <c r="D29" t="str">
        <f>E28</f>
        <v>2016/17</v>
      </c>
      <c r="E29" t="str">
        <f>F28</f>
        <v>2017/18</v>
      </c>
      <c r="F29" t="str">
        <f>G28</f>
        <v>2018/19</v>
      </c>
      <c r="G29" t="str">
        <f>H28</f>
        <v>2019/20</v>
      </c>
      <c r="AC29" s="285" t="s">
        <v>617</v>
      </c>
      <c r="AD29" s="285" t="s">
        <v>597</v>
      </c>
      <c r="AE29" s="287">
        <v>6</v>
      </c>
      <c r="AF29" s="285" t="s">
        <v>599</v>
      </c>
    </row>
    <row r="30" spans="3:56" x14ac:dyDescent="0.25">
      <c r="C30" t="s">
        <v>616</v>
      </c>
      <c r="D30" t="str">
        <f>E29</f>
        <v>2017/18</v>
      </c>
      <c r="E30" t="str">
        <f>F29</f>
        <v>2018/19</v>
      </c>
      <c r="F30" t="str">
        <f>G29</f>
        <v>2019/20</v>
      </c>
      <c r="AC30" s="285" t="s">
        <v>615</v>
      </c>
      <c r="AD30" s="285" t="s">
        <v>597</v>
      </c>
      <c r="AE30" s="287">
        <v>21</v>
      </c>
      <c r="AF30" s="285" t="s">
        <v>599</v>
      </c>
    </row>
    <row r="31" spans="3:56" x14ac:dyDescent="0.25">
      <c r="C31" t="s">
        <v>614</v>
      </c>
      <c r="D31" t="str">
        <f>E30</f>
        <v>2018/19</v>
      </c>
      <c r="E31" t="str">
        <f>F30</f>
        <v>2019/20</v>
      </c>
      <c r="AC31" s="285" t="s">
        <v>613</v>
      </c>
      <c r="AD31" s="285" t="s">
        <v>597</v>
      </c>
      <c r="AE31" s="287">
        <v>6</v>
      </c>
      <c r="AF31" s="285" t="s">
        <v>599</v>
      </c>
    </row>
    <row r="32" spans="3:56" x14ac:dyDescent="0.25">
      <c r="C32" t="s">
        <v>612</v>
      </c>
      <c r="D32" t="str">
        <f>E31</f>
        <v>2019/20</v>
      </c>
      <c r="AC32" s="285" t="s">
        <v>611</v>
      </c>
      <c r="AD32" s="285" t="s">
        <v>597</v>
      </c>
      <c r="AE32" s="287">
        <v>21</v>
      </c>
      <c r="AF32" s="285" t="s">
        <v>599</v>
      </c>
    </row>
    <row r="33" spans="3:32" x14ac:dyDescent="0.25">
      <c r="C33" t="s">
        <v>610</v>
      </c>
      <c r="AC33" s="285" t="s">
        <v>609</v>
      </c>
      <c r="AD33" s="285" t="s">
        <v>597</v>
      </c>
      <c r="AE33" s="287">
        <v>21</v>
      </c>
      <c r="AF33" s="285" t="s">
        <v>599</v>
      </c>
    </row>
    <row r="34" spans="3:32" x14ac:dyDescent="0.25">
      <c r="AC34" s="285" t="s">
        <v>608</v>
      </c>
      <c r="AD34" s="285" t="s">
        <v>597</v>
      </c>
      <c r="AE34" s="287">
        <v>21</v>
      </c>
      <c r="AF34" s="285" t="s">
        <v>599</v>
      </c>
    </row>
    <row r="35" spans="3:32" x14ac:dyDescent="0.25">
      <c r="AC35" s="285" t="s">
        <v>607</v>
      </c>
      <c r="AD35" s="285" t="s">
        <v>597</v>
      </c>
      <c r="AE35" s="287">
        <v>21</v>
      </c>
      <c r="AF35" s="285" t="s">
        <v>599</v>
      </c>
    </row>
    <row r="36" spans="3:32" x14ac:dyDescent="0.25">
      <c r="AC36" s="285" t="s">
        <v>606</v>
      </c>
      <c r="AD36" s="285" t="s">
        <v>597</v>
      </c>
      <c r="AE36" s="287">
        <v>21</v>
      </c>
      <c r="AF36" s="285" t="s">
        <v>599</v>
      </c>
    </row>
    <row r="37" spans="3:32" x14ac:dyDescent="0.25">
      <c r="AC37" s="285" t="s">
        <v>605</v>
      </c>
      <c r="AD37" s="285" t="s">
        <v>597</v>
      </c>
      <c r="AE37" s="287">
        <v>21</v>
      </c>
      <c r="AF37" s="285" t="s">
        <v>599</v>
      </c>
    </row>
    <row r="38" spans="3:32" x14ac:dyDescent="0.25">
      <c r="AC38" s="285" t="s">
        <v>604</v>
      </c>
      <c r="AD38" s="285" t="s">
        <v>597</v>
      </c>
      <c r="AE38" s="287">
        <v>1.37</v>
      </c>
      <c r="AF38" s="285" t="s">
        <v>599</v>
      </c>
    </row>
    <row r="39" spans="3:32" x14ac:dyDescent="0.25">
      <c r="AC39" s="285" t="s">
        <v>603</v>
      </c>
      <c r="AD39" s="285" t="s">
        <v>597</v>
      </c>
      <c r="AE39" s="288" t="s">
        <v>600</v>
      </c>
      <c r="AF39" s="285" t="s">
        <v>599</v>
      </c>
    </row>
    <row r="40" spans="3:32" x14ac:dyDescent="0.25">
      <c r="AC40" s="285" t="s">
        <v>602</v>
      </c>
      <c r="AD40" s="285" t="s">
        <v>597</v>
      </c>
      <c r="AE40" s="288" t="s">
        <v>600</v>
      </c>
      <c r="AF40" s="285" t="s">
        <v>599</v>
      </c>
    </row>
    <row r="41" spans="3:32" x14ac:dyDescent="0.25">
      <c r="AC41" s="285" t="s">
        <v>601</v>
      </c>
      <c r="AD41" s="285" t="s">
        <v>597</v>
      </c>
      <c r="AE41" s="288" t="s">
        <v>600</v>
      </c>
      <c r="AF41" s="285" t="s">
        <v>599</v>
      </c>
    </row>
    <row r="42" spans="3:32" x14ac:dyDescent="0.25">
      <c r="AC42" s="285" t="s">
        <v>598</v>
      </c>
      <c r="AD42" s="285" t="s">
        <v>597</v>
      </c>
      <c r="AE42" s="287">
        <v>21</v>
      </c>
      <c r="AF42" s="219" t="s">
        <v>596</v>
      </c>
    </row>
    <row r="43" spans="3:32" x14ac:dyDescent="0.25">
      <c r="AC43" s="289" t="s">
        <v>595</v>
      </c>
      <c r="AD43" s="289" t="s">
        <v>574</v>
      </c>
      <c r="AE43" s="284" t="s">
        <v>565</v>
      </c>
      <c r="AF43" s="284"/>
    </row>
    <row r="44" spans="3:32" x14ac:dyDescent="0.25">
      <c r="AC44" s="289" t="s">
        <v>594</v>
      </c>
      <c r="AD44" s="289" t="s">
        <v>574</v>
      </c>
      <c r="AE44" s="289">
        <v>0.29315999999999998</v>
      </c>
      <c r="AF44" s="289" t="s">
        <v>573</v>
      </c>
    </row>
    <row r="45" spans="3:32" x14ac:dyDescent="0.25">
      <c r="AC45" s="289" t="s">
        <v>593</v>
      </c>
      <c r="AD45" s="289" t="s">
        <v>574</v>
      </c>
      <c r="AE45" s="289">
        <v>0.16625000000000001</v>
      </c>
      <c r="AF45" s="289" t="s">
        <v>573</v>
      </c>
    </row>
    <row r="46" spans="3:32" x14ac:dyDescent="0.25">
      <c r="AC46" s="289" t="s">
        <v>592</v>
      </c>
      <c r="AD46" s="289" t="s">
        <v>574</v>
      </c>
      <c r="AE46" s="289">
        <v>0.21021999999999999</v>
      </c>
      <c r="AF46" s="289" t="s">
        <v>573</v>
      </c>
    </row>
    <row r="47" spans="3:32" x14ac:dyDescent="0.25">
      <c r="AC47" s="285" t="s">
        <v>591</v>
      </c>
      <c r="AD47" s="285" t="s">
        <v>574</v>
      </c>
      <c r="AE47" s="285">
        <v>4.7379999999999999E-2</v>
      </c>
      <c r="AF47" s="285" t="s">
        <v>573</v>
      </c>
    </row>
    <row r="48" spans="3:32" x14ac:dyDescent="0.25">
      <c r="AC48" s="285" t="s">
        <v>590</v>
      </c>
      <c r="AD48" s="285" t="s">
        <v>574</v>
      </c>
      <c r="AE48" s="285">
        <v>0.18546000000000001</v>
      </c>
      <c r="AF48" s="285" t="s">
        <v>573</v>
      </c>
    </row>
    <row r="49" spans="29:32" x14ac:dyDescent="0.25">
      <c r="AC49" s="285" t="s">
        <v>589</v>
      </c>
      <c r="AD49" s="285" t="s">
        <v>574</v>
      </c>
      <c r="AE49" s="285">
        <v>0.19388</v>
      </c>
      <c r="AF49" s="285" t="s">
        <v>573</v>
      </c>
    </row>
    <row r="50" spans="29:32" x14ac:dyDescent="0.25">
      <c r="AC50" s="289" t="s">
        <v>588</v>
      </c>
      <c r="AD50" s="289" t="s">
        <v>586</v>
      </c>
      <c r="AE50" s="289">
        <v>0.21634400000000001</v>
      </c>
      <c r="AF50" s="289" t="s">
        <v>585</v>
      </c>
    </row>
    <row r="51" spans="29:32" x14ac:dyDescent="0.25">
      <c r="AC51" s="289" t="s">
        <v>587</v>
      </c>
      <c r="AD51" s="289" t="s">
        <v>586</v>
      </c>
      <c r="AE51" s="289">
        <v>0.33604699999999998</v>
      </c>
      <c r="AF51" s="289" t="s">
        <v>585</v>
      </c>
    </row>
    <row r="52" spans="29:32" x14ac:dyDescent="0.25">
      <c r="AC52" s="285" t="s">
        <v>584</v>
      </c>
      <c r="AD52" s="285" t="s">
        <v>580</v>
      </c>
      <c r="AE52" s="286">
        <v>0.25092300000000001</v>
      </c>
      <c r="AF52" s="286" t="s">
        <v>579</v>
      </c>
    </row>
    <row r="53" spans="29:32" x14ac:dyDescent="0.25">
      <c r="AC53" s="285" t="s">
        <v>583</v>
      </c>
      <c r="AD53" s="285" t="s">
        <v>580</v>
      </c>
      <c r="AE53" s="286">
        <v>0.82374999999999998</v>
      </c>
      <c r="AF53" s="286" t="s">
        <v>579</v>
      </c>
    </row>
    <row r="54" spans="29:32" x14ac:dyDescent="0.25">
      <c r="AC54" s="285" t="s">
        <v>582</v>
      </c>
      <c r="AD54" s="285" t="s">
        <v>580</v>
      </c>
      <c r="AE54" s="286">
        <v>0.94411</v>
      </c>
      <c r="AF54" s="286" t="s">
        <v>579</v>
      </c>
    </row>
    <row r="55" spans="29:32" x14ac:dyDescent="0.25">
      <c r="AC55" s="285" t="s">
        <v>581</v>
      </c>
      <c r="AD55" s="285" t="s">
        <v>580</v>
      </c>
      <c r="AE55" s="286">
        <v>0.88483999999999996</v>
      </c>
      <c r="AF55" s="286" t="s">
        <v>579</v>
      </c>
    </row>
    <row r="56" spans="29:32" x14ac:dyDescent="0.25">
      <c r="AC56" s="285" t="s">
        <v>578</v>
      </c>
      <c r="AD56" s="285" t="s">
        <v>574</v>
      </c>
      <c r="AE56" s="285">
        <v>0.10946</v>
      </c>
      <c r="AF56" s="285" t="s">
        <v>573</v>
      </c>
    </row>
    <row r="57" spans="29:32" x14ac:dyDescent="0.25">
      <c r="AC57" s="285" t="s">
        <v>577</v>
      </c>
      <c r="AD57" s="285" t="s">
        <v>574</v>
      </c>
      <c r="AE57" s="285">
        <v>0.21876999999999999</v>
      </c>
      <c r="AF57" s="285" t="s">
        <v>573</v>
      </c>
    </row>
    <row r="58" spans="29:32" x14ac:dyDescent="0.25">
      <c r="AC58" s="285" t="s">
        <v>576</v>
      </c>
      <c r="AD58" s="285" t="s">
        <v>574</v>
      </c>
      <c r="AE58" s="285">
        <v>0.17755000000000001</v>
      </c>
      <c r="AF58" s="285" t="s">
        <v>573</v>
      </c>
    </row>
    <row r="59" spans="29:32" x14ac:dyDescent="0.25">
      <c r="AC59" s="285" t="s">
        <v>575</v>
      </c>
      <c r="AD59" s="285" t="s">
        <v>574</v>
      </c>
      <c r="AE59" s="285">
        <v>0.116082</v>
      </c>
      <c r="AF59" s="285" t="s">
        <v>573</v>
      </c>
    </row>
    <row r="60" spans="29:32" x14ac:dyDescent="0.25">
      <c r="AC60" s="285" t="s">
        <v>572</v>
      </c>
      <c r="AD60" s="284" t="s">
        <v>566</v>
      </c>
      <c r="AE60" s="284" t="s">
        <v>565</v>
      </c>
      <c r="AF60" s="284"/>
    </row>
    <row r="61" spans="29:32" x14ac:dyDescent="0.25">
      <c r="AC61" s="285" t="s">
        <v>571</v>
      </c>
      <c r="AD61" s="284" t="s">
        <v>566</v>
      </c>
      <c r="AE61" s="284" t="s">
        <v>565</v>
      </c>
      <c r="AF61" s="284" t="s">
        <v>570</v>
      </c>
    </row>
    <row r="62" spans="29:32" x14ac:dyDescent="0.25">
      <c r="AC62" s="284" t="s">
        <v>569</v>
      </c>
      <c r="AD62" s="284" t="s">
        <v>566</v>
      </c>
      <c r="AE62" s="284" t="s">
        <v>565</v>
      </c>
      <c r="AF62" s="284"/>
    </row>
    <row r="63" spans="29:32" x14ac:dyDescent="0.25">
      <c r="AC63" s="284" t="s">
        <v>568</v>
      </c>
      <c r="AD63" s="284" t="s">
        <v>566</v>
      </c>
      <c r="AE63" s="284" t="s">
        <v>565</v>
      </c>
      <c r="AF63" s="284"/>
    </row>
    <row r="64" spans="29:32" x14ac:dyDescent="0.25">
      <c r="AC64" s="284" t="s">
        <v>567</v>
      </c>
      <c r="AD64" s="284" t="s">
        <v>566</v>
      </c>
      <c r="AE64" s="284" t="s">
        <v>565</v>
      </c>
      <c r="AF64" s="284"/>
    </row>
  </sheetData>
  <pageMargins left="0.7" right="0.7" top="0.75" bottom="0.75" header="0.3" footer="0.3"/>
  <pageSetup paperSize="9" orientation="portrait" r:id="rId1"/>
  <headerFooter>
    <oddHeader>&amp;C&amp;"arial unicode ms,Bold"&amp;10OFFICIAL</oddHeader>
    <oddFooter>&amp;C&amp;"arial unicode ms,Bold"&amp;10OFFICIAL</oddFooter>
    <evenHeader>&amp;C&amp;"arial unicode ms,Bold"&amp;10OFFICIAL</evenHeader>
    <evenFooter>&amp;C&amp;"arial unicode ms,Bold"&amp;10OFFICIAL</evenFooter>
    <firstHeader>&amp;C&amp;"arial unicode ms,Bold"&amp;10OFFICIAL</firstHeader>
    <firstFooter>&amp;C&amp;"arial unicode ms,Bold"&amp;10OFFICIAL</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0" zoomScale="90" zoomScaleNormal="90" workbookViewId="0">
      <selection activeCell="Y39" sqref="Y39"/>
    </sheetView>
  </sheetViews>
  <sheetFormatPr defaultRowHeight="15" x14ac:dyDescent="0.25"/>
  <cols>
    <col min="4" max="4" width="13.5703125" customWidth="1"/>
  </cols>
  <sheetData>
    <row r="2" spans="2:16" x14ac:dyDescent="0.25">
      <c r="M2" t="s">
        <v>82</v>
      </c>
      <c r="P2" t="s">
        <v>300</v>
      </c>
    </row>
    <row r="3" spans="2:16" ht="26.25" x14ac:dyDescent="0.25">
      <c r="B3" s="74" t="s">
        <v>168</v>
      </c>
      <c r="C3" s="74" t="s">
        <v>170</v>
      </c>
      <c r="D3" s="32"/>
      <c r="E3" s="32"/>
      <c r="F3" s="32"/>
      <c r="G3" s="32"/>
      <c r="H3" s="32"/>
      <c r="I3" s="74" t="s">
        <v>224</v>
      </c>
      <c r="J3" s="33" t="s">
        <v>63</v>
      </c>
      <c r="K3" s="33" t="s">
        <v>68</v>
      </c>
      <c r="L3" s="33" t="s">
        <v>71</v>
      </c>
      <c r="M3" s="33" t="s">
        <v>75</v>
      </c>
      <c r="P3" s="34" t="s">
        <v>297</v>
      </c>
    </row>
    <row r="4" spans="2:16" ht="26.25" x14ac:dyDescent="0.25">
      <c r="B4" s="74" t="s">
        <v>169</v>
      </c>
      <c r="C4" s="74" t="s">
        <v>171</v>
      </c>
      <c r="D4" s="32"/>
      <c r="E4" s="32"/>
      <c r="F4" s="32"/>
      <c r="G4" s="32"/>
      <c r="H4" s="32"/>
      <c r="I4" s="74" t="s">
        <v>225</v>
      </c>
      <c r="J4" s="33" t="s">
        <v>64</v>
      </c>
      <c r="K4" s="33" t="s">
        <v>69</v>
      </c>
      <c r="L4" s="33" t="s">
        <v>72</v>
      </c>
      <c r="M4" s="33" t="s">
        <v>76</v>
      </c>
      <c r="P4" s="34" t="s">
        <v>298</v>
      </c>
    </row>
    <row r="5" spans="2:16" ht="26.25" x14ac:dyDescent="0.25">
      <c r="B5" s="74" t="s">
        <v>58</v>
      </c>
      <c r="C5" s="74" t="s">
        <v>172</v>
      </c>
      <c r="D5" s="32"/>
      <c r="E5" s="32"/>
      <c r="F5" s="32"/>
      <c r="G5" s="32"/>
      <c r="H5" s="32"/>
      <c r="I5" s="74" t="s">
        <v>226</v>
      </c>
      <c r="J5" s="33" t="s">
        <v>65</v>
      </c>
      <c r="K5" s="33" t="s">
        <v>13</v>
      </c>
      <c r="L5" s="33" t="s">
        <v>73</v>
      </c>
      <c r="M5" s="33" t="s">
        <v>77</v>
      </c>
      <c r="P5" s="34" t="s">
        <v>4</v>
      </c>
    </row>
    <row r="6" spans="2:16" ht="39" x14ac:dyDescent="0.25">
      <c r="B6" s="74" t="s">
        <v>59</v>
      </c>
      <c r="C6" s="74" t="s">
        <v>61</v>
      </c>
      <c r="D6" s="32"/>
      <c r="E6" s="32"/>
      <c r="F6" s="32"/>
      <c r="H6" s="32"/>
      <c r="I6" s="74" t="s">
        <v>219</v>
      </c>
      <c r="M6" s="34" t="s">
        <v>78</v>
      </c>
      <c r="P6" s="34" t="s">
        <v>299</v>
      </c>
    </row>
    <row r="7" spans="2:16" ht="64.5" x14ac:dyDescent="0.25">
      <c r="D7" s="32"/>
      <c r="E7" s="32"/>
      <c r="F7" s="32"/>
      <c r="H7" s="32"/>
      <c r="I7" s="74" t="s">
        <v>220</v>
      </c>
      <c r="M7" s="34" t="s">
        <v>79</v>
      </c>
      <c r="P7" s="34" t="s">
        <v>7</v>
      </c>
    </row>
    <row r="8" spans="2:16" ht="64.5" x14ac:dyDescent="0.25">
      <c r="D8" s="32"/>
      <c r="E8" s="32"/>
      <c r="F8" s="32"/>
      <c r="H8" s="32"/>
      <c r="I8" s="93" t="s">
        <v>221</v>
      </c>
      <c r="M8" s="34" t="s">
        <v>80</v>
      </c>
      <c r="P8" s="34" t="s">
        <v>5</v>
      </c>
    </row>
    <row r="9" spans="2:16" ht="90" x14ac:dyDescent="0.25">
      <c r="D9" s="32"/>
      <c r="E9" s="32"/>
      <c r="H9" s="32"/>
      <c r="I9" s="74" t="s">
        <v>222</v>
      </c>
      <c r="M9" s="34" t="s">
        <v>81</v>
      </c>
    </row>
    <row r="10" spans="2:16" x14ac:dyDescent="0.25">
      <c r="D10" s="32"/>
      <c r="E10" s="32"/>
      <c r="I10" s="74" t="s">
        <v>166</v>
      </c>
    </row>
    <row r="11" spans="2:16" x14ac:dyDescent="0.25">
      <c r="D11" s="32"/>
      <c r="E11" s="32"/>
      <c r="I11" s="74" t="s">
        <v>167</v>
      </c>
    </row>
    <row r="12" spans="2:16" x14ac:dyDescent="0.25">
      <c r="D12" s="32"/>
      <c r="E12" s="32"/>
      <c r="I12" s="74" t="s">
        <v>223</v>
      </c>
    </row>
    <row r="13" spans="2:16" x14ac:dyDescent="0.25">
      <c r="D13" s="32"/>
      <c r="I13" s="74" t="s">
        <v>227</v>
      </c>
    </row>
    <row r="14" spans="2:16" x14ac:dyDescent="0.25">
      <c r="D14" s="32"/>
      <c r="I14" s="74" t="s">
        <v>5</v>
      </c>
    </row>
    <row r="16" spans="2:16" ht="15.75" thickBot="1" x14ac:dyDescent="0.3"/>
    <row r="17" spans="2:16" ht="18" x14ac:dyDescent="0.35">
      <c r="B17" s="53" t="s">
        <v>150</v>
      </c>
      <c r="C17" s="42" t="s">
        <v>304</v>
      </c>
      <c r="D17" s="42"/>
      <c r="E17" s="42"/>
      <c r="F17" s="42"/>
      <c r="G17" s="42"/>
      <c r="H17" s="42"/>
      <c r="I17" s="42"/>
      <c r="J17" s="42"/>
      <c r="K17" s="42"/>
      <c r="L17" s="42"/>
      <c r="M17" s="42"/>
      <c r="N17" s="42"/>
      <c r="O17" s="43"/>
    </row>
    <row r="18" spans="2:16" ht="18" x14ac:dyDescent="0.35">
      <c r="B18" s="44"/>
      <c r="C18" s="45" t="s">
        <v>14</v>
      </c>
      <c r="D18" s="45"/>
      <c r="E18" s="45" t="s">
        <v>3</v>
      </c>
      <c r="F18" s="45"/>
      <c r="G18" s="45"/>
      <c r="H18" s="45"/>
      <c r="I18" s="45" t="s">
        <v>52</v>
      </c>
      <c r="J18" s="45" t="s">
        <v>217</v>
      </c>
      <c r="K18" s="45" t="s">
        <v>218</v>
      </c>
      <c r="L18" s="45" t="s">
        <v>67</v>
      </c>
      <c r="M18" s="45" t="s">
        <v>165</v>
      </c>
      <c r="N18" s="45" t="s">
        <v>164</v>
      </c>
      <c r="O18" s="46" t="s">
        <v>143</v>
      </c>
      <c r="P18" s="45" t="s">
        <v>5</v>
      </c>
    </row>
    <row r="19" spans="2:16" ht="18" x14ac:dyDescent="0.35">
      <c r="B19" s="44"/>
      <c r="C19" s="45" t="s">
        <v>95</v>
      </c>
      <c r="D19" s="45"/>
      <c r="E19" s="45" t="s">
        <v>123</v>
      </c>
      <c r="F19" s="45"/>
      <c r="G19" s="45"/>
      <c r="H19" s="45"/>
      <c r="I19" s="45"/>
      <c r="J19" s="45"/>
      <c r="K19" s="45"/>
      <c r="L19" s="45"/>
      <c r="M19" s="45"/>
      <c r="N19" s="45"/>
      <c r="O19" s="46"/>
      <c r="P19" s="16"/>
    </row>
    <row r="20" spans="2:16" x14ac:dyDescent="0.25">
      <c r="B20" s="44"/>
      <c r="C20" s="45" t="s">
        <v>153</v>
      </c>
      <c r="D20" s="45"/>
      <c r="E20" s="45" t="s">
        <v>91</v>
      </c>
      <c r="F20" s="45"/>
      <c r="G20" s="45"/>
      <c r="H20" s="45"/>
      <c r="I20" s="45" t="s">
        <v>181</v>
      </c>
      <c r="J20" s="45" t="s">
        <v>60</v>
      </c>
      <c r="K20" s="45" t="s">
        <v>60</v>
      </c>
      <c r="L20" s="45" t="s">
        <v>191</v>
      </c>
      <c r="M20" s="45" t="s">
        <v>205</v>
      </c>
      <c r="N20" s="45" t="s">
        <v>195</v>
      </c>
      <c r="O20" s="46" t="s">
        <v>135</v>
      </c>
      <c r="P20" s="16"/>
    </row>
    <row r="21" spans="2:16" x14ac:dyDescent="0.25">
      <c r="B21" s="44"/>
      <c r="C21" s="47" t="s">
        <v>96</v>
      </c>
      <c r="D21" s="45"/>
      <c r="E21" s="45" t="s">
        <v>124</v>
      </c>
      <c r="F21" s="45"/>
      <c r="G21" s="45"/>
      <c r="H21" s="45"/>
      <c r="I21" s="45" t="s">
        <v>140</v>
      </c>
      <c r="J21" s="45" t="s">
        <v>185</v>
      </c>
      <c r="K21" s="45" t="s">
        <v>185</v>
      </c>
      <c r="L21" s="45" t="s">
        <v>192</v>
      </c>
      <c r="M21" s="45" t="s">
        <v>206</v>
      </c>
      <c r="N21" s="45" t="s">
        <v>196</v>
      </c>
      <c r="O21" s="46" t="s">
        <v>141</v>
      </c>
    </row>
    <row r="22" spans="2:16" x14ac:dyDescent="0.25">
      <c r="B22" s="44"/>
      <c r="C22" s="47" t="s">
        <v>98</v>
      </c>
      <c r="D22" s="45"/>
      <c r="E22" s="45"/>
      <c r="F22" s="45"/>
      <c r="G22" s="45"/>
      <c r="H22" s="45"/>
      <c r="I22" s="45" t="s">
        <v>183</v>
      </c>
      <c r="J22" s="45" t="s">
        <v>186</v>
      </c>
      <c r="K22" s="45" t="s">
        <v>186</v>
      </c>
      <c r="L22" s="45" t="s">
        <v>193</v>
      </c>
      <c r="M22" s="45" t="s">
        <v>207</v>
      </c>
      <c r="N22" s="45" t="s">
        <v>197</v>
      </c>
      <c r="O22" s="46" t="s">
        <v>151</v>
      </c>
    </row>
    <row r="23" spans="2:16" x14ac:dyDescent="0.25">
      <c r="B23" s="44"/>
      <c r="C23" s="47" t="s">
        <v>100</v>
      </c>
      <c r="D23" s="45"/>
      <c r="E23" s="45" t="s">
        <v>126</v>
      </c>
      <c r="F23" s="45" t="s">
        <v>292</v>
      </c>
      <c r="G23" s="45"/>
      <c r="H23" s="45"/>
      <c r="I23" s="45" t="s">
        <v>184</v>
      </c>
      <c r="J23" s="45" t="s">
        <v>187</v>
      </c>
      <c r="K23" s="45" t="s">
        <v>305</v>
      </c>
      <c r="L23" s="45" t="s">
        <v>190</v>
      </c>
      <c r="M23" s="45" t="s">
        <v>228</v>
      </c>
      <c r="N23" s="45" t="s">
        <v>198</v>
      </c>
      <c r="O23" s="46" t="s">
        <v>5</v>
      </c>
    </row>
    <row r="24" spans="2:16" x14ac:dyDescent="0.25">
      <c r="B24" s="44"/>
      <c r="C24" s="47" t="s">
        <v>101</v>
      </c>
      <c r="D24" s="45"/>
      <c r="E24" s="45" t="s">
        <v>127</v>
      </c>
      <c r="F24" s="45" t="s">
        <v>293</v>
      </c>
      <c r="G24" s="45"/>
      <c r="H24" s="45"/>
      <c r="I24" s="45" t="s">
        <v>214</v>
      </c>
      <c r="J24" s="45" t="s">
        <v>216</v>
      </c>
      <c r="K24" s="45" t="s">
        <v>216</v>
      </c>
      <c r="L24" s="45" t="s">
        <v>142</v>
      </c>
      <c r="M24" s="45" t="s">
        <v>208</v>
      </c>
      <c r="N24" s="45" t="s">
        <v>199</v>
      </c>
      <c r="O24" s="46"/>
    </row>
    <row r="25" spans="2:16" x14ac:dyDescent="0.25">
      <c r="B25" s="44"/>
      <c r="C25" s="47" t="s">
        <v>255</v>
      </c>
      <c r="D25" s="45"/>
      <c r="E25" s="45" t="s">
        <v>5</v>
      </c>
      <c r="F25" s="45"/>
      <c r="G25" s="45"/>
      <c r="H25" s="45"/>
      <c r="I25" s="45" t="s">
        <v>215</v>
      </c>
      <c r="J25" s="45" t="s">
        <v>188</v>
      </c>
      <c r="K25" s="45" t="s">
        <v>188</v>
      </c>
      <c r="L25" s="45" t="s">
        <v>194</v>
      </c>
      <c r="M25" s="45" t="s">
        <v>209</v>
      </c>
      <c r="N25" s="45" t="s">
        <v>200</v>
      </c>
      <c r="O25" s="46"/>
    </row>
    <row r="26" spans="2:16" x14ac:dyDescent="0.25">
      <c r="B26" s="44"/>
      <c r="C26" s="47" t="s">
        <v>103</v>
      </c>
      <c r="D26" s="45"/>
      <c r="E26" s="45"/>
      <c r="F26" s="45"/>
      <c r="G26" s="45"/>
      <c r="H26" s="45"/>
      <c r="I26" s="45" t="s">
        <v>182</v>
      </c>
      <c r="J26" s="45" t="s">
        <v>211</v>
      </c>
      <c r="K26" s="45" t="s">
        <v>189</v>
      </c>
      <c r="L26" s="45" t="s">
        <v>151</v>
      </c>
      <c r="M26" s="45" t="s">
        <v>210</v>
      </c>
      <c r="N26" s="45" t="s">
        <v>201</v>
      </c>
      <c r="O26" s="46"/>
    </row>
    <row r="27" spans="2:16" x14ac:dyDescent="0.25">
      <c r="B27" s="44"/>
      <c r="C27" s="47" t="s">
        <v>102</v>
      </c>
      <c r="D27" s="45"/>
      <c r="E27" s="45" t="s">
        <v>131</v>
      </c>
      <c r="F27" s="45"/>
      <c r="G27" s="45"/>
      <c r="H27" s="45"/>
      <c r="I27" s="45" t="s">
        <v>5</v>
      </c>
      <c r="J27" s="45" t="s">
        <v>212</v>
      </c>
      <c r="K27" s="45" t="s">
        <v>211</v>
      </c>
      <c r="L27" s="45" t="s">
        <v>5</v>
      </c>
      <c r="M27" s="45" t="s">
        <v>5</v>
      </c>
      <c r="N27" s="45" t="s">
        <v>202</v>
      </c>
      <c r="O27" s="46"/>
    </row>
    <row r="28" spans="2:16" x14ac:dyDescent="0.25">
      <c r="B28" s="44"/>
      <c r="C28" s="47" t="s">
        <v>121</v>
      </c>
      <c r="D28" s="45"/>
      <c r="E28" s="45" t="s">
        <v>136</v>
      </c>
      <c r="F28" s="45"/>
      <c r="G28" s="45"/>
      <c r="H28" s="45"/>
      <c r="I28" s="45"/>
      <c r="J28" s="45" t="s">
        <v>213</v>
      </c>
      <c r="K28" s="45" t="s">
        <v>212</v>
      </c>
      <c r="L28" s="45"/>
      <c r="M28" s="45"/>
      <c r="N28" s="45" t="s">
        <v>203</v>
      </c>
      <c r="O28" s="46"/>
    </row>
    <row r="29" spans="2:16" x14ac:dyDescent="0.25">
      <c r="B29" s="44"/>
      <c r="C29" s="95" t="s">
        <v>265</v>
      </c>
      <c r="D29" s="45"/>
      <c r="E29" s="45" t="s">
        <v>132</v>
      </c>
      <c r="F29" s="45"/>
      <c r="G29" s="45"/>
      <c r="H29" s="45"/>
      <c r="I29" s="45"/>
      <c r="J29" s="45" t="s">
        <v>151</v>
      </c>
      <c r="K29" s="45" t="s">
        <v>213</v>
      </c>
      <c r="L29" s="45"/>
      <c r="M29" s="45"/>
      <c r="N29" s="45" t="s">
        <v>204</v>
      </c>
      <c r="O29" s="46"/>
    </row>
    <row r="30" spans="2:16" x14ac:dyDescent="0.25">
      <c r="B30" s="44"/>
      <c r="C30" s="47" t="s">
        <v>107</v>
      </c>
      <c r="D30" s="45"/>
      <c r="E30" s="45" t="s">
        <v>133</v>
      </c>
      <c r="F30" s="45"/>
      <c r="G30" s="45"/>
      <c r="H30" s="45"/>
      <c r="I30" s="45"/>
      <c r="J30" s="45" t="s">
        <v>5</v>
      </c>
      <c r="K30" s="45" t="s">
        <v>151</v>
      </c>
      <c r="L30" s="45"/>
      <c r="M30" s="45"/>
      <c r="N30" s="45" t="s">
        <v>5</v>
      </c>
      <c r="O30" s="46"/>
    </row>
    <row r="31" spans="2:16" x14ac:dyDescent="0.25">
      <c r="B31" s="44"/>
      <c r="C31" s="47" t="s">
        <v>268</v>
      </c>
      <c r="D31" s="45"/>
      <c r="E31" s="45" t="s">
        <v>124</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275</v>
      </c>
      <c r="D35" s="45"/>
      <c r="E35" s="45"/>
      <c r="F35" s="45"/>
      <c r="G35" s="45"/>
      <c r="H35" s="45"/>
      <c r="I35" s="45" t="s">
        <v>70</v>
      </c>
      <c r="J35" s="45"/>
      <c r="K35" s="45"/>
      <c r="L35" s="45"/>
      <c r="M35" s="45"/>
      <c r="N35" s="45"/>
      <c r="O35" s="46"/>
    </row>
    <row r="36" spans="2:15" x14ac:dyDescent="0.25">
      <c r="B36" s="44"/>
      <c r="C36" s="47" t="s">
        <v>280</v>
      </c>
      <c r="D36" s="45"/>
      <c r="E36" s="45"/>
      <c r="F36" s="45"/>
      <c r="G36" s="45"/>
      <c r="H36" s="45"/>
      <c r="I36" s="45" t="s">
        <v>90</v>
      </c>
      <c r="J36" s="45"/>
      <c r="K36" s="45"/>
      <c r="L36" s="45"/>
      <c r="M36" s="45"/>
      <c r="N36" s="45"/>
      <c r="O36" s="46"/>
    </row>
    <row r="37" spans="2:15" x14ac:dyDescent="0.25">
      <c r="B37" s="44"/>
      <c r="C37" s="47" t="s">
        <v>117</v>
      </c>
      <c r="D37" s="45"/>
      <c r="E37" s="76" t="s">
        <v>153</v>
      </c>
      <c r="F37" s="45"/>
      <c r="G37" s="45"/>
      <c r="H37" s="45"/>
      <c r="I37" s="45" t="s">
        <v>83</v>
      </c>
      <c r="J37" s="45"/>
      <c r="K37" s="45"/>
      <c r="L37" s="45"/>
      <c r="M37" s="45"/>
      <c r="N37" s="45"/>
      <c r="O37" s="46"/>
    </row>
    <row r="38" spans="2:15" x14ac:dyDescent="0.25">
      <c r="B38" s="44"/>
      <c r="C38" s="47" t="s">
        <v>119</v>
      </c>
      <c r="D38" s="45"/>
      <c r="E38" s="45">
        <v>1990</v>
      </c>
      <c r="F38" s="45"/>
      <c r="G38" s="45"/>
      <c r="H38" s="45"/>
      <c r="I38" s="45" t="s">
        <v>958</v>
      </c>
      <c r="J38" s="45"/>
      <c r="K38" s="45"/>
      <c r="L38" s="45"/>
      <c r="M38" s="45"/>
      <c r="N38" s="45"/>
      <c r="O38" s="46"/>
    </row>
    <row r="39" spans="2:15" x14ac:dyDescent="0.25">
      <c r="B39" s="44"/>
      <c r="C39" s="47" t="s">
        <v>97</v>
      </c>
      <c r="D39" s="45"/>
      <c r="E39" s="45">
        <v>1991</v>
      </c>
      <c r="F39" s="45"/>
      <c r="G39" s="45"/>
      <c r="H39" s="45"/>
      <c r="I39" s="45" t="s">
        <v>959</v>
      </c>
      <c r="J39" s="45"/>
      <c r="K39" s="45"/>
      <c r="L39" s="45"/>
      <c r="M39" s="45"/>
      <c r="N39" s="45"/>
      <c r="O39" s="46"/>
    </row>
    <row r="40" spans="2:15" x14ac:dyDescent="0.25">
      <c r="B40" s="44"/>
      <c r="C40" s="47" t="s">
        <v>99</v>
      </c>
      <c r="D40" s="45"/>
      <c r="E40" s="45">
        <v>1992</v>
      </c>
      <c r="F40" s="45"/>
      <c r="G40" s="45"/>
      <c r="H40" s="45"/>
      <c r="I40" s="45" t="s">
        <v>960</v>
      </c>
      <c r="J40" s="45"/>
      <c r="K40" s="45"/>
      <c r="L40" s="45"/>
      <c r="M40" s="45"/>
      <c r="N40" s="45"/>
      <c r="O40" s="46"/>
    </row>
    <row r="41" spans="2:15" x14ac:dyDescent="0.25">
      <c r="B41" s="44"/>
      <c r="C41" s="47" t="s">
        <v>105</v>
      </c>
      <c r="D41" s="45"/>
      <c r="E41" s="45">
        <v>1993</v>
      </c>
      <c r="F41" s="45"/>
      <c r="G41" s="45"/>
      <c r="H41" s="45"/>
      <c r="I41" s="45" t="s">
        <v>5</v>
      </c>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263</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headerFooter>
    <oddHeader>&amp;C&amp;"arial unicode ms,Bold"&amp;10OFFICIAL</oddHeader>
    <oddFooter>&amp;C&amp;"arial unicode ms,Bold"&amp;10OFFICIAL</oddFooter>
    <evenHeader>&amp;C&amp;"arial unicode ms,Bold"&amp;10OFFICIAL</evenHeader>
    <evenFooter>&amp;C&amp;"arial unicode ms,Bold"&amp;10OFFICIAL</evenFooter>
    <firstHeader>&amp;C&amp;"arial unicode ms,Bold"&amp;10OFFICIAL</firstHeader>
    <firstFooter>&amp;C&amp;"arial unicode ms,Bold"&amp;10OFFICIAL</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zoomScale="80" zoomScaleNormal="80" workbookViewId="0">
      <selection activeCell="C144" sqref="C144"/>
    </sheetView>
  </sheetViews>
  <sheetFormatPr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312</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163</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157</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125</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128</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129</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4" t="s">
        <v>309</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t="s">
        <v>268</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160</v>
      </c>
      <c r="D15" s="70" t="s">
        <v>127</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41" t="s">
        <v>158</v>
      </c>
      <c r="D17" s="35" t="s">
        <v>313</v>
      </c>
      <c r="E17" s="10">
        <f ca="1">IFERROR(INDEX(INDIRECT(SUBSTITUTE(RIGHT($D$15,LEN($D$15)-4)," ","_")),MATCH($D$14&amp;E$16,'LACO2 data'!$B$2:$B$577,0),MATCH($D17,'LACO2 data'!$A$1:$AB$1,0)),"")</f>
        <v>2502.7382804354456</v>
      </c>
      <c r="F17" s="55">
        <f ca="1">IFERROR(INDEX(INDIRECT(SUBSTITUTE(RIGHT($D$15,LEN($D$15)-4)," ","_")),MATCH($D$14&amp;F$16,'LACO2 data'!$B$2:$B$577,0),MATCH($D17,'LACO2 data'!$A$1:$AB$1,0)),"")</f>
        <v>2467.6429970500571</v>
      </c>
      <c r="G17" s="55">
        <f ca="1">IFERROR(INDEX(INDIRECT(SUBSTITUTE(RIGHT($D$15,LEN($D$15)-4)," ","_")),MATCH($D$14&amp;G$16,'LACO2 data'!$B$2:$B$577,0),MATCH($D17,'LACO2 data'!$A$1:$AB$1,0)),"")</f>
        <v>2449.7956581112298</v>
      </c>
      <c r="H17" s="55">
        <f ca="1">IFERROR(INDEX(INDIRECT(SUBSTITUTE(RIGHT($D$15,LEN($D$15)-4)," ","_")),MATCH($D$14&amp;H$16,'LACO2 data'!$B$2:$B$577,0),MATCH($D17,'LACO2 data'!$A$1:$AB$1,0)),"")</f>
        <v>2400.747402384427</v>
      </c>
      <c r="I17" s="55">
        <f ca="1">IFERROR(INDEX(INDIRECT(SUBSTITUTE(RIGHT($D$15,LEN($D$15)-4)," ","_")),MATCH($D$14&amp;I$16,'LACO2 data'!$B$2:$B$577,0),MATCH($D17,'LACO2 data'!$A$1:$AB$1,0)),"")</f>
        <v>2225.5359984089082</v>
      </c>
      <c r="J17" s="55">
        <f ca="1">IFERROR(INDEX(INDIRECT(SUBSTITUTE(RIGHT($D$15,LEN($D$15)-4)," ","_")),MATCH($D$14&amp;J$16,'LACO2 data'!$B$2:$B$577,0),MATCH($D17,'LACO2 data'!$A$1:$AB$1,0)),"")</f>
        <v>2384.7117269621294</v>
      </c>
      <c r="K17" s="55">
        <f ca="1">IFERROR(INDEX(INDIRECT(SUBSTITUTE(RIGHT($D$15,LEN($D$15)-4)," ","_")),MATCH($D$14&amp;K$16,'LACO2 data'!$B$2:$B$577,0),MATCH($D17,'LACO2 data'!$A$1:$AB$1,0)),"")</f>
        <v>2216.798770653761</v>
      </c>
      <c r="L17" s="55">
        <f ca="1">IFERROR(INDEX(INDIRECT(SUBSTITUTE(RIGHT($D$15,LEN($D$15)-4)," ","_")),MATCH($D$14&amp;L$16,'LACO2 data'!$B$2:$B$577,0),MATCH($D17,'LACO2 data'!$A$1:$AB$1,0)),"")</f>
        <v>2208.6978269001293</v>
      </c>
      <c r="M17" s="55">
        <f ca="1">IFERROR(INDEX(INDIRECT(SUBSTITUTE(RIGHT($D$15,LEN($D$15)-4)," ","_")),MATCH($D$14&amp;M$16,'LACO2 data'!$B$2:$B$577,0),MATCH($D17,'LACO2 data'!$A$1:$AB$1,0)),"")</f>
        <v>2147.561236483647</v>
      </c>
      <c r="N17" s="56" t="s">
        <v>303</v>
      </c>
      <c r="O17" s="63"/>
      <c r="P17" s="18"/>
      <c r="Q17" s="18"/>
      <c r="R17" s="18"/>
      <c r="S17" s="18"/>
      <c r="T17" s="18"/>
      <c r="U17" s="18"/>
      <c r="V17" s="18"/>
      <c r="W17" s="18"/>
      <c r="X17" s="94"/>
      <c r="Y17" s="23"/>
    </row>
    <row r="18" spans="1:25" s="3" customFormat="1" ht="31.5" customHeight="1" x14ac:dyDescent="0.25">
      <c r="A18" s="13"/>
      <c r="B18" s="14"/>
      <c r="C18" s="542"/>
      <c r="D18" s="35" t="s">
        <v>15</v>
      </c>
      <c r="E18" s="10">
        <f ca="1">IFERROR(INDEX(INDIRECT(SUBSTITUTE(RIGHT($D$15,LEN($D$15)-4)," ","_")),MATCH($D$14&amp;E$16,'LACO2 data'!$B$2:$B$577,0),MATCH($D18,'LACO2 data'!$A$1:$AB$1,0)),"")</f>
        <v>1110.7794193444829</v>
      </c>
      <c r="F18" s="10">
        <f ca="1">IFERROR(INDEX(INDIRECT(SUBSTITUTE(RIGHT($D$15,LEN($D$15)-4)," ","_")),MATCH($D$14&amp;F$16,'LACO2 data'!$B$2:$B$577,0),MATCH($D18,'LACO2 data'!$A$1:$AB$1,0)),"")</f>
        <v>1051.4521214848062</v>
      </c>
      <c r="G18" s="10">
        <f ca="1">IFERROR(INDEX(INDIRECT(SUBSTITUTE(RIGHT($D$15,LEN($D$15)-4)," ","_")),MATCH($D$14&amp;G$16,'LACO2 data'!$B$2:$B$577,0),MATCH($D18,'LACO2 data'!$A$1:$AB$1,0)),"")</f>
        <v>1036.1254546980344</v>
      </c>
      <c r="H18" s="10">
        <f ca="1">IFERROR(INDEX(INDIRECT(SUBSTITUTE(RIGHT($D$15,LEN($D$15)-4)," ","_")),MATCH($D$14&amp;H$16,'LACO2 data'!$B$2:$B$577,0),MATCH($D18,'LACO2 data'!$A$1:$AB$1,0)),"")</f>
        <v>1004.5690017551298</v>
      </c>
      <c r="I18" s="10">
        <f ca="1">IFERROR(INDEX(INDIRECT(SUBSTITUTE(RIGHT($D$15,LEN($D$15)-4)," ","_")),MATCH($D$14&amp;I$16,'LACO2 data'!$B$2:$B$577,0),MATCH($D18,'LACO2 data'!$A$1:$AB$1,0)),"")</f>
        <v>886.87502038334424</v>
      </c>
      <c r="J18" s="10">
        <f ca="1">IFERROR(INDEX(INDIRECT(SUBSTITUTE(RIGHT($D$15,LEN($D$15)-4)," ","_")),MATCH($D$14&amp;J$16,'LACO2 data'!$B$2:$B$577,0),MATCH($D18,'LACO2 data'!$A$1:$AB$1,0)),"")</f>
        <v>1000.3998603584165</v>
      </c>
      <c r="K18" s="10">
        <f ca="1">IFERROR(INDEX(INDIRECT(SUBSTITUTE(RIGHT($D$15,LEN($D$15)-4)," ","_")),MATCH($D$14&amp;K$16,'LACO2 data'!$B$2:$B$577,0),MATCH($D18,'LACO2 data'!$A$1:$AB$1,0)),"")</f>
        <v>940.44355175197984</v>
      </c>
      <c r="L18" s="10">
        <f ca="1">IFERROR(INDEX(INDIRECT(SUBSTITUTE(RIGHT($D$15,LEN($D$15)-4)," ","_")),MATCH($D$14&amp;L$16,'LACO2 data'!$B$2:$B$577,0),MATCH($D18,'LACO2 data'!$A$1:$AB$1,0)),"")</f>
        <v>911.64251729493492</v>
      </c>
      <c r="M18" s="10">
        <f ca="1">IFERROR(INDEX(INDIRECT(SUBSTITUTE(RIGHT($D$15,LEN($D$15)-4)," ","_")),MATCH($D$14&amp;M$16,'LACO2 data'!$B$2:$B$577,0),MATCH($D18,'LACO2 data'!$A$1:$AB$1,0)),"")</f>
        <v>899.00929073065265</v>
      </c>
      <c r="N18" s="9" t="s">
        <v>303</v>
      </c>
      <c r="O18" s="64"/>
      <c r="P18" s="18"/>
      <c r="Q18" s="18"/>
      <c r="R18" s="18"/>
      <c r="S18" s="18"/>
      <c r="T18" s="18"/>
      <c r="U18" s="18"/>
      <c r="V18" s="18"/>
      <c r="W18" s="18"/>
      <c r="X18" s="94"/>
      <c r="Y18" s="23"/>
    </row>
    <row r="19" spans="1:25" s="3" customFormat="1" ht="30" customHeight="1" x14ac:dyDescent="0.25">
      <c r="A19" s="13"/>
      <c r="B19" s="14"/>
      <c r="C19" s="542"/>
      <c r="D19" s="35" t="s">
        <v>16</v>
      </c>
      <c r="E19" s="10">
        <f ca="1">IFERROR(INDEX(INDIRECT(SUBSTITUTE(RIGHT($D$15,LEN($D$15)-4)," ","_")),MATCH($D$14&amp;E$16,'LACO2 data'!$B$2:$B$577,0),MATCH($D19,'LACO2 data'!$A$1:$AB$1,0)),"")</f>
        <v>769.24412887167182</v>
      </c>
      <c r="F19" s="10">
        <f ca="1">IFERROR(INDEX(INDIRECT(SUBSTITUTE(RIGHT($D$15,LEN($D$15)-4)," ","_")),MATCH($D$14&amp;F$16,'LACO2 data'!$B$2:$B$577,0),MATCH($D19,'LACO2 data'!$A$1:$AB$1,0)),"")</f>
        <v>784.46539295338516</v>
      </c>
      <c r="G19" s="10">
        <f ca="1">IFERROR(INDEX(INDIRECT(SUBSTITUTE(RIGHT($D$15,LEN($D$15)-4)," ","_")),MATCH($D$14&amp;G$16,'LACO2 data'!$B$2:$B$577,0),MATCH($D19,'LACO2 data'!$A$1:$AB$1,0)),"")</f>
        <v>772.01415223425579</v>
      </c>
      <c r="H19" s="10">
        <f ca="1">IFERROR(INDEX(INDIRECT(SUBSTITUTE(RIGHT($D$15,LEN($D$15)-4)," ","_")),MATCH($D$14&amp;H$16,'LACO2 data'!$B$2:$B$577,0),MATCH($D19,'LACO2 data'!$A$1:$AB$1,0)),"")</f>
        <v>778.35513849696201</v>
      </c>
      <c r="I19" s="10">
        <f ca="1">IFERROR(INDEX(INDIRECT(SUBSTITUTE(RIGHT($D$15,LEN($D$15)-4)," ","_")),MATCH($D$14&amp;I$16,'LACO2 data'!$B$2:$B$577,0),MATCH($D19,'LACO2 data'!$A$1:$AB$1,0)),"")</f>
        <v>722.98992607011428</v>
      </c>
      <c r="J19" s="10">
        <f ca="1">IFERROR(INDEX(INDIRECT(SUBSTITUTE(RIGHT($D$15,LEN($D$15)-4)," ","_")),MATCH($D$14&amp;J$16,'LACO2 data'!$B$2:$B$577,0),MATCH($D19,'LACO2 data'!$A$1:$AB$1,0)),"")</f>
        <v>770.46753476007825</v>
      </c>
      <c r="K19" s="10">
        <f ca="1">IFERROR(INDEX(INDIRECT(SUBSTITUTE(RIGHT($D$15,LEN($D$15)-4)," ","_")),MATCH($D$14&amp;K$16,'LACO2 data'!$B$2:$B$577,0),MATCH($D19,'LACO2 data'!$A$1:$AB$1,0)),"")</f>
        <v>670.90213682256581</v>
      </c>
      <c r="L19" s="10">
        <f ca="1">IFERROR(INDEX(INDIRECT(SUBSTITUTE(RIGHT($D$15,LEN($D$15)-4)," ","_")),MATCH($D$14&amp;L$16,'LACO2 data'!$B$2:$B$577,0),MATCH($D19,'LACO2 data'!$A$1:$AB$1,0)),"")</f>
        <v>694.95323019619013</v>
      </c>
      <c r="M19" s="10">
        <f ca="1">IFERROR(INDEX(INDIRECT(SUBSTITUTE(RIGHT($D$15,LEN($D$15)-4)," ","_")),MATCH($D$14&amp;M$16,'LACO2 data'!$B$2:$B$577,0),MATCH($D19,'LACO2 data'!$A$1:$AB$1,0)),"")</f>
        <v>646.68389564875883</v>
      </c>
      <c r="N19" s="9" t="s">
        <v>303</v>
      </c>
      <c r="O19" s="64"/>
      <c r="P19" s="18"/>
      <c r="Q19" s="18"/>
      <c r="R19" s="18"/>
      <c r="S19" s="18"/>
      <c r="T19" s="18"/>
      <c r="U19" s="18"/>
      <c r="V19" s="18"/>
      <c r="W19" s="18"/>
      <c r="X19" s="94"/>
      <c r="Y19" s="23"/>
    </row>
    <row r="20" spans="1:25" s="3" customFormat="1" ht="28.5" customHeight="1" x14ac:dyDescent="0.25">
      <c r="A20" s="13"/>
      <c r="B20" s="14"/>
      <c r="C20" s="542"/>
      <c r="D20" s="35" t="s">
        <v>17</v>
      </c>
      <c r="E20" s="10">
        <f ca="1">IFERROR(INDEX(INDIRECT(SUBSTITUTE(RIGHT($D$15,LEN($D$15)-4)," ","_")),MATCH($D$14&amp;E$16,'LACO2 data'!$B$2:$B$577,0),MATCH($D20,'LACO2 data'!$A$1:$AB$1,0)),"")</f>
        <v>622.71473221929136</v>
      </c>
      <c r="F20" s="10">
        <f ca="1">IFERROR(INDEX(INDIRECT(SUBSTITUTE(RIGHT($D$15,LEN($D$15)-4)," ","_")),MATCH($D$14&amp;F$16,'LACO2 data'!$B$2:$B$577,0),MATCH($D20,'LACO2 data'!$A$1:$AB$1,0)),"")</f>
        <v>631.72548261186603</v>
      </c>
      <c r="G20" s="10">
        <f ca="1">IFERROR(INDEX(INDIRECT(SUBSTITUTE(RIGHT($D$15,LEN($D$15)-4)," ","_")),MATCH($D$14&amp;G$16,'LACO2 data'!$B$2:$B$577,0),MATCH($D20,'LACO2 data'!$A$1:$AB$1,0)),"")</f>
        <v>641.65605117893949</v>
      </c>
      <c r="H20" s="10">
        <f ca="1">IFERROR(INDEX(INDIRECT(SUBSTITUTE(RIGHT($D$15,LEN($D$15)-4)," ","_")),MATCH($D$14&amp;H$16,'LACO2 data'!$B$2:$B$577,0),MATCH($D20,'LACO2 data'!$A$1:$AB$1,0)),"")</f>
        <v>617.82326213233557</v>
      </c>
      <c r="I20" s="10">
        <f ca="1">IFERROR(INDEX(INDIRECT(SUBSTITUTE(RIGHT($D$15,LEN($D$15)-4)," ","_")),MATCH($D$14&amp;I$16,'LACO2 data'!$B$2:$B$577,0),MATCH($D20,'LACO2 data'!$A$1:$AB$1,0)),"")</f>
        <v>615.6710519554498</v>
      </c>
      <c r="J20" s="10">
        <f ca="1">IFERROR(INDEX(INDIRECT(SUBSTITUTE(RIGHT($D$15,LEN($D$15)-4)," ","_")),MATCH($D$14&amp;J$16,'LACO2 data'!$B$2:$B$577,0),MATCH($D20,'LACO2 data'!$A$1:$AB$1,0)),"")</f>
        <v>613.84433184363468</v>
      </c>
      <c r="K20" s="10">
        <f ca="1">IFERROR(INDEX(INDIRECT(SUBSTITUTE(RIGHT($D$15,LEN($D$15)-4)," ","_")),MATCH($D$14&amp;K$16,'LACO2 data'!$B$2:$B$577,0),MATCH($D20,'LACO2 data'!$A$1:$AB$1,0)),"")</f>
        <v>605.45308207921539</v>
      </c>
      <c r="L20" s="10">
        <f ca="1">IFERROR(INDEX(INDIRECT(SUBSTITUTE(RIGHT($D$15,LEN($D$15)-4)," ","_")),MATCH($D$14&amp;L$16,'LACO2 data'!$B$2:$B$577,0),MATCH($D20,'LACO2 data'!$A$1:$AB$1,0)),"")</f>
        <v>602.10207940900398</v>
      </c>
      <c r="M20" s="10">
        <f ca="1">IFERROR(INDEX(INDIRECT(SUBSTITUTE(RIGHT($D$15,LEN($D$15)-4)," ","_")),MATCH($D$14&amp;M$16,'LACO2 data'!$B$2:$B$577,0),MATCH($D20,'LACO2 data'!$A$1:$AB$1,0)),"")</f>
        <v>601.86805010423541</v>
      </c>
      <c r="N20" s="9" t="s">
        <v>303</v>
      </c>
      <c r="O20" s="64"/>
      <c r="P20" s="18"/>
      <c r="Q20" s="18"/>
      <c r="R20" s="18"/>
      <c r="S20" s="18"/>
      <c r="T20" s="18"/>
      <c r="U20" s="18"/>
      <c r="V20" s="18"/>
      <c r="W20" s="18"/>
      <c r="X20" s="94"/>
      <c r="Y20" s="23"/>
    </row>
    <row r="21" spans="1:25" s="3" customFormat="1" ht="36.75" customHeight="1" thickBot="1" x14ac:dyDescent="0.3">
      <c r="A21" s="13"/>
      <c r="B21" s="14"/>
      <c r="C21" s="543"/>
      <c r="D21" s="65" t="s">
        <v>18</v>
      </c>
      <c r="E21" s="60">
        <f ca="1">IFERROR(INDEX(INDIRECT(SUBSTITUTE(RIGHT($D$15,LEN($D$15)-4)," ","_")),MATCH($D$14&amp;E$16,'LACO2 data'!$B$2:$B$577,0),MATCH($D21,'LACO2 data'!$A$1:$AB$1,0)),"")</f>
        <v>4.5967112922353826</v>
      </c>
      <c r="F21" s="60">
        <f ca="1">IFERROR(INDEX(INDIRECT(SUBSTITUTE(RIGHT($D$15,LEN($D$15)-4)," ","_")),MATCH($D$14&amp;F$16,'LACO2 data'!$B$2:$B$577,0),MATCH($D21,'LACO2 data'!$A$1:$AB$1,0)),"")</f>
        <v>4.1680296490104043</v>
      </c>
      <c r="G21" s="60">
        <f ca="1">IFERROR(INDEX(INDIRECT(SUBSTITUTE(RIGHT($D$15,LEN($D$15)-4)," ","_")),MATCH($D$14&amp;G$16,'LACO2 data'!$B$2:$B$577,0),MATCH($D21,'LACO2 data'!$A$1:$AB$1,0)),"")</f>
        <v>4.0427844762240648</v>
      </c>
      <c r="H21" s="60">
        <f ca="1">IFERROR(INDEX(INDIRECT(SUBSTITUTE(RIGHT($D$15,LEN($D$15)-4)," ","_")),MATCH($D$14&amp;H$16,'LACO2 data'!$B$2:$B$577,0),MATCH($D21,'LACO2 data'!$A$1:$AB$1,0)),"")</f>
        <v>3.6348101292740989</v>
      </c>
      <c r="I21" s="60">
        <f ca="1">IFERROR(INDEX(INDIRECT(SUBSTITUTE(RIGHT($D$15,LEN($D$15)-4)," ","_")),MATCH($D$14&amp;I$16,'LACO2 data'!$B$2:$B$577,0),MATCH($D21,'LACO2 data'!$A$1:$AB$1,0)),"")</f>
        <v>2.9980538043969145</v>
      </c>
      <c r="J21" s="60">
        <f ca="1">IFERROR(INDEX(INDIRECT(SUBSTITUTE(RIGHT($D$15,LEN($D$15)-4)," ","_")),MATCH($D$14&amp;J$16,'LACO2 data'!$B$2:$B$577,0),MATCH($D21,'LACO2 data'!$A$1:$AB$1,0)),"")</f>
        <v>3.4516565078315562</v>
      </c>
      <c r="K21" s="60">
        <f ca="1">IFERROR(INDEX(INDIRECT(SUBSTITUTE(RIGHT($D$15,LEN($D$15)-4)," ","_")),MATCH($D$14&amp;K$16,'LACO2 data'!$B$2:$B$577,0),MATCH($D21,'LACO2 data'!$A$1:$AB$1,0)),"")</f>
        <v>2.4101369685386596</v>
      </c>
      <c r="L21" s="60">
        <f ca="1">IFERROR(INDEX(INDIRECT(SUBSTITUTE(RIGHT($D$15,LEN($D$15)-4)," ","_")),MATCH($D$14&amp;L$16,'LACO2 data'!$B$2:$B$577,0),MATCH($D21,'LACO2 data'!$A$1:$AB$1,0)),"")</f>
        <v>2.4241608479862693</v>
      </c>
      <c r="M21" s="60">
        <f ca="1">IFERROR(INDEX(INDIRECT(SUBSTITUTE(RIGHT($D$15,LEN($D$15)-4)," ","_")),MATCH($D$14&amp;M$16,'LACO2 data'!$B$2:$B$577,0),MATCH($D21,'LACO2 data'!$A$1:$AB$1,0)),"")</f>
        <v>2.1912019938216041</v>
      </c>
      <c r="N21" s="61" t="s">
        <v>306</v>
      </c>
      <c r="O21" s="66"/>
      <c r="P21" s="18"/>
      <c r="Q21" s="18"/>
      <c r="R21" s="18"/>
      <c r="S21" s="18"/>
      <c r="T21" s="18"/>
      <c r="U21" s="18"/>
      <c r="V21" s="18"/>
      <c r="W21" s="18"/>
      <c r="X21" s="94"/>
      <c r="Y21" s="23"/>
    </row>
    <row r="22" spans="1:25" s="3" customFormat="1" ht="29.25" customHeight="1" x14ac:dyDescent="0.25">
      <c r="A22" s="13"/>
      <c r="B22" s="14"/>
      <c r="C22" s="544" t="s">
        <v>159</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545"/>
      <c r="D23" s="36" t="s">
        <v>246</v>
      </c>
      <c r="E23" s="10">
        <f ca="1">IFERROR(INDEX(INDIRECT(SUBSTITUTE(RIGHT($D$15,LEN($D$15)-4)," ","_")),MATCH($D$14&amp;E$16,'LACO2 data'!$B$2:$B$577,0),MATCH($D23,'LACO2 data'!$A$1:$AB$1,0)),"")</f>
        <v>-1500.3794160505975</v>
      </c>
      <c r="F23" s="10">
        <f ca="1">IFERROR(INDEX(INDIRECT(SUBSTITUTE(RIGHT($D$15,LEN($D$15)-4)," ","_")),MATCH($D$14&amp;F$16,'LACO2 data'!$B$2:$B$577,0),MATCH($D23,'LACO2 data'!$A$1:$AB$1,0)),"")</f>
        <v>-1547.4254111415403</v>
      </c>
      <c r="G23" s="10">
        <f ca="1">IFERROR(INDEX(INDIRECT(SUBSTITUTE(RIGHT($D$15,LEN($D$15)-4)," ","_")),MATCH($D$14&amp;G$16,'LACO2 data'!$B$2:$B$577,0),MATCH($D23,'LACO2 data'!$A$1:$AB$1,0)),"")</f>
        <v>-1544.2119354370393</v>
      </c>
      <c r="H23" s="10">
        <f ca="1">IFERROR(INDEX(INDIRECT(SUBSTITUTE(RIGHT($D$15,LEN($D$15)-4)," ","_")),MATCH($D$14&amp;H$16,'LACO2 data'!$B$2:$B$577,0),MATCH($D23,'LACO2 data'!$A$1:$AB$1,0)),"")</f>
        <v>-1575.7181992417925</v>
      </c>
      <c r="I23" s="10">
        <f ca="1">IFERROR(INDEX(INDIRECT(SUBSTITUTE(RIGHT($D$15,LEN($D$15)-4)," ","_")),MATCH($D$14&amp;I$16,'LACO2 data'!$B$2:$B$577,0),MATCH($D23,'LACO2 data'!$A$1:$AB$1,0)),"")</f>
        <v>-1539.731190653114</v>
      </c>
      <c r="J23" s="10">
        <f ca="1">IFERROR(INDEX(INDIRECT(SUBSTITUTE(RIGHT($D$15,LEN($D$15)-4)," ","_")),MATCH($D$14&amp;J$16,'LACO2 data'!$B$2:$B$577,0),MATCH($D23,'LACO2 data'!$A$1:$AB$1,0)),"")</f>
        <v>-1588.3110209101549</v>
      </c>
      <c r="K23" s="10">
        <f ca="1">IFERROR(INDEX(INDIRECT(SUBSTITUTE(RIGHT($D$15,LEN($D$15)-4)," ","_")),MATCH($D$14&amp;K$16,'LACO2 data'!$B$2:$B$577,0),MATCH($D23,'LACO2 data'!$A$1:$AB$1,0)),"")</f>
        <v>-1655.8875939657592</v>
      </c>
      <c r="L23" s="10">
        <f ca="1">IFERROR(INDEX(INDIRECT(SUBSTITUTE(RIGHT($D$15,LEN($D$15)-4)," ","_")),MATCH($D$14&amp;L$16,'LACO2 data'!$B$2:$B$577,0),MATCH($D23,'LACO2 data'!$A$1:$AB$1,0)),"")</f>
        <v>-1644.0865237956475</v>
      </c>
      <c r="M23" s="10">
        <f ca="1">IFERROR(INDEX(INDIRECT(SUBSTITUTE(RIGHT($D$15,LEN($D$15)-4)," ","_")),MATCH($D$14&amp;M$16,'LACO2 data'!$B$2:$B$577,0),MATCH($D23,'LACO2 data'!$A$1:$AB$1,0)),"")</f>
        <v>-1637.1207320229046</v>
      </c>
      <c r="N23" s="9" t="s">
        <v>303</v>
      </c>
      <c r="O23" s="58"/>
      <c r="P23" s="18"/>
      <c r="Q23" s="18"/>
      <c r="R23" s="18"/>
      <c r="S23" s="18"/>
      <c r="T23" s="18"/>
      <c r="U23" s="18"/>
      <c r="V23" s="18"/>
      <c r="W23" s="18"/>
      <c r="X23" s="94"/>
      <c r="Y23" s="23"/>
    </row>
    <row r="24" spans="1:25" s="3" customFormat="1" ht="26.25" customHeight="1" thickBot="1" x14ac:dyDescent="0.3">
      <c r="A24" s="13"/>
      <c r="B24" s="14"/>
      <c r="C24" s="546"/>
      <c r="D24" s="59" t="s">
        <v>124</v>
      </c>
      <c r="E24" s="60"/>
      <c r="F24" s="60"/>
      <c r="G24" s="60"/>
      <c r="H24" s="60"/>
      <c r="I24" s="60"/>
      <c r="J24" s="60"/>
      <c r="K24" s="60"/>
      <c r="L24" s="60"/>
      <c r="M24" s="60"/>
      <c r="N24" s="61" t="s">
        <v>1</v>
      </c>
      <c r="O24" s="62" t="s">
        <v>302</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2" t="s">
        <v>955</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5" t="s">
        <v>308</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71" t="s">
        <v>66</v>
      </c>
      <c r="D29" s="120" t="s">
        <v>74</v>
      </c>
      <c r="E29" s="551" t="s">
        <v>130</v>
      </c>
      <c r="F29" s="552"/>
      <c r="G29" s="548"/>
      <c r="H29" s="121" t="s">
        <v>139</v>
      </c>
      <c r="I29" s="72" t="s">
        <v>138</v>
      </c>
      <c r="J29" s="72" t="s">
        <v>10</v>
      </c>
      <c r="K29" s="72" t="s">
        <v>134</v>
      </c>
      <c r="L29" s="72" t="s">
        <v>137</v>
      </c>
      <c r="M29" s="72" t="s">
        <v>154</v>
      </c>
      <c r="N29" s="72" t="s">
        <v>152</v>
      </c>
      <c r="O29" s="547" t="s">
        <v>8</v>
      </c>
      <c r="P29" s="548"/>
      <c r="Q29" s="18"/>
      <c r="R29" s="18"/>
      <c r="S29" s="18"/>
      <c r="T29" s="18"/>
      <c r="U29" s="18"/>
      <c r="V29" s="18"/>
      <c r="W29" s="18"/>
      <c r="X29" s="94"/>
      <c r="Y29" s="23"/>
    </row>
    <row r="30" spans="1:25" s="3" customFormat="1" ht="46.5" customHeight="1" x14ac:dyDescent="0.25">
      <c r="A30" s="13"/>
      <c r="B30" s="14"/>
      <c r="C30" s="300" t="s">
        <v>143</v>
      </c>
      <c r="D30" s="319" t="s">
        <v>141</v>
      </c>
      <c r="E30" s="553" t="s">
        <v>996</v>
      </c>
      <c r="F30" s="553"/>
      <c r="G30" s="553"/>
      <c r="H30" s="320" t="s">
        <v>124</v>
      </c>
      <c r="I30" s="321"/>
      <c r="J30" s="322">
        <v>2011</v>
      </c>
      <c r="K30" s="323"/>
      <c r="L30" s="322">
        <v>2025</v>
      </c>
      <c r="M30" s="323"/>
      <c r="N30" s="322"/>
      <c r="O30" s="549" t="s">
        <v>997</v>
      </c>
      <c r="P30" s="550"/>
      <c r="Q30" s="18"/>
      <c r="R30" s="18"/>
      <c r="S30" s="18"/>
      <c r="T30" s="18"/>
      <c r="U30" s="18"/>
      <c r="V30" s="18"/>
      <c r="W30" s="18"/>
      <c r="X30" s="94"/>
      <c r="Y30" s="23"/>
    </row>
    <row r="31" spans="1:25" s="3" customFormat="1" ht="46.5" customHeight="1" x14ac:dyDescent="0.25">
      <c r="A31" s="13"/>
      <c r="B31" s="14"/>
      <c r="C31" s="324" t="s">
        <v>165</v>
      </c>
      <c r="D31" s="325" t="s">
        <v>207</v>
      </c>
      <c r="E31" s="533" t="s">
        <v>1058</v>
      </c>
      <c r="F31" s="533"/>
      <c r="G31" s="533"/>
      <c r="H31" s="326" t="s">
        <v>124</v>
      </c>
      <c r="I31" s="327"/>
      <c r="J31" s="328">
        <v>2011</v>
      </c>
      <c r="K31" s="329"/>
      <c r="L31" s="328">
        <v>2025</v>
      </c>
      <c r="M31" s="329"/>
      <c r="N31" s="328"/>
      <c r="O31" s="533" t="s">
        <v>1059</v>
      </c>
      <c r="P31" s="534"/>
      <c r="Q31" s="18"/>
      <c r="R31" s="18"/>
      <c r="S31" s="18"/>
      <c r="T31" s="18"/>
      <c r="U31" s="18"/>
      <c r="V31" s="18"/>
      <c r="W31" s="18"/>
      <c r="X31" s="94"/>
      <c r="Y31" s="23"/>
    </row>
    <row r="32" spans="1:25" s="3" customFormat="1" ht="46.5" customHeight="1" x14ac:dyDescent="0.25">
      <c r="A32" s="13"/>
      <c r="B32" s="14"/>
      <c r="C32" s="324" t="s">
        <v>218</v>
      </c>
      <c r="D32" s="325" t="s">
        <v>305</v>
      </c>
      <c r="E32" s="533" t="s">
        <v>1060</v>
      </c>
      <c r="F32" s="533"/>
      <c r="G32" s="533"/>
      <c r="H32" s="326" t="s">
        <v>124</v>
      </c>
      <c r="I32" s="327"/>
      <c r="J32" s="328"/>
      <c r="K32" s="329"/>
      <c r="L32" s="328">
        <v>2020</v>
      </c>
      <c r="M32" s="329"/>
      <c r="N32" s="328"/>
      <c r="O32" s="533" t="s">
        <v>1061</v>
      </c>
      <c r="P32" s="534"/>
      <c r="Q32" s="18"/>
      <c r="R32" s="18"/>
      <c r="S32" s="18"/>
      <c r="T32" s="18"/>
      <c r="U32" s="18"/>
      <c r="V32" s="18"/>
      <c r="W32" s="18"/>
      <c r="X32" s="94"/>
      <c r="Y32" s="23"/>
    </row>
    <row r="33" spans="1:25" s="3" customFormat="1" ht="409.6" customHeight="1" x14ac:dyDescent="0.25">
      <c r="A33" s="13"/>
      <c r="B33" s="14"/>
      <c r="C33" s="324" t="s">
        <v>52</v>
      </c>
      <c r="D33" s="325" t="s">
        <v>5</v>
      </c>
      <c r="E33" s="533" t="s">
        <v>1077</v>
      </c>
      <c r="F33" s="533"/>
      <c r="G33" s="533"/>
      <c r="H33" s="326" t="s">
        <v>124</v>
      </c>
      <c r="I33" s="327"/>
      <c r="J33" s="328"/>
      <c r="K33" s="328"/>
      <c r="L33" s="328"/>
      <c r="M33" s="329"/>
      <c r="N33" s="328"/>
      <c r="O33" s="533" t="s">
        <v>1078</v>
      </c>
      <c r="P33" s="534"/>
      <c r="Q33" s="18"/>
      <c r="R33" s="18"/>
      <c r="S33" s="18"/>
      <c r="T33" s="18"/>
      <c r="U33" s="18"/>
      <c r="V33" s="18"/>
      <c r="W33" s="18"/>
      <c r="X33" s="94"/>
      <c r="Y33" s="23"/>
    </row>
    <row r="34" spans="1:25" s="3" customFormat="1" ht="46.5" hidden="1" customHeight="1" x14ac:dyDescent="0.25">
      <c r="A34" s="13"/>
      <c r="B34" s="14"/>
      <c r="C34" s="324"/>
      <c r="D34" s="325"/>
      <c r="E34" s="533"/>
      <c r="F34" s="533"/>
      <c r="G34" s="533"/>
      <c r="H34" s="326"/>
      <c r="I34" s="327"/>
      <c r="J34" s="328"/>
      <c r="K34" s="328"/>
      <c r="L34" s="328"/>
      <c r="M34" s="329"/>
      <c r="N34" s="328"/>
      <c r="O34" s="533"/>
      <c r="P34" s="534"/>
      <c r="Q34" s="18"/>
      <c r="R34" s="18"/>
      <c r="S34" s="18"/>
      <c r="T34" s="18"/>
      <c r="U34" s="18"/>
      <c r="V34" s="18"/>
      <c r="W34" s="18"/>
      <c r="X34" s="94"/>
      <c r="Y34" s="23"/>
    </row>
    <row r="35" spans="1:25" s="3" customFormat="1" ht="46.5" hidden="1" customHeight="1" x14ac:dyDescent="0.25">
      <c r="A35" s="13"/>
      <c r="B35" s="14"/>
      <c r="C35" s="324"/>
      <c r="D35" s="325"/>
      <c r="E35" s="533"/>
      <c r="F35" s="533"/>
      <c r="G35" s="533"/>
      <c r="H35" s="326"/>
      <c r="I35" s="327"/>
      <c r="J35" s="328"/>
      <c r="K35" s="328"/>
      <c r="L35" s="328"/>
      <c r="M35" s="329"/>
      <c r="N35" s="328"/>
      <c r="O35" s="533"/>
      <c r="P35" s="534"/>
      <c r="Q35" s="18"/>
      <c r="R35" s="18"/>
      <c r="S35" s="18"/>
      <c r="T35" s="18"/>
      <c r="U35" s="18"/>
      <c r="V35" s="18"/>
      <c r="W35" s="18"/>
      <c r="X35" s="94"/>
      <c r="Y35" s="23"/>
    </row>
    <row r="36" spans="1:25" s="3" customFormat="1" ht="46.5" hidden="1" customHeight="1" x14ac:dyDescent="0.25">
      <c r="A36" s="13"/>
      <c r="B36" s="14"/>
      <c r="C36" s="324"/>
      <c r="D36" s="325"/>
      <c r="E36" s="533"/>
      <c r="F36" s="533"/>
      <c r="G36" s="533"/>
      <c r="H36" s="326"/>
      <c r="I36" s="327"/>
      <c r="J36" s="328"/>
      <c r="K36" s="328"/>
      <c r="L36" s="328"/>
      <c r="M36" s="329"/>
      <c r="N36" s="328"/>
      <c r="O36" s="533"/>
      <c r="P36" s="534"/>
      <c r="Q36" s="18"/>
      <c r="R36" s="18"/>
      <c r="S36" s="18"/>
      <c r="T36" s="18"/>
      <c r="U36" s="18"/>
      <c r="V36" s="18"/>
      <c r="W36" s="18"/>
      <c r="X36" s="94"/>
      <c r="Y36" s="23"/>
    </row>
    <row r="37" spans="1:25" s="3" customFormat="1" ht="46.5" hidden="1" customHeight="1" x14ac:dyDescent="0.25">
      <c r="A37" s="13"/>
      <c r="B37" s="14"/>
      <c r="C37" s="324"/>
      <c r="D37" s="325"/>
      <c r="E37" s="533"/>
      <c r="F37" s="533"/>
      <c r="G37" s="533"/>
      <c r="H37" s="326"/>
      <c r="I37" s="327"/>
      <c r="J37" s="328"/>
      <c r="K37" s="328"/>
      <c r="L37" s="328"/>
      <c r="M37" s="329"/>
      <c r="N37" s="328"/>
      <c r="O37" s="533"/>
      <c r="P37" s="534"/>
      <c r="Q37" s="18"/>
      <c r="R37" s="18"/>
      <c r="S37" s="18"/>
      <c r="T37" s="18"/>
      <c r="U37" s="18"/>
      <c r="V37" s="18"/>
      <c r="W37" s="18"/>
      <c r="X37" s="94"/>
      <c r="Y37" s="23"/>
    </row>
    <row r="38" spans="1:25" s="3" customFormat="1" ht="46.5" hidden="1" customHeight="1" x14ac:dyDescent="0.25">
      <c r="A38" s="13"/>
      <c r="B38" s="14"/>
      <c r="C38" s="324"/>
      <c r="D38" s="325"/>
      <c r="E38" s="533"/>
      <c r="F38" s="533"/>
      <c r="G38" s="533"/>
      <c r="H38" s="326"/>
      <c r="I38" s="327"/>
      <c r="J38" s="328"/>
      <c r="K38" s="328"/>
      <c r="L38" s="328"/>
      <c r="M38" s="329"/>
      <c r="N38" s="328"/>
      <c r="O38" s="533"/>
      <c r="P38" s="534"/>
      <c r="Q38" s="18"/>
      <c r="R38" s="18"/>
      <c r="S38" s="18"/>
      <c r="T38" s="18"/>
      <c r="U38" s="18"/>
      <c r="V38" s="18"/>
      <c r="W38" s="18"/>
      <c r="X38" s="94"/>
      <c r="Y38" s="23"/>
    </row>
    <row r="39" spans="1:25" s="3" customFormat="1" ht="46.5" hidden="1" customHeight="1" x14ac:dyDescent="0.25">
      <c r="A39" s="13"/>
      <c r="B39" s="14"/>
      <c r="C39" s="324"/>
      <c r="D39" s="325"/>
      <c r="E39" s="533"/>
      <c r="F39" s="533"/>
      <c r="G39" s="533"/>
      <c r="H39" s="326"/>
      <c r="I39" s="327"/>
      <c r="J39" s="328"/>
      <c r="K39" s="328"/>
      <c r="L39" s="328"/>
      <c r="M39" s="329"/>
      <c r="N39" s="328"/>
      <c r="O39" s="533"/>
      <c r="P39" s="534"/>
      <c r="Q39" s="18"/>
      <c r="R39" s="18"/>
      <c r="S39" s="18"/>
      <c r="T39" s="18"/>
      <c r="U39" s="18"/>
      <c r="V39" s="18"/>
      <c r="W39" s="18"/>
      <c r="X39" s="94"/>
      <c r="Y39" s="23"/>
    </row>
    <row r="40" spans="1:25" s="3" customFormat="1" ht="46.5" hidden="1" customHeight="1" x14ac:dyDescent="0.25">
      <c r="A40" s="13"/>
      <c r="B40" s="14"/>
      <c r="C40" s="324"/>
      <c r="D40" s="325"/>
      <c r="E40" s="533"/>
      <c r="F40" s="533"/>
      <c r="G40" s="533"/>
      <c r="H40" s="326"/>
      <c r="I40" s="327"/>
      <c r="J40" s="328"/>
      <c r="K40" s="328"/>
      <c r="L40" s="328"/>
      <c r="M40" s="329"/>
      <c r="N40" s="328"/>
      <c r="O40" s="533"/>
      <c r="P40" s="534"/>
      <c r="Q40" s="18"/>
      <c r="R40" s="18"/>
      <c r="S40" s="18"/>
      <c r="T40" s="18"/>
      <c r="U40" s="18"/>
      <c r="V40" s="18"/>
      <c r="W40" s="18"/>
      <c r="X40" s="94"/>
      <c r="Y40" s="23"/>
    </row>
    <row r="41" spans="1:25" s="3" customFormat="1" ht="46.5" hidden="1" customHeight="1" x14ac:dyDescent="0.25">
      <c r="A41" s="13"/>
      <c r="B41" s="14"/>
      <c r="C41" s="324"/>
      <c r="D41" s="325"/>
      <c r="E41" s="533"/>
      <c r="F41" s="533"/>
      <c r="G41" s="533"/>
      <c r="H41" s="326"/>
      <c r="I41" s="327"/>
      <c r="J41" s="328"/>
      <c r="K41" s="328"/>
      <c r="L41" s="328"/>
      <c r="M41" s="329"/>
      <c r="N41" s="328"/>
      <c r="O41" s="533"/>
      <c r="P41" s="534"/>
      <c r="Q41" s="18"/>
      <c r="R41" s="18"/>
      <c r="S41" s="18"/>
      <c r="T41" s="18"/>
      <c r="U41" s="18"/>
      <c r="V41" s="18"/>
      <c r="W41" s="18"/>
      <c r="X41" s="94"/>
      <c r="Y41" s="23"/>
    </row>
    <row r="42" spans="1:25" s="3" customFormat="1" ht="46.5" hidden="1" customHeight="1" x14ac:dyDescent="0.25">
      <c r="A42" s="13"/>
      <c r="B42" s="14"/>
      <c r="C42" s="324"/>
      <c r="D42" s="325"/>
      <c r="E42" s="533"/>
      <c r="F42" s="533"/>
      <c r="G42" s="533"/>
      <c r="H42" s="326"/>
      <c r="I42" s="327"/>
      <c r="J42" s="328"/>
      <c r="K42" s="328"/>
      <c r="L42" s="328"/>
      <c r="M42" s="329"/>
      <c r="N42" s="328"/>
      <c r="O42" s="533"/>
      <c r="P42" s="534"/>
      <c r="Q42" s="18"/>
      <c r="R42" s="18"/>
      <c r="S42" s="18"/>
      <c r="T42" s="18"/>
      <c r="U42" s="18"/>
      <c r="V42" s="18"/>
      <c r="W42" s="18"/>
      <c r="X42" s="94"/>
      <c r="Y42" s="23"/>
    </row>
    <row r="43" spans="1:25" s="3" customFormat="1" ht="46.5" hidden="1" customHeight="1" x14ac:dyDescent="0.25">
      <c r="A43" s="13"/>
      <c r="B43" s="14"/>
      <c r="C43" s="324"/>
      <c r="D43" s="325"/>
      <c r="E43" s="533"/>
      <c r="F43" s="533"/>
      <c r="G43" s="533"/>
      <c r="H43" s="326"/>
      <c r="I43" s="327"/>
      <c r="J43" s="328"/>
      <c r="K43" s="328"/>
      <c r="L43" s="328"/>
      <c r="M43" s="329"/>
      <c r="N43" s="328"/>
      <c r="O43" s="533"/>
      <c r="P43" s="534"/>
      <c r="Q43" s="18"/>
      <c r="R43" s="18"/>
      <c r="S43" s="18"/>
      <c r="T43" s="18"/>
      <c r="U43" s="18"/>
      <c r="V43" s="18"/>
      <c r="W43" s="18"/>
      <c r="X43" s="94"/>
      <c r="Y43" s="23"/>
    </row>
    <row r="44" spans="1:25" s="3" customFormat="1" ht="46.5" hidden="1" customHeight="1" x14ac:dyDescent="0.25">
      <c r="A44" s="13"/>
      <c r="B44" s="14"/>
      <c r="C44" s="324"/>
      <c r="D44" s="325"/>
      <c r="E44" s="533"/>
      <c r="F44" s="533"/>
      <c r="G44" s="533"/>
      <c r="H44" s="326"/>
      <c r="I44" s="327"/>
      <c r="J44" s="328"/>
      <c r="K44" s="328"/>
      <c r="L44" s="328"/>
      <c r="M44" s="329"/>
      <c r="N44" s="328"/>
      <c r="O44" s="533"/>
      <c r="P44" s="534"/>
      <c r="Q44" s="18"/>
      <c r="R44" s="18"/>
      <c r="S44" s="18"/>
      <c r="T44" s="18"/>
      <c r="U44" s="18"/>
      <c r="V44" s="18"/>
      <c r="W44" s="18"/>
      <c r="X44" s="94"/>
      <c r="Y44" s="23"/>
    </row>
    <row r="45" spans="1:25" s="3" customFormat="1" ht="46.5" hidden="1" customHeight="1" x14ac:dyDescent="0.25">
      <c r="A45" s="13"/>
      <c r="B45" s="14"/>
      <c r="C45" s="324"/>
      <c r="D45" s="325"/>
      <c r="E45" s="533"/>
      <c r="F45" s="533"/>
      <c r="G45" s="533"/>
      <c r="H45" s="326"/>
      <c r="I45" s="327"/>
      <c r="J45" s="328"/>
      <c r="K45" s="328"/>
      <c r="L45" s="328"/>
      <c r="M45" s="329"/>
      <c r="N45" s="328"/>
      <c r="O45" s="533"/>
      <c r="P45" s="534"/>
      <c r="Q45" s="18"/>
      <c r="R45" s="18"/>
      <c r="S45" s="18"/>
      <c r="T45" s="18"/>
      <c r="U45" s="18"/>
      <c r="V45" s="18"/>
      <c r="W45" s="18"/>
      <c r="X45" s="94"/>
      <c r="Y45" s="23"/>
    </row>
    <row r="46" spans="1:25" s="3" customFormat="1" ht="46.5" hidden="1" customHeight="1" x14ac:dyDescent="0.25">
      <c r="A46" s="13"/>
      <c r="B46" s="14"/>
      <c r="C46" s="324"/>
      <c r="D46" s="325"/>
      <c r="E46" s="533"/>
      <c r="F46" s="533"/>
      <c r="G46" s="533"/>
      <c r="H46" s="326"/>
      <c r="I46" s="327"/>
      <c r="J46" s="328"/>
      <c r="K46" s="328"/>
      <c r="L46" s="328"/>
      <c r="M46" s="329"/>
      <c r="N46" s="328"/>
      <c r="O46" s="533"/>
      <c r="P46" s="534"/>
      <c r="Q46" s="18"/>
      <c r="R46" s="18"/>
      <c r="S46" s="18"/>
      <c r="T46" s="18"/>
      <c r="U46" s="18"/>
      <c r="V46" s="18"/>
      <c r="W46" s="18"/>
      <c r="X46" s="94"/>
      <c r="Y46" s="23"/>
    </row>
    <row r="47" spans="1:25" s="3" customFormat="1" ht="46.5" hidden="1" customHeight="1" x14ac:dyDescent="0.25">
      <c r="A47" s="13"/>
      <c r="B47" s="14"/>
      <c r="C47" s="324"/>
      <c r="D47" s="325"/>
      <c r="E47" s="533"/>
      <c r="F47" s="533"/>
      <c r="G47" s="533"/>
      <c r="H47" s="326"/>
      <c r="I47" s="327"/>
      <c r="J47" s="328"/>
      <c r="K47" s="328"/>
      <c r="L47" s="328"/>
      <c r="M47" s="329"/>
      <c r="N47" s="328"/>
      <c r="O47" s="533"/>
      <c r="P47" s="534"/>
      <c r="Q47" s="18"/>
      <c r="R47" s="18"/>
      <c r="S47" s="18"/>
      <c r="T47" s="18"/>
      <c r="U47" s="18"/>
      <c r="V47" s="18"/>
      <c r="W47" s="18"/>
      <c r="X47" s="94"/>
      <c r="Y47" s="23"/>
    </row>
    <row r="48" spans="1:25" s="3" customFormat="1" ht="46.5" hidden="1" customHeight="1" x14ac:dyDescent="0.25">
      <c r="A48" s="13"/>
      <c r="B48" s="14"/>
      <c r="C48" s="324"/>
      <c r="D48" s="325"/>
      <c r="E48" s="533"/>
      <c r="F48" s="533"/>
      <c r="G48" s="533"/>
      <c r="H48" s="326"/>
      <c r="I48" s="327"/>
      <c r="J48" s="328"/>
      <c r="K48" s="328"/>
      <c r="L48" s="328"/>
      <c r="M48" s="329"/>
      <c r="N48" s="328"/>
      <c r="O48" s="533"/>
      <c r="P48" s="534"/>
      <c r="Q48" s="18"/>
      <c r="R48" s="18"/>
      <c r="S48" s="18"/>
      <c r="T48" s="18"/>
      <c r="U48" s="18"/>
      <c r="V48" s="18"/>
      <c r="W48" s="18"/>
      <c r="X48" s="94"/>
      <c r="Y48" s="23"/>
    </row>
    <row r="49" spans="1:25" s="38" customFormat="1" ht="46.5" hidden="1" customHeight="1" thickBot="1" x14ac:dyDescent="0.3">
      <c r="A49" s="37"/>
      <c r="B49" s="14"/>
      <c r="C49" s="330"/>
      <c r="D49" s="331"/>
      <c r="E49" s="535"/>
      <c r="F49" s="535"/>
      <c r="G49" s="535"/>
      <c r="H49" s="332"/>
      <c r="I49" s="333"/>
      <c r="J49" s="334"/>
      <c r="K49" s="334"/>
      <c r="L49" s="334"/>
      <c r="M49" s="335"/>
      <c r="N49" s="334"/>
      <c r="O49" s="535"/>
      <c r="P49" s="536"/>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2" t="s">
        <v>954</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516" t="s">
        <v>1072</v>
      </c>
      <c r="D53" s="517"/>
      <c r="E53" s="517"/>
      <c r="F53" s="517"/>
      <c r="G53" s="517"/>
      <c r="H53" s="517"/>
      <c r="I53" s="518"/>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519"/>
      <c r="D54" s="520"/>
      <c r="E54" s="520"/>
      <c r="F54" s="520"/>
      <c r="G54" s="520"/>
      <c r="H54" s="520"/>
      <c r="I54" s="521"/>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519"/>
      <c r="D55" s="520"/>
      <c r="E55" s="520"/>
      <c r="F55" s="520"/>
      <c r="G55" s="520"/>
      <c r="H55" s="520"/>
      <c r="I55" s="521"/>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519"/>
      <c r="D56" s="520"/>
      <c r="E56" s="520"/>
      <c r="F56" s="520"/>
      <c r="G56" s="520"/>
      <c r="H56" s="520"/>
      <c r="I56" s="521"/>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522"/>
      <c r="D57" s="523"/>
      <c r="E57" s="523"/>
      <c r="F57" s="523"/>
      <c r="G57" s="523"/>
      <c r="H57" s="523"/>
      <c r="I57" s="524"/>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161</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144</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3" t="s">
        <v>307</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337" t="s">
        <v>66</v>
      </c>
      <c r="D62" s="298" t="s">
        <v>74</v>
      </c>
      <c r="E62" s="514" t="s">
        <v>130</v>
      </c>
      <c r="F62" s="514"/>
      <c r="G62" s="298" t="s">
        <v>148</v>
      </c>
      <c r="H62" s="298" t="s">
        <v>147</v>
      </c>
      <c r="I62" s="298" t="s">
        <v>146</v>
      </c>
      <c r="J62" s="298" t="s">
        <v>156</v>
      </c>
      <c r="K62" s="298" t="s">
        <v>956</v>
      </c>
      <c r="L62" s="537" t="s">
        <v>145</v>
      </c>
      <c r="M62" s="538"/>
      <c r="N62" s="537" t="s">
        <v>162</v>
      </c>
      <c r="O62" s="538"/>
      <c r="P62" s="298" t="s">
        <v>84</v>
      </c>
      <c r="Q62" s="298" t="s">
        <v>89</v>
      </c>
      <c r="R62" s="298" t="s">
        <v>86</v>
      </c>
      <c r="S62" s="298" t="s">
        <v>62</v>
      </c>
      <c r="T62" s="298" t="s">
        <v>155</v>
      </c>
      <c r="U62" s="298" t="s">
        <v>180</v>
      </c>
      <c r="V62" s="298" t="s">
        <v>149</v>
      </c>
      <c r="W62" s="80" t="s">
        <v>8</v>
      </c>
      <c r="X62" s="29"/>
      <c r="Y62" s="23"/>
    </row>
    <row r="63" spans="1:25" s="3" customFormat="1" ht="47.25" customHeight="1" x14ac:dyDescent="0.25">
      <c r="A63" s="13"/>
      <c r="B63" s="14"/>
      <c r="C63" s="300" t="s">
        <v>52</v>
      </c>
      <c r="D63" s="299" t="s">
        <v>5</v>
      </c>
      <c r="E63" s="515" t="s">
        <v>1019</v>
      </c>
      <c r="F63" s="515"/>
      <c r="G63" s="301">
        <v>2014</v>
      </c>
      <c r="H63" s="301">
        <v>2020</v>
      </c>
      <c r="I63" s="302">
        <v>5000</v>
      </c>
      <c r="J63" s="301" t="s">
        <v>153</v>
      </c>
      <c r="K63" s="302"/>
      <c r="L63" s="515" t="s">
        <v>172</v>
      </c>
      <c r="M63" s="515"/>
      <c r="N63" s="539" t="s">
        <v>1020</v>
      </c>
      <c r="O63" s="540"/>
      <c r="P63" s="301" t="s">
        <v>168</v>
      </c>
      <c r="Q63" s="301" t="s">
        <v>13</v>
      </c>
      <c r="R63" s="301"/>
      <c r="S63" s="303">
        <v>16000000</v>
      </c>
      <c r="T63" s="303"/>
      <c r="U63" s="301" t="s">
        <v>224</v>
      </c>
      <c r="V63" s="301" t="s">
        <v>122</v>
      </c>
      <c r="W63" s="304"/>
      <c r="X63" s="29"/>
      <c r="Y63" s="23"/>
    </row>
    <row r="64" spans="1:25" s="3" customFormat="1" ht="47.25" customHeight="1" x14ac:dyDescent="0.25">
      <c r="A64" s="13"/>
      <c r="B64" s="14"/>
      <c r="C64" s="305" t="s">
        <v>218</v>
      </c>
      <c r="D64" s="306" t="s">
        <v>305</v>
      </c>
      <c r="E64" s="513" t="s">
        <v>1027</v>
      </c>
      <c r="F64" s="513"/>
      <c r="G64" s="307">
        <v>2004</v>
      </c>
      <c r="H64" s="307">
        <v>2020</v>
      </c>
      <c r="I64" s="308"/>
      <c r="J64" s="307"/>
      <c r="K64" s="308"/>
      <c r="L64" s="513" t="s">
        <v>172</v>
      </c>
      <c r="M64" s="513"/>
      <c r="N64" s="510" t="s">
        <v>1032</v>
      </c>
      <c r="O64" s="510"/>
      <c r="P64" s="307" t="s">
        <v>168</v>
      </c>
      <c r="Q64" s="307" t="s">
        <v>13</v>
      </c>
      <c r="R64" s="307"/>
      <c r="S64" s="309">
        <v>60000000</v>
      </c>
      <c r="T64" s="309"/>
      <c r="U64" s="307" t="s">
        <v>224</v>
      </c>
      <c r="V64" s="310"/>
      <c r="W64" s="311" t="s">
        <v>1033</v>
      </c>
      <c r="X64" s="29"/>
      <c r="Y64" s="23"/>
    </row>
    <row r="65" spans="1:25" s="3" customFormat="1" ht="47.25" customHeight="1" x14ac:dyDescent="0.25">
      <c r="A65" s="13"/>
      <c r="B65" s="14"/>
      <c r="C65" s="305" t="s">
        <v>218</v>
      </c>
      <c r="D65" s="306" t="s">
        <v>305</v>
      </c>
      <c r="E65" s="513" t="s">
        <v>1028</v>
      </c>
      <c r="F65" s="513"/>
      <c r="G65" s="307">
        <v>2010</v>
      </c>
      <c r="H65" s="307">
        <v>2015</v>
      </c>
      <c r="I65" s="308"/>
      <c r="J65" s="307"/>
      <c r="K65" s="308"/>
      <c r="L65" s="513" t="s">
        <v>172</v>
      </c>
      <c r="M65" s="513"/>
      <c r="N65" s="510" t="s">
        <v>1034</v>
      </c>
      <c r="O65" s="510"/>
      <c r="P65" s="307" t="s">
        <v>168</v>
      </c>
      <c r="Q65" s="307" t="s">
        <v>13</v>
      </c>
      <c r="R65" s="307"/>
      <c r="S65" s="309"/>
      <c r="T65" s="309"/>
      <c r="U65" s="307" t="s">
        <v>224</v>
      </c>
      <c r="V65" s="310"/>
      <c r="W65" s="311" t="s">
        <v>1033</v>
      </c>
      <c r="X65" s="29"/>
      <c r="Y65" s="23"/>
    </row>
    <row r="66" spans="1:25" s="3" customFormat="1" ht="47.25" customHeight="1" x14ac:dyDescent="0.25">
      <c r="A66" s="13"/>
      <c r="B66" s="14"/>
      <c r="C66" s="305" t="s">
        <v>67</v>
      </c>
      <c r="D66" s="306" t="s">
        <v>192</v>
      </c>
      <c r="E66" s="513" t="s">
        <v>1029</v>
      </c>
      <c r="F66" s="513"/>
      <c r="G66" s="307">
        <v>2014</v>
      </c>
      <c r="H66" s="307">
        <v>2015</v>
      </c>
      <c r="I66" s="308"/>
      <c r="J66" s="307"/>
      <c r="K66" s="308"/>
      <c r="L66" s="513" t="s">
        <v>61</v>
      </c>
      <c r="M66" s="513"/>
      <c r="N66" s="510" t="s">
        <v>1038</v>
      </c>
      <c r="O66" s="510"/>
      <c r="P66" s="307" t="s">
        <v>168</v>
      </c>
      <c r="Q66" s="307" t="s">
        <v>13</v>
      </c>
      <c r="R66" s="307"/>
      <c r="S66" s="309">
        <v>300000</v>
      </c>
      <c r="T66" s="309"/>
      <c r="U66" s="307" t="s">
        <v>224</v>
      </c>
      <c r="V66" s="310"/>
      <c r="W66" s="311" t="s">
        <v>1039</v>
      </c>
      <c r="X66" s="29"/>
      <c r="Y66" s="23"/>
    </row>
    <row r="67" spans="1:25" s="3" customFormat="1" ht="76.5" customHeight="1" x14ac:dyDescent="0.25">
      <c r="A67" s="13"/>
      <c r="B67" s="14"/>
      <c r="C67" s="305" t="s">
        <v>165</v>
      </c>
      <c r="D67" s="306" t="s">
        <v>207</v>
      </c>
      <c r="E67" s="513" t="s">
        <v>1030</v>
      </c>
      <c r="F67" s="513"/>
      <c r="G67" s="307">
        <v>2012</v>
      </c>
      <c r="H67" s="307">
        <v>2025</v>
      </c>
      <c r="I67" s="308"/>
      <c r="J67" s="307"/>
      <c r="K67" s="308"/>
      <c r="L67" s="513" t="s">
        <v>172</v>
      </c>
      <c r="M67" s="513"/>
      <c r="N67" s="510" t="s">
        <v>1036</v>
      </c>
      <c r="O67" s="510"/>
      <c r="P67" s="307" t="s">
        <v>168</v>
      </c>
      <c r="Q67" s="307" t="s">
        <v>13</v>
      </c>
      <c r="R67" s="307"/>
      <c r="S67" s="309"/>
      <c r="T67" s="309"/>
      <c r="U67" s="307" t="s">
        <v>5</v>
      </c>
      <c r="V67" s="310"/>
      <c r="W67" s="311" t="s">
        <v>1037</v>
      </c>
      <c r="X67" s="29"/>
      <c r="Y67" s="23"/>
    </row>
    <row r="68" spans="1:25" s="3" customFormat="1" ht="88.5" customHeight="1" x14ac:dyDescent="0.25">
      <c r="A68" s="13"/>
      <c r="B68" s="14"/>
      <c r="C68" s="305" t="s">
        <v>67</v>
      </c>
      <c r="D68" s="306" t="s">
        <v>193</v>
      </c>
      <c r="E68" s="513" t="s">
        <v>1031</v>
      </c>
      <c r="F68" s="513"/>
      <c r="G68" s="307">
        <v>2013</v>
      </c>
      <c r="H68" s="307">
        <v>2016</v>
      </c>
      <c r="I68" s="308"/>
      <c r="J68" s="307"/>
      <c r="K68" s="308"/>
      <c r="L68" s="513" t="s">
        <v>172</v>
      </c>
      <c r="M68" s="513"/>
      <c r="N68" s="510" t="s">
        <v>1035</v>
      </c>
      <c r="O68" s="510"/>
      <c r="P68" s="307" t="s">
        <v>168</v>
      </c>
      <c r="Q68" s="307" t="s">
        <v>13</v>
      </c>
      <c r="R68" s="307"/>
      <c r="S68" s="309"/>
      <c r="T68" s="309"/>
      <c r="U68" s="307" t="s">
        <v>224</v>
      </c>
      <c r="V68" s="310"/>
      <c r="W68" s="311" t="s">
        <v>1033</v>
      </c>
      <c r="X68" s="29"/>
      <c r="Y68" s="23"/>
    </row>
    <row r="69" spans="1:25" s="3" customFormat="1" ht="47.25" customHeight="1" x14ac:dyDescent="0.25">
      <c r="A69" s="13"/>
      <c r="B69" s="14"/>
      <c r="C69" s="305" t="s">
        <v>67</v>
      </c>
      <c r="D69" s="306" t="s">
        <v>192</v>
      </c>
      <c r="E69" s="513" t="s">
        <v>1062</v>
      </c>
      <c r="F69" s="513"/>
      <c r="G69" s="307">
        <v>2014</v>
      </c>
      <c r="H69" s="307">
        <v>2015</v>
      </c>
      <c r="I69" s="308"/>
      <c r="J69" s="307"/>
      <c r="K69" s="308"/>
      <c r="L69" s="513" t="s">
        <v>61</v>
      </c>
      <c r="M69" s="513"/>
      <c r="N69" s="510" t="s">
        <v>1064</v>
      </c>
      <c r="O69" s="510"/>
      <c r="P69" s="307" t="s">
        <v>168</v>
      </c>
      <c r="Q69" s="307" t="s">
        <v>13</v>
      </c>
      <c r="R69" s="307"/>
      <c r="S69" s="309">
        <v>348000</v>
      </c>
      <c r="T69" s="309"/>
      <c r="U69" s="307" t="s">
        <v>5</v>
      </c>
      <c r="V69" s="310"/>
      <c r="W69" s="311" t="s">
        <v>1063</v>
      </c>
      <c r="X69" s="29"/>
      <c r="Y69" s="23"/>
    </row>
    <row r="70" spans="1:25" s="3" customFormat="1" ht="47.25" customHeight="1" x14ac:dyDescent="0.25">
      <c r="A70" s="13"/>
      <c r="B70" s="14"/>
      <c r="C70" s="305" t="s">
        <v>67</v>
      </c>
      <c r="D70" s="306" t="s">
        <v>191</v>
      </c>
      <c r="E70" s="513" t="s">
        <v>1067</v>
      </c>
      <c r="F70" s="513"/>
      <c r="G70" s="307">
        <v>2014</v>
      </c>
      <c r="H70" s="307">
        <v>2015</v>
      </c>
      <c r="I70" s="308"/>
      <c r="J70" s="307"/>
      <c r="K70" s="308"/>
      <c r="L70" s="513" t="s">
        <v>61</v>
      </c>
      <c r="M70" s="513"/>
      <c r="N70" s="510" t="s">
        <v>1068</v>
      </c>
      <c r="O70" s="510"/>
      <c r="P70" s="307" t="s">
        <v>168</v>
      </c>
      <c r="Q70" s="307" t="s">
        <v>13</v>
      </c>
      <c r="R70" s="307"/>
      <c r="S70" s="309">
        <v>10000</v>
      </c>
      <c r="T70" s="309"/>
      <c r="U70" s="307" t="s">
        <v>224</v>
      </c>
      <c r="V70" s="310"/>
      <c r="W70" s="311"/>
      <c r="X70" s="29"/>
      <c r="Y70" s="23"/>
    </row>
    <row r="71" spans="1:25" s="3" customFormat="1" ht="47.25" customHeight="1" x14ac:dyDescent="0.25">
      <c r="A71" s="13"/>
      <c r="B71" s="14"/>
      <c r="C71" s="305" t="s">
        <v>67</v>
      </c>
      <c r="D71" s="306" t="s">
        <v>190</v>
      </c>
      <c r="E71" s="513" t="s">
        <v>1069</v>
      </c>
      <c r="F71" s="513"/>
      <c r="G71" s="307">
        <v>2014</v>
      </c>
      <c r="H71" s="307">
        <v>2015</v>
      </c>
      <c r="I71" s="308"/>
      <c r="J71" s="307"/>
      <c r="K71" s="308"/>
      <c r="L71" s="513" t="s">
        <v>61</v>
      </c>
      <c r="M71" s="513"/>
      <c r="N71" s="510"/>
      <c r="O71" s="510"/>
      <c r="P71" s="307" t="s">
        <v>168</v>
      </c>
      <c r="Q71" s="307" t="s">
        <v>13</v>
      </c>
      <c r="R71" s="307"/>
      <c r="S71" s="309">
        <v>15000</v>
      </c>
      <c r="T71" s="309"/>
      <c r="U71" s="307" t="s">
        <v>224</v>
      </c>
      <c r="V71" s="310"/>
      <c r="W71" s="311"/>
      <c r="X71" s="29"/>
      <c r="Y71" s="23"/>
    </row>
    <row r="72" spans="1:25" s="3" customFormat="1" ht="47.25" hidden="1" customHeight="1" x14ac:dyDescent="0.25">
      <c r="A72" s="13"/>
      <c r="B72" s="14"/>
      <c r="C72" s="305"/>
      <c r="D72" s="306"/>
      <c r="E72" s="513"/>
      <c r="F72" s="513"/>
      <c r="G72" s="307"/>
      <c r="H72" s="307"/>
      <c r="I72" s="308"/>
      <c r="J72" s="307"/>
      <c r="K72" s="308"/>
      <c r="L72" s="513"/>
      <c r="M72" s="513"/>
      <c r="N72" s="510"/>
      <c r="O72" s="510"/>
      <c r="P72" s="307"/>
      <c r="Q72" s="307"/>
      <c r="R72" s="307"/>
      <c r="S72" s="309"/>
      <c r="T72" s="309"/>
      <c r="U72" s="307"/>
      <c r="V72" s="310"/>
      <c r="W72" s="311"/>
      <c r="X72" s="29"/>
      <c r="Y72" s="23"/>
    </row>
    <row r="73" spans="1:25" s="3" customFormat="1" ht="47.25" hidden="1" customHeight="1" x14ac:dyDescent="0.25">
      <c r="A73" s="13"/>
      <c r="B73" s="14"/>
      <c r="C73" s="305"/>
      <c r="D73" s="306"/>
      <c r="E73" s="513"/>
      <c r="F73" s="513"/>
      <c r="G73" s="307"/>
      <c r="H73" s="307"/>
      <c r="I73" s="308"/>
      <c r="J73" s="307"/>
      <c r="K73" s="308"/>
      <c r="L73" s="513"/>
      <c r="M73" s="513"/>
      <c r="N73" s="510"/>
      <c r="O73" s="510"/>
      <c r="P73" s="307"/>
      <c r="Q73" s="307"/>
      <c r="R73" s="307"/>
      <c r="S73" s="309"/>
      <c r="T73" s="309"/>
      <c r="U73" s="307"/>
      <c r="V73" s="310"/>
      <c r="W73" s="311"/>
      <c r="X73" s="29"/>
      <c r="Y73" s="23"/>
    </row>
    <row r="74" spans="1:25" s="3" customFormat="1" ht="45.75" hidden="1" customHeight="1" x14ac:dyDescent="0.25">
      <c r="A74" s="13"/>
      <c r="B74" s="14"/>
      <c r="C74" s="305"/>
      <c r="D74" s="306"/>
      <c r="E74" s="513"/>
      <c r="F74" s="513"/>
      <c r="G74" s="307"/>
      <c r="H74" s="307"/>
      <c r="I74" s="308"/>
      <c r="J74" s="307"/>
      <c r="K74" s="308"/>
      <c r="L74" s="513"/>
      <c r="M74" s="513"/>
      <c r="N74" s="510"/>
      <c r="O74" s="510"/>
      <c r="P74" s="307"/>
      <c r="Q74" s="307"/>
      <c r="R74" s="307"/>
      <c r="S74" s="309"/>
      <c r="T74" s="309"/>
      <c r="U74" s="307"/>
      <c r="V74" s="310"/>
      <c r="W74" s="311"/>
      <c r="X74" s="29"/>
      <c r="Y74" s="23"/>
    </row>
    <row r="75" spans="1:25" s="3" customFormat="1" ht="51.75" hidden="1" customHeight="1" x14ac:dyDescent="0.25">
      <c r="A75" s="13"/>
      <c r="B75" s="14"/>
      <c r="C75" s="305"/>
      <c r="D75" s="306"/>
      <c r="E75" s="513"/>
      <c r="F75" s="513"/>
      <c r="G75" s="307"/>
      <c r="H75" s="307"/>
      <c r="I75" s="308"/>
      <c r="J75" s="307"/>
      <c r="K75" s="308"/>
      <c r="L75" s="513"/>
      <c r="M75" s="513"/>
      <c r="N75" s="510"/>
      <c r="O75" s="510"/>
      <c r="P75" s="307"/>
      <c r="Q75" s="307"/>
      <c r="R75" s="307"/>
      <c r="S75" s="309"/>
      <c r="T75" s="309"/>
      <c r="U75" s="307"/>
      <c r="V75" s="310"/>
      <c r="W75" s="311"/>
      <c r="X75" s="29"/>
      <c r="Y75" s="23"/>
    </row>
    <row r="76" spans="1:25" s="3" customFormat="1" ht="51.75" hidden="1" customHeight="1" x14ac:dyDescent="0.25">
      <c r="A76" s="13"/>
      <c r="B76" s="14"/>
      <c r="C76" s="305"/>
      <c r="D76" s="306"/>
      <c r="E76" s="513"/>
      <c r="F76" s="513"/>
      <c r="G76" s="307"/>
      <c r="H76" s="307"/>
      <c r="I76" s="308"/>
      <c r="J76" s="307"/>
      <c r="K76" s="308"/>
      <c r="L76" s="513"/>
      <c r="M76" s="513"/>
      <c r="N76" s="510"/>
      <c r="O76" s="510"/>
      <c r="P76" s="307"/>
      <c r="Q76" s="307"/>
      <c r="R76" s="307"/>
      <c r="S76" s="309"/>
      <c r="T76" s="309"/>
      <c r="U76" s="307"/>
      <c r="V76" s="310"/>
      <c r="W76" s="311"/>
      <c r="X76" s="29"/>
      <c r="Y76" s="23"/>
    </row>
    <row r="77" spans="1:25" s="3" customFormat="1" ht="51.75" hidden="1" customHeight="1" x14ac:dyDescent="0.25">
      <c r="A77" s="13"/>
      <c r="B77" s="14"/>
      <c r="C77" s="305"/>
      <c r="D77" s="306"/>
      <c r="E77" s="513"/>
      <c r="F77" s="513"/>
      <c r="G77" s="307"/>
      <c r="H77" s="307"/>
      <c r="I77" s="308"/>
      <c r="J77" s="307"/>
      <c r="K77" s="308"/>
      <c r="L77" s="513"/>
      <c r="M77" s="513"/>
      <c r="N77" s="510"/>
      <c r="O77" s="510"/>
      <c r="P77" s="307"/>
      <c r="Q77" s="307"/>
      <c r="R77" s="307"/>
      <c r="S77" s="309"/>
      <c r="T77" s="309"/>
      <c r="U77" s="307"/>
      <c r="V77" s="310"/>
      <c r="W77" s="311"/>
      <c r="X77" s="29"/>
      <c r="Y77" s="23"/>
    </row>
    <row r="78" spans="1:25" s="3" customFormat="1" ht="51.75" hidden="1" customHeight="1" x14ac:dyDescent="0.25">
      <c r="A78" s="13"/>
      <c r="B78" s="14"/>
      <c r="C78" s="305"/>
      <c r="D78" s="306"/>
      <c r="E78" s="513"/>
      <c r="F78" s="513"/>
      <c r="G78" s="307"/>
      <c r="H78" s="307"/>
      <c r="I78" s="308"/>
      <c r="J78" s="307"/>
      <c r="K78" s="308"/>
      <c r="L78" s="513"/>
      <c r="M78" s="513"/>
      <c r="N78" s="510"/>
      <c r="O78" s="510"/>
      <c r="P78" s="307"/>
      <c r="Q78" s="307"/>
      <c r="R78" s="307"/>
      <c r="S78" s="309"/>
      <c r="T78" s="309"/>
      <c r="U78" s="307"/>
      <c r="V78" s="310"/>
      <c r="W78" s="311"/>
      <c r="X78" s="29"/>
      <c r="Y78" s="23"/>
    </row>
    <row r="79" spans="1:25" s="3" customFormat="1" ht="51.75" hidden="1" customHeight="1" x14ac:dyDescent="0.25">
      <c r="A79" s="13"/>
      <c r="B79" s="14"/>
      <c r="C79" s="305"/>
      <c r="D79" s="306"/>
      <c r="E79" s="513"/>
      <c r="F79" s="513"/>
      <c r="G79" s="307"/>
      <c r="H79" s="307"/>
      <c r="I79" s="308"/>
      <c r="J79" s="307"/>
      <c r="K79" s="308"/>
      <c r="L79" s="513"/>
      <c r="M79" s="513"/>
      <c r="N79" s="510"/>
      <c r="O79" s="510"/>
      <c r="P79" s="307"/>
      <c r="Q79" s="307"/>
      <c r="R79" s="307"/>
      <c r="S79" s="309"/>
      <c r="T79" s="309"/>
      <c r="U79" s="307"/>
      <c r="V79" s="310"/>
      <c r="W79" s="311"/>
      <c r="X79" s="29"/>
      <c r="Y79" s="23"/>
    </row>
    <row r="80" spans="1:25" s="3" customFormat="1" ht="47.25" hidden="1" customHeight="1" x14ac:dyDescent="0.25">
      <c r="A80" s="13"/>
      <c r="B80" s="14"/>
      <c r="C80" s="305"/>
      <c r="D80" s="306"/>
      <c r="E80" s="513"/>
      <c r="F80" s="513"/>
      <c r="G80" s="307"/>
      <c r="H80" s="307"/>
      <c r="I80" s="308"/>
      <c r="J80" s="307"/>
      <c r="K80" s="308"/>
      <c r="L80" s="513"/>
      <c r="M80" s="513"/>
      <c r="N80" s="510"/>
      <c r="O80" s="510"/>
      <c r="P80" s="307"/>
      <c r="Q80" s="307"/>
      <c r="R80" s="307"/>
      <c r="S80" s="309"/>
      <c r="T80" s="309"/>
      <c r="U80" s="307"/>
      <c r="V80" s="310"/>
      <c r="W80" s="311"/>
      <c r="X80" s="29"/>
      <c r="Y80" s="23"/>
    </row>
    <row r="81" spans="1:25" s="3" customFormat="1" ht="47.25" hidden="1" customHeight="1" x14ac:dyDescent="0.25">
      <c r="A81" s="13"/>
      <c r="B81" s="14"/>
      <c r="C81" s="305"/>
      <c r="D81" s="306"/>
      <c r="E81" s="513"/>
      <c r="F81" s="513"/>
      <c r="G81" s="307"/>
      <c r="H81" s="307"/>
      <c r="I81" s="308"/>
      <c r="J81" s="307"/>
      <c r="K81" s="308"/>
      <c r="L81" s="513"/>
      <c r="M81" s="513"/>
      <c r="N81" s="510"/>
      <c r="O81" s="510"/>
      <c r="P81" s="307"/>
      <c r="Q81" s="307"/>
      <c r="R81" s="307"/>
      <c r="S81" s="309"/>
      <c r="T81" s="309"/>
      <c r="U81" s="307"/>
      <c r="V81" s="310"/>
      <c r="W81" s="311"/>
      <c r="X81" s="29"/>
      <c r="Y81" s="23"/>
    </row>
    <row r="82" spans="1:25" s="3" customFormat="1" ht="47.25" hidden="1" customHeight="1" x14ac:dyDescent="0.25">
      <c r="A82" s="13"/>
      <c r="B82" s="14"/>
      <c r="C82" s="305"/>
      <c r="D82" s="306"/>
      <c r="E82" s="513"/>
      <c r="F82" s="513"/>
      <c r="G82" s="307"/>
      <c r="H82" s="307"/>
      <c r="I82" s="308"/>
      <c r="J82" s="307"/>
      <c r="K82" s="308"/>
      <c r="L82" s="513"/>
      <c r="M82" s="513"/>
      <c r="N82" s="510"/>
      <c r="O82" s="510"/>
      <c r="P82" s="307"/>
      <c r="Q82" s="307"/>
      <c r="R82" s="307"/>
      <c r="S82" s="309"/>
      <c r="T82" s="309"/>
      <c r="U82" s="307"/>
      <c r="V82" s="310"/>
      <c r="W82" s="311"/>
      <c r="X82" s="29"/>
      <c r="Y82" s="23"/>
    </row>
    <row r="83" spans="1:25" s="3" customFormat="1" ht="47.25" hidden="1" customHeight="1" x14ac:dyDescent="0.25">
      <c r="A83" s="13"/>
      <c r="B83" s="14"/>
      <c r="C83" s="305"/>
      <c r="D83" s="306"/>
      <c r="E83" s="513"/>
      <c r="F83" s="513"/>
      <c r="G83" s="307"/>
      <c r="H83" s="307"/>
      <c r="I83" s="308"/>
      <c r="J83" s="307"/>
      <c r="K83" s="308"/>
      <c r="L83" s="513"/>
      <c r="M83" s="513"/>
      <c r="N83" s="510"/>
      <c r="O83" s="510"/>
      <c r="P83" s="307"/>
      <c r="Q83" s="307"/>
      <c r="R83" s="307"/>
      <c r="S83" s="309"/>
      <c r="T83" s="309"/>
      <c r="U83" s="307"/>
      <c r="V83" s="310"/>
      <c r="W83" s="311"/>
      <c r="X83" s="29"/>
      <c r="Y83" s="23"/>
    </row>
    <row r="84" spans="1:25" s="3" customFormat="1" ht="47.25" hidden="1" customHeight="1" x14ac:dyDescent="0.25">
      <c r="A84" s="13"/>
      <c r="B84" s="14"/>
      <c r="C84" s="305"/>
      <c r="D84" s="306"/>
      <c r="E84" s="513"/>
      <c r="F84" s="513"/>
      <c r="G84" s="307"/>
      <c r="H84" s="307"/>
      <c r="I84" s="308"/>
      <c r="J84" s="307"/>
      <c r="K84" s="308"/>
      <c r="L84" s="513"/>
      <c r="M84" s="513"/>
      <c r="N84" s="510"/>
      <c r="O84" s="510"/>
      <c r="P84" s="307"/>
      <c r="Q84" s="307"/>
      <c r="R84" s="307"/>
      <c r="S84" s="309"/>
      <c r="T84" s="309"/>
      <c r="U84" s="307"/>
      <c r="V84" s="310"/>
      <c r="W84" s="311"/>
      <c r="X84" s="29"/>
      <c r="Y84" s="23"/>
    </row>
    <row r="85" spans="1:25" s="3" customFormat="1" ht="47.25" hidden="1" customHeight="1" x14ac:dyDescent="0.25">
      <c r="A85" s="13"/>
      <c r="B85" s="14"/>
      <c r="C85" s="305"/>
      <c r="D85" s="306"/>
      <c r="E85" s="513"/>
      <c r="F85" s="513"/>
      <c r="G85" s="307"/>
      <c r="H85" s="307"/>
      <c r="I85" s="308"/>
      <c r="J85" s="307"/>
      <c r="K85" s="308"/>
      <c r="L85" s="513"/>
      <c r="M85" s="513"/>
      <c r="N85" s="510"/>
      <c r="O85" s="510"/>
      <c r="P85" s="307"/>
      <c r="Q85" s="307"/>
      <c r="R85" s="307"/>
      <c r="S85" s="309"/>
      <c r="T85" s="309"/>
      <c r="U85" s="307"/>
      <c r="V85" s="310"/>
      <c r="W85" s="311"/>
      <c r="X85" s="29"/>
      <c r="Y85" s="23"/>
    </row>
    <row r="86" spans="1:25" s="3" customFormat="1" ht="47.25" hidden="1" customHeight="1" x14ac:dyDescent="0.25">
      <c r="A86" s="13"/>
      <c r="B86" s="14"/>
      <c r="C86" s="305"/>
      <c r="D86" s="306"/>
      <c r="E86" s="513"/>
      <c r="F86" s="513"/>
      <c r="G86" s="307"/>
      <c r="H86" s="307"/>
      <c r="I86" s="308"/>
      <c r="J86" s="307"/>
      <c r="K86" s="308"/>
      <c r="L86" s="513"/>
      <c r="M86" s="513"/>
      <c r="N86" s="510"/>
      <c r="O86" s="510"/>
      <c r="P86" s="307"/>
      <c r="Q86" s="307"/>
      <c r="R86" s="307"/>
      <c r="S86" s="309"/>
      <c r="T86" s="309"/>
      <c r="U86" s="307"/>
      <c r="V86" s="310"/>
      <c r="W86" s="311"/>
      <c r="X86" s="29"/>
      <c r="Y86" s="23"/>
    </row>
    <row r="87" spans="1:25" s="3" customFormat="1" ht="51.75" hidden="1" customHeight="1" x14ac:dyDescent="0.25">
      <c r="A87" s="13"/>
      <c r="B87" s="14"/>
      <c r="C87" s="305"/>
      <c r="D87" s="306"/>
      <c r="E87" s="513"/>
      <c r="F87" s="513"/>
      <c r="G87" s="307"/>
      <c r="H87" s="307"/>
      <c r="I87" s="308"/>
      <c r="J87" s="307"/>
      <c r="K87" s="308"/>
      <c r="L87" s="513"/>
      <c r="M87" s="513"/>
      <c r="N87" s="510"/>
      <c r="O87" s="510"/>
      <c r="P87" s="307"/>
      <c r="Q87" s="307"/>
      <c r="R87" s="307"/>
      <c r="S87" s="309"/>
      <c r="T87" s="309"/>
      <c r="U87" s="307"/>
      <c r="V87" s="310"/>
      <c r="W87" s="311"/>
      <c r="X87" s="29"/>
      <c r="Y87" s="23"/>
    </row>
    <row r="88" spans="1:25" s="3" customFormat="1" ht="51.75" hidden="1" customHeight="1" x14ac:dyDescent="0.25">
      <c r="A88" s="13"/>
      <c r="B88" s="14"/>
      <c r="C88" s="305"/>
      <c r="D88" s="306"/>
      <c r="E88" s="513"/>
      <c r="F88" s="513"/>
      <c r="G88" s="307"/>
      <c r="H88" s="307"/>
      <c r="I88" s="308"/>
      <c r="J88" s="307"/>
      <c r="K88" s="308"/>
      <c r="L88" s="513"/>
      <c r="M88" s="513"/>
      <c r="N88" s="510"/>
      <c r="O88" s="510"/>
      <c r="P88" s="307"/>
      <c r="Q88" s="307"/>
      <c r="R88" s="307"/>
      <c r="S88" s="309"/>
      <c r="T88" s="309"/>
      <c r="U88" s="307"/>
      <c r="V88" s="310"/>
      <c r="W88" s="311"/>
      <c r="X88" s="29"/>
      <c r="Y88" s="23"/>
    </row>
    <row r="89" spans="1:25" s="3" customFormat="1" ht="47.25" hidden="1" customHeight="1" x14ac:dyDescent="0.25">
      <c r="A89" s="13"/>
      <c r="B89" s="14"/>
      <c r="C89" s="305"/>
      <c r="D89" s="306"/>
      <c r="E89" s="513"/>
      <c r="F89" s="513"/>
      <c r="G89" s="307"/>
      <c r="H89" s="307"/>
      <c r="I89" s="308"/>
      <c r="J89" s="307"/>
      <c r="K89" s="308"/>
      <c r="L89" s="513"/>
      <c r="M89" s="513"/>
      <c r="N89" s="510"/>
      <c r="O89" s="510"/>
      <c r="P89" s="307"/>
      <c r="Q89" s="307"/>
      <c r="R89" s="307"/>
      <c r="S89" s="309"/>
      <c r="T89" s="309"/>
      <c r="U89" s="307"/>
      <c r="V89" s="310"/>
      <c r="W89" s="311"/>
      <c r="X89" s="29"/>
      <c r="Y89" s="23"/>
    </row>
    <row r="90" spans="1:25" s="3" customFormat="1" ht="51.75" hidden="1" customHeight="1" x14ac:dyDescent="0.25">
      <c r="A90" s="13"/>
      <c r="B90" s="14"/>
      <c r="C90" s="305"/>
      <c r="D90" s="306"/>
      <c r="E90" s="513"/>
      <c r="F90" s="513"/>
      <c r="G90" s="307"/>
      <c r="H90" s="307"/>
      <c r="I90" s="308"/>
      <c r="J90" s="307"/>
      <c r="K90" s="308"/>
      <c r="L90" s="513"/>
      <c r="M90" s="513"/>
      <c r="N90" s="510"/>
      <c r="O90" s="510"/>
      <c r="P90" s="307"/>
      <c r="Q90" s="307"/>
      <c r="R90" s="307"/>
      <c r="S90" s="309"/>
      <c r="T90" s="309"/>
      <c r="U90" s="307"/>
      <c r="V90" s="310"/>
      <c r="W90" s="311"/>
      <c r="X90" s="29"/>
      <c r="Y90" s="23"/>
    </row>
    <row r="91" spans="1:25" s="3" customFormat="1" ht="47.25" hidden="1" customHeight="1" x14ac:dyDescent="0.25">
      <c r="A91" s="13"/>
      <c r="B91" s="14"/>
      <c r="C91" s="305"/>
      <c r="D91" s="306"/>
      <c r="E91" s="513"/>
      <c r="F91" s="513"/>
      <c r="G91" s="307"/>
      <c r="H91" s="307"/>
      <c r="I91" s="308"/>
      <c r="J91" s="307"/>
      <c r="K91" s="308"/>
      <c r="L91" s="513"/>
      <c r="M91" s="513"/>
      <c r="N91" s="510"/>
      <c r="O91" s="510"/>
      <c r="P91" s="307"/>
      <c r="Q91" s="307"/>
      <c r="R91" s="307"/>
      <c r="S91" s="309"/>
      <c r="T91" s="309"/>
      <c r="U91" s="307"/>
      <c r="V91" s="310"/>
      <c r="W91" s="311"/>
      <c r="X91" s="29"/>
      <c r="Y91" s="23"/>
    </row>
    <row r="92" spans="1:25" s="3" customFormat="1" ht="47.25" hidden="1" customHeight="1" x14ac:dyDescent="0.25">
      <c r="A92" s="13"/>
      <c r="B92" s="14"/>
      <c r="C92" s="305"/>
      <c r="D92" s="306"/>
      <c r="E92" s="513"/>
      <c r="F92" s="513"/>
      <c r="G92" s="307"/>
      <c r="H92" s="307"/>
      <c r="I92" s="308"/>
      <c r="J92" s="307"/>
      <c r="K92" s="308"/>
      <c r="L92" s="513"/>
      <c r="M92" s="513"/>
      <c r="N92" s="510"/>
      <c r="O92" s="510"/>
      <c r="P92" s="307"/>
      <c r="Q92" s="307"/>
      <c r="R92" s="307"/>
      <c r="S92" s="309"/>
      <c r="T92" s="309"/>
      <c r="U92" s="307"/>
      <c r="V92" s="310"/>
      <c r="W92" s="311"/>
      <c r="X92" s="29"/>
      <c r="Y92" s="23"/>
    </row>
    <row r="93" spans="1:25" s="3" customFormat="1" ht="51.75" hidden="1" customHeight="1" x14ac:dyDescent="0.25">
      <c r="A93" s="13"/>
      <c r="B93" s="14"/>
      <c r="C93" s="305"/>
      <c r="D93" s="306"/>
      <c r="E93" s="513"/>
      <c r="F93" s="513"/>
      <c r="G93" s="307"/>
      <c r="H93" s="307"/>
      <c r="I93" s="308"/>
      <c r="J93" s="307"/>
      <c r="K93" s="308"/>
      <c r="L93" s="513"/>
      <c r="M93" s="513"/>
      <c r="N93" s="510"/>
      <c r="O93" s="510"/>
      <c r="P93" s="307"/>
      <c r="Q93" s="307"/>
      <c r="R93" s="307"/>
      <c r="S93" s="309"/>
      <c r="T93" s="309"/>
      <c r="U93" s="307"/>
      <c r="V93" s="310"/>
      <c r="W93" s="311"/>
      <c r="X93" s="29"/>
      <c r="Y93" s="23"/>
    </row>
    <row r="94" spans="1:25" s="3" customFormat="1" ht="47.25" hidden="1" customHeight="1" x14ac:dyDescent="0.25">
      <c r="A94" s="13"/>
      <c r="B94" s="14"/>
      <c r="C94" s="305"/>
      <c r="D94" s="306"/>
      <c r="E94" s="513"/>
      <c r="F94" s="513"/>
      <c r="G94" s="307"/>
      <c r="H94" s="307"/>
      <c r="I94" s="308"/>
      <c r="J94" s="307"/>
      <c r="K94" s="308"/>
      <c r="L94" s="513"/>
      <c r="M94" s="513"/>
      <c r="N94" s="510"/>
      <c r="O94" s="510"/>
      <c r="P94" s="307"/>
      <c r="Q94" s="307"/>
      <c r="R94" s="307"/>
      <c r="S94" s="309"/>
      <c r="T94" s="309"/>
      <c r="U94" s="307"/>
      <c r="V94" s="310"/>
      <c r="W94" s="311"/>
      <c r="X94" s="29"/>
      <c r="Y94" s="23"/>
    </row>
    <row r="95" spans="1:25" s="3" customFormat="1" ht="47.25" hidden="1" customHeight="1" x14ac:dyDescent="0.25">
      <c r="A95" s="13"/>
      <c r="B95" s="14"/>
      <c r="C95" s="305"/>
      <c r="D95" s="306"/>
      <c r="E95" s="513"/>
      <c r="F95" s="513"/>
      <c r="G95" s="307"/>
      <c r="H95" s="307"/>
      <c r="I95" s="308"/>
      <c r="J95" s="307"/>
      <c r="K95" s="308"/>
      <c r="L95" s="513"/>
      <c r="M95" s="513"/>
      <c r="N95" s="510"/>
      <c r="O95" s="510"/>
      <c r="P95" s="307"/>
      <c r="Q95" s="307"/>
      <c r="R95" s="307"/>
      <c r="S95" s="309"/>
      <c r="T95" s="309"/>
      <c r="U95" s="307"/>
      <c r="V95" s="310"/>
      <c r="W95" s="311"/>
      <c r="X95" s="29"/>
      <c r="Y95" s="23"/>
    </row>
    <row r="96" spans="1:25" s="3" customFormat="1" ht="47.25" hidden="1" customHeight="1" x14ac:dyDescent="0.25">
      <c r="A96" s="13"/>
      <c r="B96" s="14"/>
      <c r="C96" s="305"/>
      <c r="D96" s="306"/>
      <c r="E96" s="513"/>
      <c r="F96" s="513"/>
      <c r="G96" s="307"/>
      <c r="H96" s="307"/>
      <c r="I96" s="308"/>
      <c r="J96" s="307"/>
      <c r="K96" s="308"/>
      <c r="L96" s="513"/>
      <c r="M96" s="513"/>
      <c r="N96" s="510"/>
      <c r="O96" s="510"/>
      <c r="P96" s="307"/>
      <c r="Q96" s="307"/>
      <c r="R96" s="307"/>
      <c r="S96" s="309"/>
      <c r="T96" s="309"/>
      <c r="U96" s="307"/>
      <c r="V96" s="310"/>
      <c r="W96" s="311"/>
      <c r="X96" s="29"/>
      <c r="Y96" s="23"/>
    </row>
    <row r="97" spans="1:25" s="3" customFormat="1" ht="47.25" hidden="1" customHeight="1" x14ac:dyDescent="0.25">
      <c r="A97" s="13"/>
      <c r="B97" s="14"/>
      <c r="C97" s="305"/>
      <c r="D97" s="306"/>
      <c r="E97" s="513"/>
      <c r="F97" s="513"/>
      <c r="G97" s="307"/>
      <c r="H97" s="307"/>
      <c r="I97" s="308"/>
      <c r="J97" s="307"/>
      <c r="K97" s="308"/>
      <c r="L97" s="513"/>
      <c r="M97" s="513"/>
      <c r="N97" s="510"/>
      <c r="O97" s="510"/>
      <c r="P97" s="307"/>
      <c r="Q97" s="307"/>
      <c r="R97" s="307"/>
      <c r="S97" s="309"/>
      <c r="T97" s="309"/>
      <c r="U97" s="307"/>
      <c r="V97" s="310"/>
      <c r="W97" s="311"/>
      <c r="X97" s="29"/>
      <c r="Y97" s="23"/>
    </row>
    <row r="98" spans="1:25" s="3" customFormat="1" ht="47.25" hidden="1" customHeight="1" x14ac:dyDescent="0.25">
      <c r="A98" s="13"/>
      <c r="B98" s="14"/>
      <c r="C98" s="305"/>
      <c r="D98" s="306"/>
      <c r="E98" s="513"/>
      <c r="F98" s="513"/>
      <c r="G98" s="307"/>
      <c r="H98" s="307"/>
      <c r="I98" s="308"/>
      <c r="J98" s="307"/>
      <c r="K98" s="308"/>
      <c r="L98" s="513"/>
      <c r="M98" s="513"/>
      <c r="N98" s="510"/>
      <c r="O98" s="510"/>
      <c r="P98" s="307"/>
      <c r="Q98" s="307"/>
      <c r="R98" s="307"/>
      <c r="S98" s="309"/>
      <c r="T98" s="309"/>
      <c r="U98" s="307"/>
      <c r="V98" s="310"/>
      <c r="W98" s="311"/>
      <c r="X98" s="29"/>
      <c r="Y98" s="23"/>
    </row>
    <row r="99" spans="1:25" s="3" customFormat="1" ht="47.25" hidden="1" customHeight="1" x14ac:dyDescent="0.25">
      <c r="A99" s="13"/>
      <c r="B99" s="14"/>
      <c r="C99" s="305"/>
      <c r="D99" s="306"/>
      <c r="E99" s="513"/>
      <c r="F99" s="513"/>
      <c r="G99" s="307"/>
      <c r="H99" s="307"/>
      <c r="I99" s="308"/>
      <c r="J99" s="307"/>
      <c r="K99" s="308"/>
      <c r="L99" s="513"/>
      <c r="M99" s="513"/>
      <c r="N99" s="510"/>
      <c r="O99" s="510"/>
      <c r="P99" s="307"/>
      <c r="Q99" s="307"/>
      <c r="R99" s="307"/>
      <c r="S99" s="309"/>
      <c r="T99" s="309"/>
      <c r="U99" s="307"/>
      <c r="V99" s="310"/>
      <c r="W99" s="311"/>
      <c r="X99" s="29"/>
      <c r="Y99" s="23"/>
    </row>
    <row r="100" spans="1:25" s="3" customFormat="1" ht="47.25" hidden="1" customHeight="1" x14ac:dyDescent="0.25">
      <c r="A100" s="13"/>
      <c r="B100" s="14"/>
      <c r="C100" s="305"/>
      <c r="D100" s="306"/>
      <c r="E100" s="513"/>
      <c r="F100" s="513"/>
      <c r="G100" s="307"/>
      <c r="H100" s="307"/>
      <c r="I100" s="308"/>
      <c r="J100" s="307"/>
      <c r="K100" s="308"/>
      <c r="L100" s="513"/>
      <c r="M100" s="513"/>
      <c r="N100" s="510"/>
      <c r="O100" s="510"/>
      <c r="P100" s="307"/>
      <c r="Q100" s="307"/>
      <c r="R100" s="307"/>
      <c r="S100" s="309"/>
      <c r="T100" s="309"/>
      <c r="U100" s="307"/>
      <c r="V100" s="310"/>
      <c r="W100" s="311"/>
      <c r="X100" s="29"/>
      <c r="Y100" s="23"/>
    </row>
    <row r="101" spans="1:25" s="3" customFormat="1" ht="47.25" hidden="1" customHeight="1" x14ac:dyDescent="0.25">
      <c r="A101" s="13"/>
      <c r="B101" s="14"/>
      <c r="C101" s="305"/>
      <c r="D101" s="306"/>
      <c r="E101" s="513"/>
      <c r="F101" s="513"/>
      <c r="G101" s="307"/>
      <c r="H101" s="307"/>
      <c r="I101" s="308"/>
      <c r="J101" s="307"/>
      <c r="K101" s="308"/>
      <c r="L101" s="513"/>
      <c r="M101" s="513"/>
      <c r="N101" s="510"/>
      <c r="O101" s="510"/>
      <c r="P101" s="307"/>
      <c r="Q101" s="307"/>
      <c r="R101" s="307"/>
      <c r="S101" s="309"/>
      <c r="T101" s="309"/>
      <c r="U101" s="307"/>
      <c r="V101" s="310"/>
      <c r="W101" s="311"/>
      <c r="X101" s="29"/>
      <c r="Y101" s="23"/>
    </row>
    <row r="102" spans="1:25" s="3" customFormat="1" ht="47.25" hidden="1" customHeight="1" thickBot="1" x14ac:dyDescent="0.3">
      <c r="A102" s="13"/>
      <c r="B102" s="14"/>
      <c r="C102" s="312"/>
      <c r="D102" s="313"/>
      <c r="E102" s="511"/>
      <c r="F102" s="511"/>
      <c r="G102" s="314"/>
      <c r="H102" s="314"/>
      <c r="I102" s="315"/>
      <c r="J102" s="314"/>
      <c r="K102" s="315"/>
      <c r="L102" s="511"/>
      <c r="M102" s="511"/>
      <c r="N102" s="512"/>
      <c r="O102" s="512"/>
      <c r="P102" s="314"/>
      <c r="Q102" s="314"/>
      <c r="R102" s="314"/>
      <c r="S102" s="316"/>
      <c r="T102" s="316"/>
      <c r="U102" s="314"/>
      <c r="V102" s="317"/>
      <c r="W102" s="318"/>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2" t="s">
        <v>173</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16" t="s">
        <v>1040</v>
      </c>
      <c r="D106" s="525"/>
      <c r="E106" s="525"/>
      <c r="F106" s="525"/>
      <c r="G106" s="525"/>
      <c r="H106" s="525"/>
      <c r="I106" s="526"/>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27"/>
      <c r="D107" s="528"/>
      <c r="E107" s="528"/>
      <c r="F107" s="528"/>
      <c r="G107" s="528"/>
      <c r="H107" s="528"/>
      <c r="I107" s="529"/>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27"/>
      <c r="D108" s="528"/>
      <c r="E108" s="528"/>
      <c r="F108" s="528"/>
      <c r="G108" s="528"/>
      <c r="H108" s="528"/>
      <c r="I108" s="529"/>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27"/>
      <c r="D109" s="528"/>
      <c r="E109" s="528"/>
      <c r="F109" s="528"/>
      <c r="G109" s="528"/>
      <c r="H109" s="528"/>
      <c r="I109" s="529"/>
      <c r="J109" s="18"/>
      <c r="K109" s="18"/>
      <c r="L109" s="18"/>
      <c r="M109" s="18"/>
      <c r="N109" s="18"/>
      <c r="O109" s="18"/>
      <c r="P109" s="18"/>
      <c r="Q109" s="18"/>
      <c r="R109" s="18"/>
      <c r="S109" s="18"/>
      <c r="T109" s="18"/>
      <c r="U109" s="18"/>
      <c r="V109" s="18"/>
      <c r="W109" s="18"/>
      <c r="X109" s="29"/>
    </row>
    <row r="110" spans="1:25" ht="18.75" x14ac:dyDescent="0.25">
      <c r="A110" s="1"/>
      <c r="B110" s="30"/>
      <c r="C110" s="530"/>
      <c r="D110" s="531"/>
      <c r="E110" s="531"/>
      <c r="F110" s="531"/>
      <c r="G110" s="531"/>
      <c r="H110" s="531"/>
      <c r="I110" s="532"/>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957</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310</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337" t="s">
        <v>87</v>
      </c>
      <c r="D115" s="514" t="s">
        <v>74</v>
      </c>
      <c r="E115" s="514"/>
      <c r="F115" s="514"/>
      <c r="G115" s="514"/>
      <c r="H115" s="514"/>
      <c r="I115" s="298" t="s">
        <v>88</v>
      </c>
      <c r="J115" s="298" t="s">
        <v>174</v>
      </c>
      <c r="K115" s="298" t="s">
        <v>175</v>
      </c>
      <c r="L115" s="298" t="s">
        <v>176</v>
      </c>
      <c r="M115" s="298" t="s">
        <v>177</v>
      </c>
      <c r="N115" s="298" t="s">
        <v>85</v>
      </c>
      <c r="O115" s="297" t="s">
        <v>178</v>
      </c>
      <c r="P115" s="80" t="s">
        <v>179</v>
      </c>
      <c r="Q115" s="80" t="s">
        <v>8</v>
      </c>
      <c r="R115" s="18"/>
      <c r="S115" s="18"/>
      <c r="T115" s="18"/>
      <c r="U115" s="18"/>
      <c r="V115" s="18"/>
      <c r="W115" s="18"/>
      <c r="X115" s="29"/>
    </row>
    <row r="116" spans="1:24" ht="72.75" customHeight="1" x14ac:dyDescent="0.25">
      <c r="A116" s="1"/>
      <c r="B116" s="30"/>
      <c r="C116" s="336" t="s">
        <v>959</v>
      </c>
      <c r="D116" s="515" t="s">
        <v>78</v>
      </c>
      <c r="E116" s="515"/>
      <c r="F116" s="515"/>
      <c r="G116" s="515"/>
      <c r="H116" s="515"/>
      <c r="I116" s="406" t="s">
        <v>72</v>
      </c>
      <c r="J116" s="406" t="s">
        <v>1041</v>
      </c>
      <c r="K116" s="406"/>
      <c r="L116" s="406"/>
      <c r="M116" s="406"/>
      <c r="N116" s="406" t="s">
        <v>1042</v>
      </c>
      <c r="O116" s="406"/>
      <c r="P116" s="418">
        <v>250000</v>
      </c>
      <c r="Q116" s="304"/>
      <c r="R116" s="18"/>
      <c r="S116" s="18"/>
      <c r="T116" s="18"/>
      <c r="U116" s="18"/>
      <c r="V116" s="18"/>
      <c r="W116" s="18"/>
      <c r="X116" s="29"/>
    </row>
    <row r="117" spans="1:24" ht="284.25" customHeight="1" x14ac:dyDescent="0.25">
      <c r="A117" s="1"/>
      <c r="B117" s="30"/>
      <c r="C117" s="407" t="s">
        <v>83</v>
      </c>
      <c r="D117" s="513" t="s">
        <v>81</v>
      </c>
      <c r="E117" s="513"/>
      <c r="F117" s="513"/>
      <c r="G117" s="513"/>
      <c r="H117" s="513"/>
      <c r="I117" s="405" t="s">
        <v>72</v>
      </c>
      <c r="J117" s="405" t="s">
        <v>1043</v>
      </c>
      <c r="K117" s="405"/>
      <c r="L117" s="405" t="s">
        <v>1044</v>
      </c>
      <c r="M117" s="405"/>
      <c r="N117" s="405" t="s">
        <v>1075</v>
      </c>
      <c r="O117" s="405"/>
      <c r="P117" s="419">
        <v>12000</v>
      </c>
      <c r="Q117" s="409"/>
      <c r="R117" s="18"/>
      <c r="S117" s="18"/>
      <c r="T117" s="18"/>
      <c r="U117" s="18"/>
      <c r="V117" s="18"/>
      <c r="W117" s="18"/>
      <c r="X117" s="29"/>
    </row>
    <row r="118" spans="1:24" ht="159" customHeight="1" x14ac:dyDescent="0.25">
      <c r="A118" s="1"/>
      <c r="B118" s="30"/>
      <c r="C118" s="407" t="s">
        <v>83</v>
      </c>
      <c r="D118" s="513" t="s">
        <v>76</v>
      </c>
      <c r="E118" s="513"/>
      <c r="F118" s="513"/>
      <c r="G118" s="513"/>
      <c r="H118" s="513"/>
      <c r="I118" s="405" t="s">
        <v>72</v>
      </c>
      <c r="J118" s="405" t="s">
        <v>1045</v>
      </c>
      <c r="K118" s="405"/>
      <c r="L118" s="405"/>
      <c r="M118" s="405"/>
      <c r="N118" s="405" t="s">
        <v>1046</v>
      </c>
      <c r="O118" s="405"/>
      <c r="P118" s="409"/>
      <c r="Q118" s="409" t="s">
        <v>1047</v>
      </c>
      <c r="R118" s="18"/>
      <c r="S118" s="18"/>
      <c r="T118" s="18"/>
      <c r="U118" s="18"/>
      <c r="V118" s="18"/>
      <c r="W118" s="18"/>
      <c r="X118" s="29"/>
    </row>
    <row r="119" spans="1:24" ht="178.5" customHeight="1" x14ac:dyDescent="0.25">
      <c r="A119" s="1"/>
      <c r="B119" s="30"/>
      <c r="C119" s="407" t="s">
        <v>960</v>
      </c>
      <c r="D119" s="513" t="s">
        <v>81</v>
      </c>
      <c r="E119" s="513"/>
      <c r="F119" s="513"/>
      <c r="G119" s="513"/>
      <c r="H119" s="513"/>
      <c r="I119" s="405" t="s">
        <v>71</v>
      </c>
      <c r="J119" s="405"/>
      <c r="K119" s="405"/>
      <c r="L119" s="405"/>
      <c r="M119" s="405" t="s">
        <v>1048</v>
      </c>
      <c r="N119" s="405" t="s">
        <v>1049</v>
      </c>
      <c r="O119" s="405"/>
      <c r="P119" s="419">
        <v>200000</v>
      </c>
      <c r="Q119" s="409"/>
      <c r="R119" s="18"/>
      <c r="S119" s="18"/>
      <c r="T119" s="18"/>
      <c r="U119" s="18"/>
      <c r="V119" s="18"/>
      <c r="W119" s="18"/>
      <c r="X119" s="29"/>
    </row>
    <row r="120" spans="1:24" ht="247.5" customHeight="1" x14ac:dyDescent="0.25">
      <c r="A120" s="1"/>
      <c r="B120" s="30"/>
      <c r="C120" s="407" t="s">
        <v>5</v>
      </c>
      <c r="D120" s="513" t="s">
        <v>80</v>
      </c>
      <c r="E120" s="513"/>
      <c r="F120" s="513"/>
      <c r="G120" s="513"/>
      <c r="H120" s="513"/>
      <c r="I120" s="405" t="s">
        <v>72</v>
      </c>
      <c r="J120" s="405" t="s">
        <v>1050</v>
      </c>
      <c r="K120" s="405"/>
      <c r="L120" s="405" t="s">
        <v>1051</v>
      </c>
      <c r="M120" s="405"/>
      <c r="N120" s="416" t="s">
        <v>1052</v>
      </c>
      <c r="O120" s="405"/>
      <c r="P120" s="409"/>
      <c r="Q120" s="409"/>
      <c r="R120" s="18"/>
      <c r="S120" s="18"/>
      <c r="T120" s="18"/>
      <c r="U120" s="18"/>
      <c r="V120" s="18"/>
      <c r="W120" s="18"/>
      <c r="X120" s="29"/>
    </row>
    <row r="121" spans="1:24" ht="119.25" customHeight="1" x14ac:dyDescent="0.25">
      <c r="A121" s="1"/>
      <c r="B121" s="30"/>
      <c r="C121" s="407" t="s">
        <v>5</v>
      </c>
      <c r="D121" s="513" t="s">
        <v>81</v>
      </c>
      <c r="E121" s="513"/>
      <c r="F121" s="513"/>
      <c r="G121" s="513"/>
      <c r="H121" s="513"/>
      <c r="I121" s="405" t="s">
        <v>72</v>
      </c>
      <c r="J121" s="405" t="s">
        <v>1053</v>
      </c>
      <c r="K121" s="405"/>
      <c r="L121" s="405" t="s">
        <v>1054</v>
      </c>
      <c r="M121" s="416" t="s">
        <v>1055</v>
      </c>
      <c r="N121" s="405" t="s">
        <v>1056</v>
      </c>
      <c r="O121" s="405"/>
      <c r="P121" s="409" t="s">
        <v>1057</v>
      </c>
      <c r="Q121" s="409"/>
      <c r="R121" s="18"/>
      <c r="S121" s="18"/>
      <c r="T121" s="18"/>
      <c r="U121" s="18"/>
      <c r="V121" s="18"/>
      <c r="W121" s="18"/>
      <c r="X121" s="29"/>
    </row>
    <row r="122" spans="1:24" ht="152.25" customHeight="1" x14ac:dyDescent="0.25">
      <c r="A122" s="1"/>
      <c r="B122" s="30"/>
      <c r="C122" s="407" t="s">
        <v>83</v>
      </c>
      <c r="D122" s="513" t="s">
        <v>81</v>
      </c>
      <c r="E122" s="513"/>
      <c r="F122" s="513"/>
      <c r="G122" s="513"/>
      <c r="H122" s="513"/>
      <c r="I122" s="405" t="s">
        <v>73</v>
      </c>
      <c r="J122" s="405" t="s">
        <v>1073</v>
      </c>
      <c r="K122" s="405"/>
      <c r="L122" s="405" t="s">
        <v>122</v>
      </c>
      <c r="M122" s="405" t="s">
        <v>1073</v>
      </c>
      <c r="N122" s="405" t="s">
        <v>1074</v>
      </c>
      <c r="O122" s="405"/>
      <c r="P122" s="419">
        <v>10000</v>
      </c>
      <c r="Q122" s="409"/>
      <c r="R122" s="18"/>
      <c r="S122" s="18"/>
      <c r="T122" s="18"/>
      <c r="U122" s="18"/>
      <c r="V122" s="18"/>
      <c r="W122" s="18"/>
      <c r="X122" s="29"/>
    </row>
    <row r="123" spans="1:24" ht="409.6" customHeight="1" x14ac:dyDescent="0.25">
      <c r="A123" s="1"/>
      <c r="B123" s="30"/>
      <c r="C123" s="407" t="s">
        <v>83</v>
      </c>
      <c r="D123" s="513" t="s">
        <v>81</v>
      </c>
      <c r="E123" s="513"/>
      <c r="F123" s="513"/>
      <c r="G123" s="513"/>
      <c r="H123" s="513"/>
      <c r="I123" s="405" t="s">
        <v>71</v>
      </c>
      <c r="J123" s="405"/>
      <c r="K123" s="405" t="s">
        <v>1079</v>
      </c>
      <c r="L123" s="405" t="s">
        <v>1080</v>
      </c>
      <c r="M123" s="405" t="s">
        <v>1081</v>
      </c>
      <c r="N123" s="405" t="s">
        <v>1105</v>
      </c>
      <c r="O123" s="405"/>
      <c r="P123" s="409"/>
      <c r="Q123" s="409"/>
      <c r="R123" s="18"/>
      <c r="S123" s="18"/>
      <c r="T123" s="18"/>
      <c r="U123" s="18"/>
      <c r="V123" s="18"/>
      <c r="W123" s="18"/>
      <c r="X123" s="29"/>
    </row>
    <row r="124" spans="1:24" ht="141" customHeight="1" x14ac:dyDescent="0.25">
      <c r="B124" s="30"/>
      <c r="C124" s="407" t="s">
        <v>83</v>
      </c>
      <c r="D124" s="513" t="s">
        <v>81</v>
      </c>
      <c r="E124" s="513"/>
      <c r="F124" s="513"/>
      <c r="G124" s="513"/>
      <c r="H124" s="513"/>
      <c r="I124" s="405" t="s">
        <v>71</v>
      </c>
      <c r="J124" s="405"/>
      <c r="K124" s="405"/>
      <c r="L124" s="405"/>
      <c r="M124" s="405" t="s">
        <v>1092</v>
      </c>
      <c r="N124" s="405" t="s">
        <v>1093</v>
      </c>
      <c r="O124" s="405"/>
      <c r="P124" s="409"/>
      <c r="Q124" s="409" t="s">
        <v>1094</v>
      </c>
      <c r="R124" s="18"/>
      <c r="S124" s="18"/>
      <c r="T124" s="18"/>
      <c r="U124" s="18"/>
      <c r="V124" s="18"/>
      <c r="W124" s="18"/>
      <c r="X124" s="29"/>
    </row>
    <row r="125" spans="1:24" ht="47.25" hidden="1" customHeight="1" x14ac:dyDescent="0.25">
      <c r="B125" s="30"/>
      <c r="C125" s="407"/>
      <c r="D125" s="513"/>
      <c r="E125" s="513"/>
      <c r="F125" s="513"/>
      <c r="G125" s="513"/>
      <c r="H125" s="513"/>
      <c r="I125" s="405"/>
      <c r="J125" s="405"/>
      <c r="K125" s="405"/>
      <c r="L125" s="405"/>
      <c r="M125" s="405"/>
      <c r="N125" s="405"/>
      <c r="O125" s="405"/>
      <c r="P125" s="409"/>
      <c r="Q125" s="409"/>
      <c r="R125" s="18"/>
      <c r="S125" s="18"/>
      <c r="T125" s="18"/>
      <c r="U125" s="18"/>
      <c r="V125" s="18"/>
      <c r="W125" s="18"/>
      <c r="X125" s="29"/>
    </row>
    <row r="126" spans="1:24" ht="47.25" hidden="1" customHeight="1" x14ac:dyDescent="0.25">
      <c r="B126" s="30"/>
      <c r="C126" s="407"/>
      <c r="D126" s="513"/>
      <c r="E126" s="513"/>
      <c r="F126" s="513"/>
      <c r="G126" s="513"/>
      <c r="H126" s="513"/>
      <c r="I126" s="405"/>
      <c r="J126" s="405"/>
      <c r="K126" s="405"/>
      <c r="L126" s="405"/>
      <c r="M126" s="405"/>
      <c r="N126" s="405"/>
      <c r="O126" s="405"/>
      <c r="P126" s="409"/>
      <c r="Q126" s="409"/>
      <c r="R126" s="18"/>
      <c r="S126" s="18"/>
      <c r="T126" s="18"/>
      <c r="U126" s="18"/>
      <c r="V126" s="18"/>
      <c r="W126" s="18"/>
      <c r="X126" s="29"/>
    </row>
    <row r="127" spans="1:24" ht="47.25" hidden="1" customHeight="1" x14ac:dyDescent="0.25">
      <c r="B127" s="30"/>
      <c r="C127" s="407"/>
      <c r="D127" s="513"/>
      <c r="E127" s="513"/>
      <c r="F127" s="513"/>
      <c r="G127" s="513"/>
      <c r="H127" s="513"/>
      <c r="I127" s="405"/>
      <c r="J127" s="405"/>
      <c r="K127" s="405"/>
      <c r="L127" s="405"/>
      <c r="M127" s="405"/>
      <c r="N127" s="405"/>
      <c r="O127" s="405"/>
      <c r="P127" s="409"/>
      <c r="Q127" s="409"/>
      <c r="R127" s="18"/>
      <c r="S127" s="18"/>
      <c r="T127" s="18"/>
      <c r="U127" s="18"/>
      <c r="V127" s="18"/>
      <c r="W127" s="18"/>
      <c r="X127" s="29"/>
    </row>
    <row r="128" spans="1:24" ht="47.25" hidden="1" customHeight="1" x14ac:dyDescent="0.25">
      <c r="B128" s="30"/>
      <c r="C128" s="407"/>
      <c r="D128" s="513"/>
      <c r="E128" s="513"/>
      <c r="F128" s="513"/>
      <c r="G128" s="513"/>
      <c r="H128" s="513"/>
      <c r="I128" s="405"/>
      <c r="J128" s="405"/>
      <c r="K128" s="405"/>
      <c r="L128" s="405"/>
      <c r="M128" s="405"/>
      <c r="N128" s="405"/>
      <c r="O128" s="405"/>
      <c r="P128" s="409"/>
      <c r="Q128" s="409"/>
      <c r="R128" s="18"/>
      <c r="S128" s="18"/>
      <c r="T128" s="18"/>
      <c r="U128" s="18"/>
      <c r="V128" s="18"/>
      <c r="W128" s="18"/>
      <c r="X128" s="29"/>
    </row>
    <row r="129" spans="2:24" ht="47.25" hidden="1" customHeight="1" x14ac:dyDescent="0.25">
      <c r="B129" s="30"/>
      <c r="C129" s="407"/>
      <c r="D129" s="513"/>
      <c r="E129" s="513"/>
      <c r="F129" s="513"/>
      <c r="G129" s="513"/>
      <c r="H129" s="513"/>
      <c r="I129" s="405"/>
      <c r="J129" s="405"/>
      <c r="K129" s="405"/>
      <c r="L129" s="405"/>
      <c r="M129" s="405"/>
      <c r="N129" s="405"/>
      <c r="O129" s="405"/>
      <c r="P129" s="409"/>
      <c r="Q129" s="409"/>
      <c r="R129" s="18"/>
      <c r="S129" s="18"/>
      <c r="T129" s="18"/>
      <c r="U129" s="18"/>
      <c r="V129" s="18"/>
      <c r="W129" s="18"/>
      <c r="X129" s="29"/>
    </row>
    <row r="130" spans="2:24" ht="47.25" hidden="1" customHeight="1" x14ac:dyDescent="0.25">
      <c r="B130" s="30"/>
      <c r="C130" s="407"/>
      <c r="D130" s="513"/>
      <c r="E130" s="513"/>
      <c r="F130" s="513"/>
      <c r="G130" s="513"/>
      <c r="H130" s="513"/>
      <c r="I130" s="405"/>
      <c r="J130" s="405"/>
      <c r="K130" s="405"/>
      <c r="L130" s="405"/>
      <c r="M130" s="405"/>
      <c r="N130" s="405"/>
      <c r="O130" s="405"/>
      <c r="P130" s="409"/>
      <c r="Q130" s="409"/>
      <c r="R130" s="18"/>
      <c r="S130" s="18"/>
      <c r="T130" s="18"/>
      <c r="U130" s="18"/>
      <c r="V130" s="18"/>
      <c r="W130" s="18"/>
      <c r="X130" s="29"/>
    </row>
    <row r="131" spans="2:24" ht="47.25" hidden="1" customHeight="1" x14ac:dyDescent="0.25">
      <c r="B131" s="30"/>
      <c r="C131" s="407"/>
      <c r="D131" s="513"/>
      <c r="E131" s="513"/>
      <c r="F131" s="513"/>
      <c r="G131" s="513"/>
      <c r="H131" s="513"/>
      <c r="I131" s="405"/>
      <c r="J131" s="405"/>
      <c r="K131" s="405"/>
      <c r="L131" s="405"/>
      <c r="M131" s="405"/>
      <c r="N131" s="405"/>
      <c r="O131" s="405"/>
      <c r="P131" s="409"/>
      <c r="Q131" s="409"/>
      <c r="R131" s="18"/>
      <c r="S131" s="18"/>
      <c r="T131" s="18"/>
      <c r="U131" s="18"/>
      <c r="V131" s="18"/>
      <c r="W131" s="18"/>
      <c r="X131" s="29"/>
    </row>
    <row r="132" spans="2:24" ht="47.25" hidden="1" customHeight="1" x14ac:dyDescent="0.25">
      <c r="B132" s="30"/>
      <c r="C132" s="407"/>
      <c r="D132" s="513"/>
      <c r="E132" s="513"/>
      <c r="F132" s="513"/>
      <c r="G132" s="513"/>
      <c r="H132" s="513"/>
      <c r="I132" s="405"/>
      <c r="J132" s="405"/>
      <c r="K132" s="405"/>
      <c r="L132" s="405"/>
      <c r="M132" s="405"/>
      <c r="N132" s="405"/>
      <c r="O132" s="405"/>
      <c r="P132" s="409"/>
      <c r="Q132" s="409"/>
      <c r="R132" s="18"/>
      <c r="S132" s="18"/>
      <c r="T132" s="18"/>
      <c r="U132" s="18"/>
      <c r="V132" s="18"/>
      <c r="W132" s="18"/>
      <c r="X132" s="29"/>
    </row>
    <row r="133" spans="2:24" ht="47.25" hidden="1" customHeight="1" thickBot="1" x14ac:dyDescent="0.3">
      <c r="B133" s="30"/>
      <c r="C133" s="408"/>
      <c r="D133" s="511"/>
      <c r="E133" s="511"/>
      <c r="F133" s="511"/>
      <c r="G133" s="511"/>
      <c r="H133" s="511"/>
      <c r="I133" s="404"/>
      <c r="J133" s="404"/>
      <c r="K133" s="404"/>
      <c r="L133" s="404"/>
      <c r="M133" s="404"/>
      <c r="N133" s="404"/>
      <c r="O133" s="404"/>
      <c r="P133" s="410"/>
      <c r="Q133" s="410"/>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555" t="s">
        <v>294</v>
      </c>
      <c r="D137" s="555"/>
      <c r="E137" s="555"/>
      <c r="F137" s="555"/>
      <c r="G137" s="555"/>
      <c r="H137" s="109"/>
      <c r="I137" s="109"/>
      <c r="J137" s="555"/>
      <c r="K137" s="555"/>
      <c r="L137" s="555"/>
      <c r="M137" s="555"/>
      <c r="N137" s="555"/>
      <c r="O137" s="109"/>
      <c r="P137" s="109"/>
      <c r="Q137" s="555"/>
      <c r="R137" s="555"/>
      <c r="S137" s="555"/>
      <c r="T137" s="555"/>
      <c r="U137" s="109"/>
      <c r="V137" s="109"/>
      <c r="W137" s="118"/>
      <c r="X137" s="119"/>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301</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311</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338" t="s">
        <v>87</v>
      </c>
      <c r="D141" s="554" t="s">
        <v>295</v>
      </c>
      <c r="E141" s="554"/>
      <c r="F141" s="554"/>
      <c r="G141" s="554"/>
      <c r="H141" s="554"/>
      <c r="I141" s="554" t="s">
        <v>953</v>
      </c>
      <c r="J141" s="554"/>
      <c r="K141" s="554" t="s">
        <v>952</v>
      </c>
      <c r="L141" s="554"/>
      <c r="M141" s="554" t="s">
        <v>8</v>
      </c>
      <c r="N141" s="576"/>
      <c r="O141" s="112"/>
      <c r="P141" s="112"/>
      <c r="Q141" s="112"/>
      <c r="R141" s="112"/>
      <c r="S141" s="112"/>
      <c r="T141" s="112"/>
      <c r="U141" s="112"/>
      <c r="V141" s="112"/>
      <c r="W141" s="112"/>
      <c r="X141" s="113"/>
    </row>
    <row r="142" spans="2:24" ht="88.5" customHeight="1" x14ac:dyDescent="0.25">
      <c r="B142" s="114"/>
      <c r="C142" s="411" t="s">
        <v>298</v>
      </c>
      <c r="D142" s="566" t="s">
        <v>1091</v>
      </c>
      <c r="E142" s="566"/>
      <c r="F142" s="566"/>
      <c r="G142" s="566"/>
      <c r="H142" s="566"/>
      <c r="I142" s="571" t="s">
        <v>73</v>
      </c>
      <c r="J142" s="571"/>
      <c r="K142" s="573" t="s">
        <v>1076</v>
      </c>
      <c r="L142" s="573"/>
      <c r="M142" s="577"/>
      <c r="N142" s="578"/>
      <c r="O142" s="112"/>
      <c r="P142" s="112"/>
      <c r="Q142" s="112"/>
      <c r="R142" s="112"/>
      <c r="S142" s="112"/>
      <c r="T142" s="112"/>
      <c r="U142" s="112"/>
      <c r="V142" s="112"/>
      <c r="W142" s="112"/>
      <c r="X142" s="113"/>
    </row>
    <row r="143" spans="2:24" ht="85.5" customHeight="1" x14ac:dyDescent="0.25">
      <c r="B143" s="114"/>
      <c r="C143" s="411" t="s">
        <v>4</v>
      </c>
      <c r="D143" s="567" t="s">
        <v>1065</v>
      </c>
      <c r="E143" s="567"/>
      <c r="F143" s="567"/>
      <c r="G143" s="567"/>
      <c r="H143" s="567"/>
      <c r="I143" s="570" t="s">
        <v>72</v>
      </c>
      <c r="J143" s="570"/>
      <c r="K143" s="574" t="s">
        <v>1066</v>
      </c>
      <c r="L143" s="574"/>
      <c r="M143" s="572"/>
      <c r="N143" s="579"/>
      <c r="O143" s="112"/>
      <c r="P143" s="112"/>
      <c r="Q143" s="112"/>
      <c r="R143" s="112"/>
      <c r="S143" s="112"/>
      <c r="T143" s="112"/>
      <c r="U143" s="112"/>
      <c r="V143" s="112"/>
      <c r="W143" s="112"/>
      <c r="X143" s="113"/>
    </row>
    <row r="144" spans="2:24" ht="168" customHeight="1" x14ac:dyDescent="0.25">
      <c r="B144" s="114"/>
      <c r="C144" s="411" t="s">
        <v>7</v>
      </c>
      <c r="D144" s="567" t="s">
        <v>1103</v>
      </c>
      <c r="E144" s="567"/>
      <c r="F144" s="567"/>
      <c r="G144" s="567"/>
      <c r="H144" s="567"/>
      <c r="I144" s="570" t="s">
        <v>71</v>
      </c>
      <c r="J144" s="570"/>
      <c r="K144" s="574" t="s">
        <v>1104</v>
      </c>
      <c r="L144" s="574"/>
      <c r="M144" s="572"/>
      <c r="N144" s="579"/>
      <c r="O144" s="112"/>
      <c r="P144" s="112"/>
      <c r="Q144" s="112"/>
      <c r="R144" s="112"/>
      <c r="S144" s="112"/>
      <c r="T144" s="112"/>
      <c r="U144" s="112"/>
      <c r="V144" s="112"/>
      <c r="W144" s="112"/>
      <c r="X144" s="113"/>
    </row>
    <row r="145" spans="2:24" ht="47.25" hidden="1" customHeight="1" x14ac:dyDescent="0.25">
      <c r="B145" s="114"/>
      <c r="C145" s="412"/>
      <c r="D145" s="568"/>
      <c r="E145" s="568"/>
      <c r="F145" s="568"/>
      <c r="G145" s="568"/>
      <c r="H145" s="568"/>
      <c r="I145" s="570"/>
      <c r="J145" s="570"/>
      <c r="K145" s="572"/>
      <c r="L145" s="572"/>
      <c r="M145" s="572"/>
      <c r="N145" s="579"/>
      <c r="O145" s="112"/>
      <c r="P145" s="112"/>
      <c r="Q145" s="112"/>
      <c r="R145" s="112"/>
      <c r="S145" s="112"/>
      <c r="T145" s="112"/>
      <c r="U145" s="112"/>
      <c r="V145" s="112"/>
      <c r="W145" s="112"/>
      <c r="X145" s="113"/>
    </row>
    <row r="146" spans="2:24" ht="47.25" hidden="1" customHeight="1" x14ac:dyDescent="0.25">
      <c r="B146" s="114"/>
      <c r="C146" s="412"/>
      <c r="D146" s="568"/>
      <c r="E146" s="568"/>
      <c r="F146" s="568"/>
      <c r="G146" s="568"/>
      <c r="H146" s="568"/>
      <c r="I146" s="570"/>
      <c r="J146" s="570"/>
      <c r="K146" s="572"/>
      <c r="L146" s="572"/>
      <c r="M146" s="572"/>
      <c r="N146" s="579"/>
      <c r="O146" s="112"/>
      <c r="P146" s="112"/>
      <c r="Q146" s="112"/>
      <c r="R146" s="112"/>
      <c r="S146" s="112"/>
      <c r="T146" s="112"/>
      <c r="U146" s="112"/>
      <c r="V146" s="112"/>
      <c r="W146" s="112"/>
      <c r="X146" s="113"/>
    </row>
    <row r="147" spans="2:24" ht="47.25" hidden="1" customHeight="1" x14ac:dyDescent="0.25">
      <c r="B147" s="114"/>
      <c r="C147" s="412"/>
      <c r="D147" s="568"/>
      <c r="E147" s="568"/>
      <c r="F147" s="568"/>
      <c r="G147" s="568"/>
      <c r="H147" s="568"/>
      <c r="I147" s="570"/>
      <c r="J147" s="570"/>
      <c r="K147" s="572"/>
      <c r="L147" s="572"/>
      <c r="M147" s="572"/>
      <c r="N147" s="579"/>
      <c r="O147" s="112"/>
      <c r="P147" s="112"/>
      <c r="Q147" s="112"/>
      <c r="R147" s="112"/>
      <c r="S147" s="112"/>
      <c r="T147" s="112"/>
      <c r="U147" s="112"/>
      <c r="V147" s="112"/>
      <c r="W147" s="112"/>
      <c r="X147" s="113"/>
    </row>
    <row r="148" spans="2:24" ht="47.25" hidden="1" customHeight="1" x14ac:dyDescent="0.25">
      <c r="B148" s="114"/>
      <c r="C148" s="412"/>
      <c r="D148" s="568"/>
      <c r="E148" s="568"/>
      <c r="F148" s="568"/>
      <c r="G148" s="568"/>
      <c r="H148" s="568"/>
      <c r="I148" s="570"/>
      <c r="J148" s="570"/>
      <c r="K148" s="572"/>
      <c r="L148" s="572"/>
      <c r="M148" s="572"/>
      <c r="N148" s="579"/>
      <c r="O148" s="112"/>
      <c r="P148" s="112"/>
      <c r="Q148" s="112"/>
      <c r="R148" s="112"/>
      <c r="S148" s="112"/>
      <c r="T148" s="112"/>
      <c r="U148" s="112"/>
      <c r="V148" s="112"/>
      <c r="W148" s="112"/>
      <c r="X148" s="113"/>
    </row>
    <row r="149" spans="2:24" ht="47.25" hidden="1" customHeight="1" x14ac:dyDescent="0.25">
      <c r="B149" s="114"/>
      <c r="C149" s="412"/>
      <c r="D149" s="568"/>
      <c r="E149" s="568"/>
      <c r="F149" s="568"/>
      <c r="G149" s="568"/>
      <c r="H149" s="568"/>
      <c r="I149" s="570"/>
      <c r="J149" s="570"/>
      <c r="K149" s="572"/>
      <c r="L149" s="572"/>
      <c r="M149" s="572"/>
      <c r="N149" s="579"/>
      <c r="O149" s="112"/>
      <c r="P149" s="112"/>
      <c r="Q149" s="112"/>
      <c r="R149" s="112"/>
      <c r="S149" s="112"/>
      <c r="T149" s="112"/>
      <c r="U149" s="112"/>
      <c r="V149" s="112"/>
      <c r="W149" s="112"/>
      <c r="X149" s="113"/>
    </row>
    <row r="150" spans="2:24" ht="47.25" hidden="1" customHeight="1" x14ac:dyDescent="0.25">
      <c r="B150" s="114"/>
      <c r="C150" s="412"/>
      <c r="D150" s="568"/>
      <c r="E150" s="568"/>
      <c r="F150" s="568"/>
      <c r="G150" s="568"/>
      <c r="H150" s="568"/>
      <c r="I150" s="570"/>
      <c r="J150" s="570"/>
      <c r="K150" s="572"/>
      <c r="L150" s="572"/>
      <c r="M150" s="572"/>
      <c r="N150" s="579"/>
      <c r="O150" s="112"/>
      <c r="P150" s="112"/>
      <c r="Q150" s="112"/>
      <c r="R150" s="112"/>
      <c r="S150" s="112"/>
      <c r="T150" s="112"/>
      <c r="U150" s="112"/>
      <c r="V150" s="112"/>
      <c r="W150" s="112"/>
      <c r="X150" s="113"/>
    </row>
    <row r="151" spans="2:24" ht="47.25" hidden="1" customHeight="1" x14ac:dyDescent="0.25">
      <c r="B151" s="114"/>
      <c r="C151" s="412"/>
      <c r="D151" s="568"/>
      <c r="E151" s="568"/>
      <c r="F151" s="568"/>
      <c r="G151" s="568"/>
      <c r="H151" s="568"/>
      <c r="I151" s="570"/>
      <c r="J151" s="570"/>
      <c r="K151" s="572"/>
      <c r="L151" s="572"/>
      <c r="M151" s="572"/>
      <c r="N151" s="579"/>
      <c r="O151" s="112"/>
      <c r="P151" s="112"/>
      <c r="Q151" s="112"/>
      <c r="R151" s="112"/>
      <c r="S151" s="112"/>
      <c r="T151" s="112"/>
      <c r="U151" s="112"/>
      <c r="V151" s="112"/>
      <c r="W151" s="112"/>
      <c r="X151" s="113"/>
    </row>
    <row r="152" spans="2:24" ht="47.25" hidden="1" customHeight="1" x14ac:dyDescent="0.25">
      <c r="B152" s="114"/>
      <c r="C152" s="412"/>
      <c r="D152" s="568"/>
      <c r="E152" s="568"/>
      <c r="F152" s="568"/>
      <c r="G152" s="568"/>
      <c r="H152" s="568"/>
      <c r="I152" s="570"/>
      <c r="J152" s="570"/>
      <c r="K152" s="572"/>
      <c r="L152" s="572"/>
      <c r="M152" s="572"/>
      <c r="N152" s="579"/>
      <c r="O152" s="112"/>
      <c r="P152" s="112"/>
      <c r="Q152" s="112"/>
      <c r="R152" s="112"/>
      <c r="S152" s="112"/>
      <c r="T152" s="112"/>
      <c r="U152" s="112"/>
      <c r="V152" s="112"/>
      <c r="W152" s="112"/>
      <c r="X152" s="113"/>
    </row>
    <row r="153" spans="2:24" ht="47.25" hidden="1" customHeight="1" x14ac:dyDescent="0.25">
      <c r="B153" s="114"/>
      <c r="C153" s="412"/>
      <c r="D153" s="568"/>
      <c r="E153" s="568"/>
      <c r="F153" s="568"/>
      <c r="G153" s="568"/>
      <c r="H153" s="568"/>
      <c r="I153" s="570"/>
      <c r="J153" s="570"/>
      <c r="K153" s="572"/>
      <c r="L153" s="572"/>
      <c r="M153" s="572"/>
      <c r="N153" s="579"/>
      <c r="O153" s="112"/>
      <c r="P153" s="112"/>
      <c r="Q153" s="112"/>
      <c r="R153" s="112"/>
      <c r="S153" s="112"/>
      <c r="T153" s="112"/>
      <c r="U153" s="112"/>
      <c r="V153" s="112"/>
      <c r="W153" s="112"/>
      <c r="X153" s="113"/>
    </row>
    <row r="154" spans="2:24" ht="47.25" hidden="1" customHeight="1" x14ac:dyDescent="0.25">
      <c r="B154" s="114"/>
      <c r="C154" s="412"/>
      <c r="D154" s="568"/>
      <c r="E154" s="568"/>
      <c r="F154" s="568"/>
      <c r="G154" s="568"/>
      <c r="H154" s="568"/>
      <c r="I154" s="570"/>
      <c r="J154" s="570"/>
      <c r="K154" s="572"/>
      <c r="L154" s="572"/>
      <c r="M154" s="572"/>
      <c r="N154" s="579"/>
      <c r="O154" s="112"/>
      <c r="P154" s="112"/>
      <c r="Q154" s="112"/>
      <c r="R154" s="112"/>
      <c r="S154" s="112"/>
      <c r="T154" s="112"/>
      <c r="U154" s="112"/>
      <c r="V154" s="112"/>
      <c r="W154" s="112"/>
      <c r="X154" s="113"/>
    </row>
    <row r="155" spans="2:24" ht="47.25" hidden="1" customHeight="1" x14ac:dyDescent="0.25">
      <c r="B155" s="114"/>
      <c r="C155" s="412"/>
      <c r="D155" s="568"/>
      <c r="E155" s="568"/>
      <c r="F155" s="568"/>
      <c r="G155" s="568"/>
      <c r="H155" s="568"/>
      <c r="I155" s="570"/>
      <c r="J155" s="570"/>
      <c r="K155" s="572"/>
      <c r="L155" s="572"/>
      <c r="M155" s="572"/>
      <c r="N155" s="579"/>
      <c r="O155" s="112"/>
      <c r="P155" s="112"/>
      <c r="Q155" s="112"/>
      <c r="R155" s="112"/>
      <c r="S155" s="112"/>
      <c r="T155" s="112"/>
      <c r="U155" s="112"/>
      <c r="V155" s="112"/>
      <c r="W155" s="112"/>
      <c r="X155" s="113"/>
    </row>
    <row r="156" spans="2:24" ht="47.25" hidden="1" customHeight="1" x14ac:dyDescent="0.25">
      <c r="B156" s="114"/>
      <c r="C156" s="412"/>
      <c r="D156" s="568"/>
      <c r="E156" s="568"/>
      <c r="F156" s="568"/>
      <c r="G156" s="568"/>
      <c r="H156" s="568"/>
      <c r="I156" s="570"/>
      <c r="J156" s="570"/>
      <c r="K156" s="572"/>
      <c r="L156" s="572"/>
      <c r="M156" s="572"/>
      <c r="N156" s="579"/>
      <c r="O156" s="112"/>
      <c r="P156" s="112"/>
      <c r="Q156" s="112"/>
      <c r="R156" s="112"/>
      <c r="S156" s="112"/>
      <c r="T156" s="112"/>
      <c r="U156" s="112"/>
      <c r="V156" s="112"/>
      <c r="W156" s="112"/>
      <c r="X156" s="113"/>
    </row>
    <row r="157" spans="2:24" ht="47.25" hidden="1" customHeight="1" x14ac:dyDescent="0.25">
      <c r="B157" s="114"/>
      <c r="C157" s="412"/>
      <c r="D157" s="568"/>
      <c r="E157" s="568"/>
      <c r="F157" s="568"/>
      <c r="G157" s="568"/>
      <c r="H157" s="568"/>
      <c r="I157" s="570"/>
      <c r="J157" s="570"/>
      <c r="K157" s="572"/>
      <c r="L157" s="572"/>
      <c r="M157" s="572"/>
      <c r="N157" s="579"/>
      <c r="O157" s="112"/>
      <c r="P157" s="112"/>
      <c r="Q157" s="112"/>
      <c r="R157" s="112"/>
      <c r="S157" s="112"/>
      <c r="T157" s="112"/>
      <c r="U157" s="112"/>
      <c r="V157" s="112"/>
      <c r="W157" s="112"/>
      <c r="X157" s="113"/>
    </row>
    <row r="158" spans="2:24" ht="47.25" hidden="1" customHeight="1" x14ac:dyDescent="0.25">
      <c r="B158" s="114"/>
      <c r="C158" s="412"/>
      <c r="D158" s="568"/>
      <c r="E158" s="568"/>
      <c r="F158" s="568"/>
      <c r="G158" s="568"/>
      <c r="H158" s="568"/>
      <c r="I158" s="570"/>
      <c r="J158" s="570"/>
      <c r="K158" s="572"/>
      <c r="L158" s="572"/>
      <c r="M158" s="572"/>
      <c r="N158" s="579"/>
      <c r="O158" s="112"/>
      <c r="P158" s="112"/>
      <c r="Q158" s="112"/>
      <c r="R158" s="112"/>
      <c r="S158" s="112"/>
      <c r="T158" s="112"/>
      <c r="U158" s="112"/>
      <c r="V158" s="112"/>
      <c r="W158" s="112"/>
      <c r="X158" s="113"/>
    </row>
    <row r="159" spans="2:24" ht="47.25" hidden="1" customHeight="1" thickBot="1" x14ac:dyDescent="0.3">
      <c r="B159" s="114"/>
      <c r="C159" s="413"/>
      <c r="D159" s="569"/>
      <c r="E159" s="569"/>
      <c r="F159" s="569"/>
      <c r="G159" s="569"/>
      <c r="H159" s="569"/>
      <c r="I159" s="556"/>
      <c r="J159" s="556"/>
      <c r="K159" s="575"/>
      <c r="L159" s="575"/>
      <c r="M159" s="575"/>
      <c r="N159" s="580"/>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296</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557"/>
      <c r="D164" s="558"/>
      <c r="E164" s="558"/>
      <c r="F164" s="558"/>
      <c r="G164" s="558"/>
      <c r="H164" s="558"/>
      <c r="I164" s="559"/>
      <c r="J164" s="112"/>
      <c r="K164" s="112"/>
      <c r="L164" s="112"/>
      <c r="M164" s="112"/>
      <c r="N164" s="112"/>
      <c r="O164" s="112"/>
      <c r="P164" s="112"/>
      <c r="Q164" s="112"/>
      <c r="R164" s="112"/>
      <c r="S164" s="112"/>
      <c r="T164" s="112"/>
      <c r="U164" s="112"/>
      <c r="V164" s="112"/>
      <c r="W164" s="112"/>
      <c r="X164" s="113"/>
    </row>
    <row r="165" spans="2:24" x14ac:dyDescent="0.25">
      <c r="B165" s="114"/>
      <c r="C165" s="560"/>
      <c r="D165" s="561"/>
      <c r="E165" s="561"/>
      <c r="F165" s="561"/>
      <c r="G165" s="561"/>
      <c r="H165" s="561"/>
      <c r="I165" s="562"/>
      <c r="J165" s="112"/>
      <c r="K165" s="112"/>
      <c r="L165" s="112"/>
      <c r="M165" s="112"/>
      <c r="N165" s="112"/>
      <c r="O165" s="112"/>
      <c r="P165" s="112"/>
      <c r="Q165" s="112"/>
      <c r="R165" s="112"/>
      <c r="S165" s="112"/>
      <c r="T165" s="112"/>
      <c r="U165" s="112"/>
      <c r="V165" s="112"/>
      <c r="W165" s="112"/>
      <c r="X165" s="113"/>
    </row>
    <row r="166" spans="2:24" x14ac:dyDescent="0.25">
      <c r="B166" s="114"/>
      <c r="C166" s="560"/>
      <c r="D166" s="561"/>
      <c r="E166" s="561"/>
      <c r="F166" s="561"/>
      <c r="G166" s="561"/>
      <c r="H166" s="561"/>
      <c r="I166" s="562"/>
      <c r="J166" s="112"/>
      <c r="K166" s="112"/>
      <c r="L166" s="112"/>
      <c r="M166" s="112"/>
      <c r="N166" s="112"/>
      <c r="O166" s="112"/>
      <c r="P166" s="112"/>
      <c r="Q166" s="112"/>
      <c r="R166" s="112"/>
      <c r="S166" s="112"/>
      <c r="T166" s="112"/>
      <c r="U166" s="112"/>
      <c r="V166" s="112"/>
      <c r="W166" s="112"/>
      <c r="X166" s="113"/>
    </row>
    <row r="167" spans="2:24" x14ac:dyDescent="0.25">
      <c r="B167" s="114"/>
      <c r="C167" s="560"/>
      <c r="D167" s="561"/>
      <c r="E167" s="561"/>
      <c r="F167" s="561"/>
      <c r="G167" s="561"/>
      <c r="H167" s="561"/>
      <c r="I167" s="562"/>
      <c r="J167" s="112"/>
      <c r="K167" s="112"/>
      <c r="L167" s="112"/>
      <c r="M167" s="112"/>
      <c r="N167" s="112"/>
      <c r="O167" s="112"/>
      <c r="P167" s="112"/>
      <c r="Q167" s="112"/>
      <c r="R167" s="112"/>
      <c r="S167" s="112"/>
      <c r="T167" s="112"/>
      <c r="U167" s="112"/>
      <c r="V167" s="112"/>
      <c r="W167" s="112"/>
      <c r="X167" s="113"/>
    </row>
    <row r="168" spans="2:24" x14ac:dyDescent="0.25">
      <c r="B168" s="114"/>
      <c r="C168" s="560"/>
      <c r="D168" s="561"/>
      <c r="E168" s="561"/>
      <c r="F168" s="561"/>
      <c r="G168" s="561"/>
      <c r="H168" s="561"/>
      <c r="I168" s="562"/>
      <c r="J168" s="112"/>
      <c r="K168" s="112"/>
      <c r="L168" s="112"/>
      <c r="M168" s="112"/>
      <c r="N168" s="112"/>
      <c r="O168" s="112"/>
      <c r="P168" s="112"/>
      <c r="Q168" s="112"/>
      <c r="R168" s="112"/>
      <c r="S168" s="112"/>
      <c r="T168" s="112"/>
      <c r="U168" s="112"/>
      <c r="V168" s="112"/>
      <c r="W168" s="112"/>
      <c r="X168" s="113"/>
    </row>
    <row r="169" spans="2:24" ht="15.75" thickBot="1" x14ac:dyDescent="0.3">
      <c r="B169" s="114"/>
      <c r="C169" s="563"/>
      <c r="D169" s="564"/>
      <c r="E169" s="564"/>
      <c r="F169" s="564"/>
      <c r="G169" s="564"/>
      <c r="H169" s="564"/>
      <c r="I169" s="565"/>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8">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I142:J142"/>
    <mergeCell ref="I141:J141"/>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E47:G47"/>
    <mergeCell ref="E48:G48"/>
    <mergeCell ref="E49:G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E84:F84"/>
    <mergeCell ref="O43:P43"/>
    <mergeCell ref="O44:P44"/>
    <mergeCell ref="O45:P45"/>
    <mergeCell ref="O46:P46"/>
    <mergeCell ref="O47:P47"/>
    <mergeCell ref="C137:G137"/>
    <mergeCell ref="J137:N137"/>
    <mergeCell ref="Q137:T137"/>
    <mergeCell ref="L65:M65"/>
    <mergeCell ref="L66:M66"/>
    <mergeCell ref="L67:M67"/>
    <mergeCell ref="L68:M68"/>
    <mergeCell ref="L69:M69"/>
    <mergeCell ref="L70:M70"/>
    <mergeCell ref="L71:M71"/>
    <mergeCell ref="L72:M72"/>
    <mergeCell ref="L73:M73"/>
    <mergeCell ref="N87:O87"/>
    <mergeCell ref="N65:O65"/>
    <mergeCell ref="N66:O66"/>
    <mergeCell ref="N67:O67"/>
    <mergeCell ref="N68:O68"/>
    <mergeCell ref="N69:O69"/>
    <mergeCell ref="N81:O81"/>
    <mergeCell ref="D141:H141"/>
    <mergeCell ref="E65:F65"/>
    <mergeCell ref="E66:F66"/>
    <mergeCell ref="E67:F67"/>
    <mergeCell ref="E68:F68"/>
    <mergeCell ref="E76:F76"/>
    <mergeCell ref="E98:F98"/>
    <mergeCell ref="E99:F99"/>
    <mergeCell ref="E100:F100"/>
    <mergeCell ref="E86:F86"/>
    <mergeCell ref="E87:F87"/>
    <mergeCell ref="E88:F88"/>
    <mergeCell ref="E89:F89"/>
    <mergeCell ref="E80:F80"/>
    <mergeCell ref="E81:F81"/>
    <mergeCell ref="E82:F82"/>
    <mergeCell ref="D122:H122"/>
    <mergeCell ref="D133:H133"/>
    <mergeCell ref="D123:H123"/>
    <mergeCell ref="D124:H124"/>
    <mergeCell ref="D125:H125"/>
    <mergeCell ref="D126:H126"/>
    <mergeCell ref="D127:H127"/>
    <mergeCell ref="D128:H128"/>
    <mergeCell ref="O34:P34"/>
    <mergeCell ref="O35:P35"/>
    <mergeCell ref="O36:P36"/>
    <mergeCell ref="O37:P37"/>
    <mergeCell ref="O38:P38"/>
    <mergeCell ref="O39:P39"/>
    <mergeCell ref="O40:P40"/>
    <mergeCell ref="O41:P41"/>
    <mergeCell ref="O42:P42"/>
    <mergeCell ref="C17:C21"/>
    <mergeCell ref="C22:C24"/>
    <mergeCell ref="O29:P29"/>
    <mergeCell ref="O30:P30"/>
    <mergeCell ref="O31:P31"/>
    <mergeCell ref="O32:P32"/>
    <mergeCell ref="O33:P33"/>
    <mergeCell ref="E29:G29"/>
    <mergeCell ref="E30:G30"/>
    <mergeCell ref="E31:G31"/>
    <mergeCell ref="E32:G32"/>
    <mergeCell ref="E33:G33"/>
    <mergeCell ref="E34:G34"/>
    <mergeCell ref="E35:G35"/>
    <mergeCell ref="E36:G36"/>
    <mergeCell ref="E37:G37"/>
    <mergeCell ref="E38:G38"/>
    <mergeCell ref="E39:G39"/>
    <mergeCell ref="E40:G40"/>
    <mergeCell ref="E41:G41"/>
    <mergeCell ref="E83:F83"/>
    <mergeCell ref="E69:F69"/>
    <mergeCell ref="E70:F70"/>
    <mergeCell ref="E71:F71"/>
    <mergeCell ref="E72:F72"/>
    <mergeCell ref="E73:F73"/>
    <mergeCell ref="E74:F74"/>
    <mergeCell ref="E77:F77"/>
    <mergeCell ref="E78:F78"/>
    <mergeCell ref="E79:F79"/>
    <mergeCell ref="E75:F75"/>
    <mergeCell ref="E44:G44"/>
    <mergeCell ref="E45:G45"/>
    <mergeCell ref="E46:G46"/>
    <mergeCell ref="E42:G42"/>
    <mergeCell ref="E43:G43"/>
    <mergeCell ref="N82:O82"/>
    <mergeCell ref="N83:O83"/>
    <mergeCell ref="N84:O84"/>
    <mergeCell ref="N85:O85"/>
    <mergeCell ref="N86:O86"/>
    <mergeCell ref="N72:O72"/>
    <mergeCell ref="N73:O73"/>
    <mergeCell ref="N74:O74"/>
    <mergeCell ref="N75:O75"/>
    <mergeCell ref="N76:O76"/>
    <mergeCell ref="N77:O77"/>
    <mergeCell ref="N78:O78"/>
    <mergeCell ref="N70:O70"/>
    <mergeCell ref="N71:O71"/>
    <mergeCell ref="N79:O79"/>
    <mergeCell ref="N80:O80"/>
    <mergeCell ref="O48:P48"/>
    <mergeCell ref="O49:P49"/>
    <mergeCell ref="L62:M62"/>
    <mergeCell ref="N62:O62"/>
    <mergeCell ref="L63:M63"/>
    <mergeCell ref="L64:M64"/>
    <mergeCell ref="N63:O63"/>
    <mergeCell ref="N64:O64"/>
    <mergeCell ref="E62:F62"/>
    <mergeCell ref="E63:F63"/>
    <mergeCell ref="E64:F64"/>
    <mergeCell ref="C53:I57"/>
    <mergeCell ref="C106:I110"/>
    <mergeCell ref="D118:H118"/>
    <mergeCell ref="D119:H119"/>
    <mergeCell ref="D120:H120"/>
    <mergeCell ref="D121:H121"/>
    <mergeCell ref="D115:H115"/>
    <mergeCell ref="D116:H116"/>
    <mergeCell ref="D117:H117"/>
    <mergeCell ref="E102:F102"/>
    <mergeCell ref="E96:F96"/>
    <mergeCell ref="E97:F97"/>
    <mergeCell ref="E90:F90"/>
    <mergeCell ref="E91:F91"/>
    <mergeCell ref="E92:F92"/>
    <mergeCell ref="E93:F93"/>
    <mergeCell ref="E94:F94"/>
    <mergeCell ref="E95:F95"/>
    <mergeCell ref="E101:F101"/>
    <mergeCell ref="E85:F85"/>
    <mergeCell ref="D129:H129"/>
    <mergeCell ref="D130:H130"/>
    <mergeCell ref="D131:H131"/>
    <mergeCell ref="D132:H132"/>
    <mergeCell ref="L93:M93"/>
    <mergeCell ref="L94:M94"/>
    <mergeCell ref="L74:M74"/>
    <mergeCell ref="L75:M75"/>
    <mergeCell ref="L76:M76"/>
    <mergeCell ref="L77:M77"/>
    <mergeCell ref="L78:M78"/>
    <mergeCell ref="L79:M79"/>
    <mergeCell ref="L80:M80"/>
    <mergeCell ref="L81:M81"/>
    <mergeCell ref="L82:M82"/>
    <mergeCell ref="L87:M87"/>
    <mergeCell ref="L88:M88"/>
    <mergeCell ref="L89:M89"/>
    <mergeCell ref="L83:M83"/>
    <mergeCell ref="L84:M84"/>
    <mergeCell ref="L85:M85"/>
    <mergeCell ref="L86:M86"/>
    <mergeCell ref="L90:M90"/>
    <mergeCell ref="L91:M91"/>
    <mergeCell ref="N88:O88"/>
    <mergeCell ref="N89:O89"/>
    <mergeCell ref="N90:O90"/>
    <mergeCell ref="N91:O91"/>
    <mergeCell ref="N92:O92"/>
    <mergeCell ref="L102:M102"/>
    <mergeCell ref="N93:O93"/>
    <mergeCell ref="N94:O94"/>
    <mergeCell ref="N95:O95"/>
    <mergeCell ref="N96:O96"/>
    <mergeCell ref="N97:O97"/>
    <mergeCell ref="N98:O98"/>
    <mergeCell ref="N99:O99"/>
    <mergeCell ref="N100:O100"/>
    <mergeCell ref="N101:O101"/>
    <mergeCell ref="N102:O102"/>
    <mergeCell ref="L99:M99"/>
    <mergeCell ref="L100:M100"/>
    <mergeCell ref="L101:M101"/>
    <mergeCell ref="L95:M95"/>
    <mergeCell ref="L96:M96"/>
    <mergeCell ref="L97:M97"/>
    <mergeCell ref="L98:M98"/>
    <mergeCell ref="L92:M92"/>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O115:Q133 Q62 R62:R102"/>
    <dataValidation sqref="M115:N133 U62 V62:V102"/>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1048576 N134:N140 N160:N1048576">
      <formula1>Behaviour</formula1>
    </dataValidation>
    <dataValidation type="list" sqref="L63:L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K63:K102 S63:T102">
      <formula1>0</formula1>
    </dataValidation>
    <dataValidation type="list" allowBlank="1" showInputMessage="1" showErrorMessage="1" sqref="D63:D102 D30:D49">
      <formula1>INDIRECT(C30)</formula1>
    </dataValidation>
    <dataValidation type="list" allowBlank="1" showInputMessage="1" showErrorMessage="1" sqref="C63:C102 C31:C49">
      <formula1>RPPSectors</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s>
  <pageMargins left="0.70866141732283472" right="0.70866141732283472" top="0.74803149606299213" bottom="0.74803149606299213" header="0.31496062992125984" footer="0.31496062992125984"/>
  <pageSetup paperSize="8" orientation="landscape" r:id="rId2"/>
  <headerFooter>
    <oddHeader>&amp;C&amp;"arial unicode ms,Bold"&amp;10OFFICIAL</oddHeader>
    <oddFooter>&amp;C&amp;"arial unicode ms,Bold"&amp;10OFFICIAL</oddFooter>
    <evenHeader>&amp;C&amp;"arial unicode ms,Bold"&amp;10OFFICIAL</evenHeader>
    <evenFooter>&amp;C&amp;"arial unicode ms,Bold"&amp;10OFFICIAL</evenFooter>
    <firstHeader>&amp;C&amp;"arial unicode ms,Bold"&amp;10OFFICIAL</firstHeader>
    <firstFooter>&amp;C&amp;"arial unicode ms,Bold"&amp;10OFFICIAL</firstFooter>
  </headerFooter>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9:M22 E24:M24 E23:M23 F17:M17 F18:M18" unlocked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ListsRec!$E$38:$E$88</xm:f>
          </x14:formula1>
          <xm:sqref>G63:H102 J64:J102</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 J63</xm:sqref>
        </x14:dataValidation>
        <x14:dataValidation type="list" allowBlank="1" showInputMessage="1" showErrorMessage="1">
          <x14:formula1>
            <xm:f>ListsRec!$I$18:$O$18</xm:f>
          </x14:formula1>
          <xm:sqref>C63:C102 C31:C49</xm:sqref>
        </x14:dataValidation>
        <x14:dataValidation type="list">
          <x14:formula1>
            <xm:f>ListsRec!$I$3:$I$14</xm:f>
          </x14:formula1>
          <xm:sqref>U63:U102</xm:sqref>
        </x14:dataValidation>
        <x14:dataValidation type="list" allowBlank="1" showInputMessage="1" showErrorMessage="1">
          <x14:formula1>
            <xm:f>ListsRec!$P$3:$P$9</xm:f>
          </x14:formula1>
          <xm:sqref>C142:C144</xm:sqref>
        </x14:dataValidation>
        <x14:dataValidation type="list" allowBlank="1" showInputMessage="1" showErrorMessage="1">
          <x14:formula1>
            <xm:f>[1]Lists!#REF!</xm:f>
          </x14:formula1>
          <xm:sqref>C145:C159</xm:sqref>
        </x14:dataValidation>
        <x14:dataValidation type="list" allowBlank="1" showInputMessage="1" showErrorMessage="1">
          <x14:formula1>
            <xm:f>ListsRec!$I$18:$P$18</xm:f>
          </x14:formula1>
          <xm:sqref>C30</xm:sqref>
        </x14:dataValidation>
        <x14:dataValidation type="list" allowBlank="1" showInputMessage="1" showErrorMessage="1">
          <x14:formula1>
            <xm:f>ListsRec!$I$35:$I$44</xm:f>
          </x14:formula1>
          <xm:sqref>C116:C133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577"/>
  <sheetViews>
    <sheetView topLeftCell="E1" workbookViewId="0">
      <pane ySplit="1" topLeftCell="A146" activePane="bottomLeft" state="frozen"/>
      <selection pane="bottomLeft" activeCell="E416" sqref="E416"/>
    </sheetView>
  </sheetViews>
  <sheetFormatPr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287</v>
      </c>
      <c r="B1" s="107" t="s">
        <v>290</v>
      </c>
      <c r="C1" s="101" t="s">
        <v>229</v>
      </c>
      <c r="D1" s="101" t="s">
        <v>230</v>
      </c>
      <c r="E1" s="102" t="s">
        <v>231</v>
      </c>
      <c r="F1" s="101" t="s">
        <v>232</v>
      </c>
      <c r="G1" s="103" t="s">
        <v>0</v>
      </c>
      <c r="H1" s="104" t="s">
        <v>233</v>
      </c>
      <c r="I1" s="104" t="s">
        <v>234</v>
      </c>
      <c r="J1" s="104" t="s">
        <v>235</v>
      </c>
      <c r="K1" s="104" t="s">
        <v>236</v>
      </c>
      <c r="L1" s="104" t="s">
        <v>237</v>
      </c>
      <c r="M1" s="106" t="s">
        <v>15</v>
      </c>
      <c r="N1" s="104" t="s">
        <v>238</v>
      </c>
      <c r="O1" s="104" t="s">
        <v>239</v>
      </c>
      <c r="P1" s="104" t="s">
        <v>240</v>
      </c>
      <c r="Q1" s="106" t="s">
        <v>16</v>
      </c>
      <c r="R1" s="104" t="s">
        <v>241</v>
      </c>
      <c r="S1" s="104" t="s">
        <v>242</v>
      </c>
      <c r="T1" s="104" t="s">
        <v>243</v>
      </c>
      <c r="U1" s="104" t="s">
        <v>244</v>
      </c>
      <c r="V1" s="104" t="s">
        <v>245</v>
      </c>
      <c r="W1" s="106" t="s">
        <v>17</v>
      </c>
      <c r="X1" s="104" t="s">
        <v>246</v>
      </c>
      <c r="Y1" s="104" t="s">
        <v>291</v>
      </c>
      <c r="Z1" s="105" t="s">
        <v>247</v>
      </c>
      <c r="AA1" s="106" t="s">
        <v>18</v>
      </c>
      <c r="AB1" s="106" t="s">
        <v>313</v>
      </c>
    </row>
    <row r="2" spans="1:28" hidden="1" x14ac:dyDescent="0.25">
      <c r="A2" s="95" t="s">
        <v>289</v>
      </c>
      <c r="B2" s="107" t="str">
        <f t="shared" ref="B2:B65" si="0">E2&amp;G2</f>
        <v>Aberdeen City2005</v>
      </c>
      <c r="C2" s="96" t="s">
        <v>248</v>
      </c>
      <c r="D2" s="96" t="s">
        <v>248</v>
      </c>
      <c r="E2" s="97" t="s">
        <v>96</v>
      </c>
      <c r="F2" s="96" t="s">
        <v>249</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hidden="1" x14ac:dyDescent="0.25">
      <c r="A3" s="95" t="s">
        <v>289</v>
      </c>
      <c r="B3" s="107" t="str">
        <f t="shared" si="0"/>
        <v>Aberdeen City2006</v>
      </c>
      <c r="C3" s="96" t="s">
        <v>248</v>
      </c>
      <c r="D3" s="96" t="s">
        <v>248</v>
      </c>
      <c r="E3" s="97" t="s">
        <v>96</v>
      </c>
      <c r="F3" s="96" t="s">
        <v>249</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hidden="1" x14ac:dyDescent="0.25">
      <c r="A4" s="95" t="s">
        <v>289</v>
      </c>
      <c r="B4" s="107" t="str">
        <f t="shared" si="0"/>
        <v>Aberdeen City2007</v>
      </c>
      <c r="C4" s="96" t="s">
        <v>248</v>
      </c>
      <c r="D4" s="96" t="s">
        <v>248</v>
      </c>
      <c r="E4" s="97" t="s">
        <v>96</v>
      </c>
      <c r="F4" s="96" t="s">
        <v>249</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hidden="1" x14ac:dyDescent="0.25">
      <c r="A5" s="95" t="s">
        <v>289</v>
      </c>
      <c r="B5" s="107" t="str">
        <f t="shared" si="0"/>
        <v>Aberdeen City2008</v>
      </c>
      <c r="C5" s="96" t="s">
        <v>248</v>
      </c>
      <c r="D5" s="96" t="s">
        <v>248</v>
      </c>
      <c r="E5" s="97" t="s">
        <v>96</v>
      </c>
      <c r="F5" s="96" t="s">
        <v>249</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hidden="1" x14ac:dyDescent="0.25">
      <c r="A6" s="95" t="s">
        <v>289</v>
      </c>
      <c r="B6" s="107" t="str">
        <f t="shared" si="0"/>
        <v>Aberdeen City2009</v>
      </c>
      <c r="C6" s="96" t="s">
        <v>248</v>
      </c>
      <c r="D6" s="96" t="s">
        <v>248</v>
      </c>
      <c r="E6" s="97" t="s">
        <v>96</v>
      </c>
      <c r="F6" s="96" t="s">
        <v>249</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hidden="1" x14ac:dyDescent="0.25">
      <c r="A7" s="95" t="s">
        <v>289</v>
      </c>
      <c r="B7" s="107" t="str">
        <f t="shared" si="0"/>
        <v>Aberdeen City2010</v>
      </c>
      <c r="C7" s="96" t="s">
        <v>248</v>
      </c>
      <c r="D7" s="96" t="s">
        <v>248</v>
      </c>
      <c r="E7" s="97" t="s">
        <v>96</v>
      </c>
      <c r="F7" s="96" t="s">
        <v>249</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hidden="1" x14ac:dyDescent="0.25">
      <c r="A8" s="95" t="s">
        <v>289</v>
      </c>
      <c r="B8" s="107" t="str">
        <f t="shared" si="0"/>
        <v>Aberdeen City2011</v>
      </c>
      <c r="C8" s="96" t="s">
        <v>248</v>
      </c>
      <c r="D8" s="96" t="s">
        <v>248</v>
      </c>
      <c r="E8" s="97" t="s">
        <v>96</v>
      </c>
      <c r="F8" s="96" t="s">
        <v>249</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hidden="1" x14ac:dyDescent="0.25">
      <c r="A9" s="95" t="s">
        <v>289</v>
      </c>
      <c r="B9" s="107" t="str">
        <f t="shared" si="0"/>
        <v>Aberdeen City2012</v>
      </c>
      <c r="C9" s="96" t="s">
        <v>248</v>
      </c>
      <c r="D9" s="96" t="s">
        <v>248</v>
      </c>
      <c r="E9" s="97" t="s">
        <v>96</v>
      </c>
      <c r="F9" s="96" t="s">
        <v>249</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hidden="1" x14ac:dyDescent="0.25">
      <c r="A10" s="95" t="s">
        <v>289</v>
      </c>
      <c r="B10" s="107" t="str">
        <f t="shared" si="0"/>
        <v>Aberdeen City2013</v>
      </c>
      <c r="C10" s="96" t="s">
        <v>248</v>
      </c>
      <c r="D10" s="96" t="s">
        <v>248</v>
      </c>
      <c r="E10" s="97" t="s">
        <v>96</v>
      </c>
      <c r="F10" s="96" t="s">
        <v>249</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hidden="1" x14ac:dyDescent="0.25">
      <c r="A11" s="95" t="s">
        <v>289</v>
      </c>
      <c r="B11" s="107" t="str">
        <f t="shared" si="0"/>
        <v>Aberdeenshire2005</v>
      </c>
      <c r="C11" s="96" t="s">
        <v>248</v>
      </c>
      <c r="D11" s="96" t="s">
        <v>248</v>
      </c>
      <c r="E11" s="97" t="s">
        <v>97</v>
      </c>
      <c r="F11" s="96" t="s">
        <v>250</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hidden="1" x14ac:dyDescent="0.25">
      <c r="A12" s="95" t="s">
        <v>289</v>
      </c>
      <c r="B12" s="107" t="str">
        <f t="shared" si="0"/>
        <v>Aberdeenshire2006</v>
      </c>
      <c r="C12" s="96" t="s">
        <v>248</v>
      </c>
      <c r="D12" s="96" t="s">
        <v>248</v>
      </c>
      <c r="E12" s="97" t="s">
        <v>97</v>
      </c>
      <c r="F12" s="96" t="s">
        <v>250</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hidden="1" x14ac:dyDescent="0.25">
      <c r="A13" s="95" t="s">
        <v>289</v>
      </c>
      <c r="B13" s="107" t="str">
        <f t="shared" si="0"/>
        <v>Aberdeenshire2007</v>
      </c>
      <c r="C13" s="96" t="s">
        <v>248</v>
      </c>
      <c r="D13" s="96" t="s">
        <v>248</v>
      </c>
      <c r="E13" s="97" t="s">
        <v>97</v>
      </c>
      <c r="F13" s="96" t="s">
        <v>250</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hidden="1" x14ac:dyDescent="0.25">
      <c r="A14" s="95" t="s">
        <v>289</v>
      </c>
      <c r="B14" s="107" t="str">
        <f t="shared" si="0"/>
        <v>Aberdeenshire2008</v>
      </c>
      <c r="C14" s="96" t="s">
        <v>248</v>
      </c>
      <c r="D14" s="96" t="s">
        <v>248</v>
      </c>
      <c r="E14" s="97" t="s">
        <v>97</v>
      </c>
      <c r="F14" s="96" t="s">
        <v>250</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hidden="1" x14ac:dyDescent="0.25">
      <c r="A15" s="95" t="s">
        <v>289</v>
      </c>
      <c r="B15" s="107" t="str">
        <f t="shared" si="0"/>
        <v>Aberdeenshire2009</v>
      </c>
      <c r="C15" s="96" t="s">
        <v>248</v>
      </c>
      <c r="D15" s="96" t="s">
        <v>248</v>
      </c>
      <c r="E15" s="97" t="s">
        <v>97</v>
      </c>
      <c r="F15" s="96" t="s">
        <v>250</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hidden="1" x14ac:dyDescent="0.25">
      <c r="A16" s="95" t="s">
        <v>289</v>
      </c>
      <c r="B16" s="107" t="str">
        <f t="shared" si="0"/>
        <v>Aberdeenshire2010</v>
      </c>
      <c r="C16" s="96" t="s">
        <v>248</v>
      </c>
      <c r="D16" s="96" t="s">
        <v>248</v>
      </c>
      <c r="E16" s="97" t="s">
        <v>97</v>
      </c>
      <c r="F16" s="96" t="s">
        <v>250</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hidden="1" x14ac:dyDescent="0.25">
      <c r="A17" s="95" t="s">
        <v>289</v>
      </c>
      <c r="B17" s="107" t="str">
        <f t="shared" si="0"/>
        <v>Aberdeenshire2011</v>
      </c>
      <c r="C17" s="96" t="s">
        <v>248</v>
      </c>
      <c r="D17" s="96" t="s">
        <v>248</v>
      </c>
      <c r="E17" s="97" t="s">
        <v>97</v>
      </c>
      <c r="F17" s="96" t="s">
        <v>250</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hidden="1" x14ac:dyDescent="0.25">
      <c r="A18" s="95" t="s">
        <v>289</v>
      </c>
      <c r="B18" s="107" t="str">
        <f t="shared" si="0"/>
        <v>Aberdeenshire2012</v>
      </c>
      <c r="C18" s="96" t="s">
        <v>248</v>
      </c>
      <c r="D18" s="96" t="s">
        <v>248</v>
      </c>
      <c r="E18" s="97" t="s">
        <v>97</v>
      </c>
      <c r="F18" s="96" t="s">
        <v>250</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hidden="1" x14ac:dyDescent="0.25">
      <c r="A19" s="95" t="s">
        <v>289</v>
      </c>
      <c r="B19" s="107" t="str">
        <f t="shared" si="0"/>
        <v>Aberdeenshire2013</v>
      </c>
      <c r="C19" s="96" t="s">
        <v>248</v>
      </c>
      <c r="D19" s="96" t="s">
        <v>248</v>
      </c>
      <c r="E19" s="97" t="s">
        <v>97</v>
      </c>
      <c r="F19" s="96" t="s">
        <v>250</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hidden="1" x14ac:dyDescent="0.25">
      <c r="A20" s="95" t="s">
        <v>289</v>
      </c>
      <c r="B20" s="107" t="str">
        <f t="shared" si="0"/>
        <v>Angus2005</v>
      </c>
      <c r="C20" s="96" t="s">
        <v>248</v>
      </c>
      <c r="D20" s="96" t="s">
        <v>248</v>
      </c>
      <c r="E20" s="97" t="s">
        <v>98</v>
      </c>
      <c r="F20" s="96" t="s">
        <v>251</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hidden="1" x14ac:dyDescent="0.25">
      <c r="A21" s="95" t="s">
        <v>289</v>
      </c>
      <c r="B21" s="107" t="str">
        <f t="shared" si="0"/>
        <v>Angus2006</v>
      </c>
      <c r="C21" s="96" t="s">
        <v>248</v>
      </c>
      <c r="D21" s="96" t="s">
        <v>248</v>
      </c>
      <c r="E21" s="97" t="s">
        <v>98</v>
      </c>
      <c r="F21" s="96" t="s">
        <v>251</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hidden="1" x14ac:dyDescent="0.25">
      <c r="A22" s="95" t="s">
        <v>289</v>
      </c>
      <c r="B22" s="107" t="str">
        <f t="shared" si="0"/>
        <v>Angus2007</v>
      </c>
      <c r="C22" s="96" t="s">
        <v>248</v>
      </c>
      <c r="D22" s="96" t="s">
        <v>248</v>
      </c>
      <c r="E22" s="97" t="s">
        <v>98</v>
      </c>
      <c r="F22" s="96" t="s">
        <v>251</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hidden="1" x14ac:dyDescent="0.25">
      <c r="A23" s="95" t="s">
        <v>289</v>
      </c>
      <c r="B23" s="107" t="str">
        <f t="shared" si="0"/>
        <v>Angus2008</v>
      </c>
      <c r="C23" s="96" t="s">
        <v>248</v>
      </c>
      <c r="D23" s="96" t="s">
        <v>248</v>
      </c>
      <c r="E23" s="97" t="s">
        <v>98</v>
      </c>
      <c r="F23" s="96" t="s">
        <v>251</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hidden="1" x14ac:dyDescent="0.25">
      <c r="A24" s="95" t="s">
        <v>289</v>
      </c>
      <c r="B24" s="107" t="str">
        <f t="shared" si="0"/>
        <v>Angus2009</v>
      </c>
      <c r="C24" s="96" t="s">
        <v>248</v>
      </c>
      <c r="D24" s="96" t="s">
        <v>248</v>
      </c>
      <c r="E24" s="97" t="s">
        <v>98</v>
      </c>
      <c r="F24" s="96" t="s">
        <v>251</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hidden="1" x14ac:dyDescent="0.25">
      <c r="A25" s="95" t="s">
        <v>289</v>
      </c>
      <c r="B25" s="107" t="str">
        <f t="shared" si="0"/>
        <v>Angus2010</v>
      </c>
      <c r="C25" s="96" t="s">
        <v>248</v>
      </c>
      <c r="D25" s="96" t="s">
        <v>248</v>
      </c>
      <c r="E25" s="97" t="s">
        <v>98</v>
      </c>
      <c r="F25" s="96" t="s">
        <v>251</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hidden="1" x14ac:dyDescent="0.25">
      <c r="A26" s="95" t="s">
        <v>289</v>
      </c>
      <c r="B26" s="107" t="str">
        <f t="shared" si="0"/>
        <v>Angus2011</v>
      </c>
      <c r="C26" s="96" t="s">
        <v>248</v>
      </c>
      <c r="D26" s="96" t="s">
        <v>248</v>
      </c>
      <c r="E26" s="97" t="s">
        <v>98</v>
      </c>
      <c r="F26" s="96" t="s">
        <v>251</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hidden="1" x14ac:dyDescent="0.25">
      <c r="A27" s="95" t="s">
        <v>289</v>
      </c>
      <c r="B27" s="107" t="str">
        <f t="shared" si="0"/>
        <v>Angus2012</v>
      </c>
      <c r="C27" s="96" t="s">
        <v>248</v>
      </c>
      <c r="D27" s="96" t="s">
        <v>248</v>
      </c>
      <c r="E27" s="97" t="s">
        <v>98</v>
      </c>
      <c r="F27" s="96" t="s">
        <v>251</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hidden="1" x14ac:dyDescent="0.25">
      <c r="A28" s="95" t="s">
        <v>289</v>
      </c>
      <c r="B28" s="107" t="str">
        <f t="shared" si="0"/>
        <v>Angus2013</v>
      </c>
      <c r="C28" s="96" t="s">
        <v>248</v>
      </c>
      <c r="D28" s="96" t="s">
        <v>248</v>
      </c>
      <c r="E28" s="97" t="s">
        <v>98</v>
      </c>
      <c r="F28" s="96" t="s">
        <v>251</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hidden="1" x14ac:dyDescent="0.25">
      <c r="A29" s="95" t="s">
        <v>289</v>
      </c>
      <c r="B29" s="107" t="str">
        <f t="shared" si="0"/>
        <v>Argyll and Bute2005</v>
      </c>
      <c r="C29" s="96" t="s">
        <v>248</v>
      </c>
      <c r="D29" s="96" t="s">
        <v>248</v>
      </c>
      <c r="E29" s="97" t="s">
        <v>99</v>
      </c>
      <c r="F29" s="96" t="s">
        <v>252</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hidden="1" x14ac:dyDescent="0.25">
      <c r="A30" s="95" t="s">
        <v>289</v>
      </c>
      <c r="B30" s="107" t="str">
        <f t="shared" si="0"/>
        <v>Argyll and Bute2006</v>
      </c>
      <c r="C30" s="96" t="s">
        <v>248</v>
      </c>
      <c r="D30" s="96" t="s">
        <v>248</v>
      </c>
      <c r="E30" s="97" t="s">
        <v>99</v>
      </c>
      <c r="F30" s="96" t="s">
        <v>252</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hidden="1" x14ac:dyDescent="0.25">
      <c r="A31" s="95" t="s">
        <v>289</v>
      </c>
      <c r="B31" s="107" t="str">
        <f t="shared" si="0"/>
        <v>Argyll and Bute2007</v>
      </c>
      <c r="C31" s="96" t="s">
        <v>248</v>
      </c>
      <c r="D31" s="96" t="s">
        <v>248</v>
      </c>
      <c r="E31" s="97" t="s">
        <v>99</v>
      </c>
      <c r="F31" s="96" t="s">
        <v>252</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hidden="1" x14ac:dyDescent="0.25">
      <c r="A32" s="95" t="s">
        <v>289</v>
      </c>
      <c r="B32" s="107" t="str">
        <f t="shared" si="0"/>
        <v>Argyll and Bute2008</v>
      </c>
      <c r="C32" s="96" t="s">
        <v>248</v>
      </c>
      <c r="D32" s="96" t="s">
        <v>248</v>
      </c>
      <c r="E32" s="97" t="s">
        <v>99</v>
      </c>
      <c r="F32" s="96" t="s">
        <v>252</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hidden="1" x14ac:dyDescent="0.25">
      <c r="A33" s="95" t="s">
        <v>289</v>
      </c>
      <c r="B33" s="107" t="str">
        <f t="shared" si="0"/>
        <v>Argyll and Bute2009</v>
      </c>
      <c r="C33" s="96" t="s">
        <v>248</v>
      </c>
      <c r="D33" s="96" t="s">
        <v>248</v>
      </c>
      <c r="E33" s="97" t="s">
        <v>99</v>
      </c>
      <c r="F33" s="96" t="s">
        <v>252</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hidden="1" x14ac:dyDescent="0.25">
      <c r="A34" s="95" t="s">
        <v>289</v>
      </c>
      <c r="B34" s="107" t="str">
        <f t="shared" si="0"/>
        <v>Argyll and Bute2010</v>
      </c>
      <c r="C34" s="96" t="s">
        <v>248</v>
      </c>
      <c r="D34" s="96" t="s">
        <v>248</v>
      </c>
      <c r="E34" s="97" t="s">
        <v>99</v>
      </c>
      <c r="F34" s="96" t="s">
        <v>252</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hidden="1" x14ac:dyDescent="0.25">
      <c r="A35" s="95" t="s">
        <v>289</v>
      </c>
      <c r="B35" s="107" t="str">
        <f t="shared" si="0"/>
        <v>Argyll and Bute2011</v>
      </c>
      <c r="C35" s="96" t="s">
        <v>248</v>
      </c>
      <c r="D35" s="96" t="s">
        <v>248</v>
      </c>
      <c r="E35" s="97" t="s">
        <v>99</v>
      </c>
      <c r="F35" s="96" t="s">
        <v>252</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hidden="1" x14ac:dyDescent="0.25">
      <c r="A36" s="95" t="s">
        <v>289</v>
      </c>
      <c r="B36" s="107" t="str">
        <f t="shared" si="0"/>
        <v>Argyll and Bute2012</v>
      </c>
      <c r="C36" s="96" t="s">
        <v>248</v>
      </c>
      <c r="D36" s="96" t="s">
        <v>248</v>
      </c>
      <c r="E36" s="97" t="s">
        <v>99</v>
      </c>
      <c r="F36" s="96" t="s">
        <v>252</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hidden="1" x14ac:dyDescent="0.25">
      <c r="A37" s="95" t="s">
        <v>289</v>
      </c>
      <c r="B37" s="107" t="str">
        <f t="shared" si="0"/>
        <v>Argyll and Bute2013</v>
      </c>
      <c r="C37" s="96" t="s">
        <v>248</v>
      </c>
      <c r="D37" s="96" t="s">
        <v>248</v>
      </c>
      <c r="E37" s="97" t="s">
        <v>99</v>
      </c>
      <c r="F37" s="96" t="s">
        <v>252</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hidden="1" x14ac:dyDescent="0.25">
      <c r="A38" s="95" t="s">
        <v>289</v>
      </c>
      <c r="B38" s="107" t="str">
        <f t="shared" si="0"/>
        <v>Clackmannanshire2005</v>
      </c>
      <c r="C38" s="96" t="s">
        <v>248</v>
      </c>
      <c r="D38" s="96" t="s">
        <v>248</v>
      </c>
      <c r="E38" s="97" t="s">
        <v>100</v>
      </c>
      <c r="F38" s="96" t="s">
        <v>253</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hidden="1" x14ac:dyDescent="0.25">
      <c r="A39" s="95" t="s">
        <v>289</v>
      </c>
      <c r="B39" s="107" t="str">
        <f t="shared" si="0"/>
        <v>Clackmannanshire2006</v>
      </c>
      <c r="C39" s="96" t="s">
        <v>248</v>
      </c>
      <c r="D39" s="96" t="s">
        <v>248</v>
      </c>
      <c r="E39" s="97" t="s">
        <v>100</v>
      </c>
      <c r="F39" s="96" t="s">
        <v>253</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hidden="1" x14ac:dyDescent="0.25">
      <c r="A40" s="95" t="s">
        <v>289</v>
      </c>
      <c r="B40" s="107" t="str">
        <f t="shared" si="0"/>
        <v>Clackmannanshire2007</v>
      </c>
      <c r="C40" s="96" t="s">
        <v>248</v>
      </c>
      <c r="D40" s="96" t="s">
        <v>248</v>
      </c>
      <c r="E40" s="97" t="s">
        <v>100</v>
      </c>
      <c r="F40" s="96" t="s">
        <v>253</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hidden="1" x14ac:dyDescent="0.25">
      <c r="A41" s="95" t="s">
        <v>289</v>
      </c>
      <c r="B41" s="107" t="str">
        <f t="shared" si="0"/>
        <v>Clackmannanshire2008</v>
      </c>
      <c r="C41" s="96" t="s">
        <v>248</v>
      </c>
      <c r="D41" s="96" t="s">
        <v>248</v>
      </c>
      <c r="E41" s="97" t="s">
        <v>100</v>
      </c>
      <c r="F41" s="96" t="s">
        <v>253</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hidden="1" x14ac:dyDescent="0.25">
      <c r="A42" s="95" t="s">
        <v>289</v>
      </c>
      <c r="B42" s="107" t="str">
        <f t="shared" si="0"/>
        <v>Clackmannanshire2009</v>
      </c>
      <c r="C42" s="96" t="s">
        <v>248</v>
      </c>
      <c r="D42" s="96" t="s">
        <v>248</v>
      </c>
      <c r="E42" s="97" t="s">
        <v>100</v>
      </c>
      <c r="F42" s="96" t="s">
        <v>253</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hidden="1" x14ac:dyDescent="0.25">
      <c r="A43" s="95" t="s">
        <v>289</v>
      </c>
      <c r="B43" s="107" t="str">
        <f t="shared" si="0"/>
        <v>Clackmannanshire2010</v>
      </c>
      <c r="C43" s="96" t="s">
        <v>248</v>
      </c>
      <c r="D43" s="96" t="s">
        <v>248</v>
      </c>
      <c r="E43" s="97" t="s">
        <v>100</v>
      </c>
      <c r="F43" s="96" t="s">
        <v>253</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hidden="1" x14ac:dyDescent="0.25">
      <c r="A44" s="95" t="s">
        <v>289</v>
      </c>
      <c r="B44" s="107" t="str">
        <f t="shared" si="0"/>
        <v>Clackmannanshire2011</v>
      </c>
      <c r="C44" s="96" t="s">
        <v>248</v>
      </c>
      <c r="D44" s="96" t="s">
        <v>248</v>
      </c>
      <c r="E44" s="97" t="s">
        <v>100</v>
      </c>
      <c r="F44" s="96" t="s">
        <v>253</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hidden="1" x14ac:dyDescent="0.25">
      <c r="A45" s="95" t="s">
        <v>289</v>
      </c>
      <c r="B45" s="107" t="str">
        <f t="shared" si="0"/>
        <v>Clackmannanshire2012</v>
      </c>
      <c r="C45" s="96" t="s">
        <v>248</v>
      </c>
      <c r="D45" s="96" t="s">
        <v>248</v>
      </c>
      <c r="E45" s="97" t="s">
        <v>100</v>
      </c>
      <c r="F45" s="96" t="s">
        <v>253</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hidden="1" x14ac:dyDescent="0.25">
      <c r="A46" s="95" t="s">
        <v>289</v>
      </c>
      <c r="B46" s="107" t="str">
        <f t="shared" si="0"/>
        <v>Clackmannanshire2013</v>
      </c>
      <c r="C46" s="96" t="s">
        <v>248</v>
      </c>
      <c r="D46" s="96" t="s">
        <v>248</v>
      </c>
      <c r="E46" s="97" t="s">
        <v>100</v>
      </c>
      <c r="F46" s="96" t="s">
        <v>253</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hidden="1" x14ac:dyDescent="0.25">
      <c r="A47" s="95" t="s">
        <v>289</v>
      </c>
      <c r="B47" s="107" t="str">
        <f t="shared" si="0"/>
        <v>Dumfries and Galloway2005</v>
      </c>
      <c r="C47" s="96" t="s">
        <v>248</v>
      </c>
      <c r="D47" s="96" t="s">
        <v>248</v>
      </c>
      <c r="E47" s="97" t="s">
        <v>101</v>
      </c>
      <c r="F47" s="96" t="s">
        <v>254</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hidden="1" x14ac:dyDescent="0.25">
      <c r="A48" s="95" t="s">
        <v>289</v>
      </c>
      <c r="B48" s="107" t="str">
        <f t="shared" si="0"/>
        <v>Dumfries and Galloway2006</v>
      </c>
      <c r="C48" s="96" t="s">
        <v>248</v>
      </c>
      <c r="D48" s="96" t="s">
        <v>248</v>
      </c>
      <c r="E48" s="97" t="s">
        <v>101</v>
      </c>
      <c r="F48" s="96" t="s">
        <v>254</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hidden="1" x14ac:dyDescent="0.25">
      <c r="A49" s="95" t="s">
        <v>289</v>
      </c>
      <c r="B49" s="107" t="str">
        <f t="shared" si="0"/>
        <v>Dumfries and Galloway2007</v>
      </c>
      <c r="C49" s="96" t="s">
        <v>248</v>
      </c>
      <c r="D49" s="96" t="s">
        <v>248</v>
      </c>
      <c r="E49" s="97" t="s">
        <v>101</v>
      </c>
      <c r="F49" s="96" t="s">
        <v>254</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hidden="1" x14ac:dyDescent="0.25">
      <c r="A50" s="95" t="s">
        <v>289</v>
      </c>
      <c r="B50" s="107" t="str">
        <f t="shared" si="0"/>
        <v>Dumfries and Galloway2008</v>
      </c>
      <c r="C50" s="96" t="s">
        <v>248</v>
      </c>
      <c r="D50" s="96" t="s">
        <v>248</v>
      </c>
      <c r="E50" s="97" t="s">
        <v>101</v>
      </c>
      <c r="F50" s="96" t="s">
        <v>254</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hidden="1" x14ac:dyDescent="0.25">
      <c r="A51" s="95" t="s">
        <v>289</v>
      </c>
      <c r="B51" s="107" t="str">
        <f t="shared" si="0"/>
        <v>Dumfries and Galloway2009</v>
      </c>
      <c r="C51" s="96" t="s">
        <v>248</v>
      </c>
      <c r="D51" s="96" t="s">
        <v>248</v>
      </c>
      <c r="E51" s="97" t="s">
        <v>101</v>
      </c>
      <c r="F51" s="96" t="s">
        <v>254</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hidden="1" x14ac:dyDescent="0.25">
      <c r="A52" s="95" t="s">
        <v>289</v>
      </c>
      <c r="B52" s="107" t="str">
        <f t="shared" si="0"/>
        <v>Dumfries and Galloway2010</v>
      </c>
      <c r="C52" s="96" t="s">
        <v>248</v>
      </c>
      <c r="D52" s="96" t="s">
        <v>248</v>
      </c>
      <c r="E52" s="97" t="s">
        <v>101</v>
      </c>
      <c r="F52" s="96" t="s">
        <v>254</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hidden="1" x14ac:dyDescent="0.25">
      <c r="A53" s="95" t="s">
        <v>289</v>
      </c>
      <c r="B53" s="107" t="str">
        <f t="shared" si="0"/>
        <v>Dumfries and Galloway2011</v>
      </c>
      <c r="C53" s="96" t="s">
        <v>248</v>
      </c>
      <c r="D53" s="96" t="s">
        <v>248</v>
      </c>
      <c r="E53" s="97" t="s">
        <v>101</v>
      </c>
      <c r="F53" s="96" t="s">
        <v>254</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hidden="1" x14ac:dyDescent="0.25">
      <c r="A54" s="95" t="s">
        <v>289</v>
      </c>
      <c r="B54" s="107" t="str">
        <f t="shared" si="0"/>
        <v>Dumfries and Galloway2012</v>
      </c>
      <c r="C54" s="96" t="s">
        <v>248</v>
      </c>
      <c r="D54" s="96" t="s">
        <v>248</v>
      </c>
      <c r="E54" s="97" t="s">
        <v>101</v>
      </c>
      <c r="F54" s="96" t="s">
        <v>254</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hidden="1" x14ac:dyDescent="0.25">
      <c r="A55" s="95" t="s">
        <v>289</v>
      </c>
      <c r="B55" s="107" t="str">
        <f t="shared" si="0"/>
        <v>Dumfries and Galloway2013</v>
      </c>
      <c r="C55" s="96" t="s">
        <v>248</v>
      </c>
      <c r="D55" s="96" t="s">
        <v>248</v>
      </c>
      <c r="E55" s="97" t="s">
        <v>101</v>
      </c>
      <c r="F55" s="96" t="s">
        <v>254</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hidden="1" x14ac:dyDescent="0.25">
      <c r="A56" s="95" t="s">
        <v>289</v>
      </c>
      <c r="B56" s="107" t="str">
        <f t="shared" si="0"/>
        <v>Dundee City2005</v>
      </c>
      <c r="C56" s="96" t="s">
        <v>248</v>
      </c>
      <c r="D56" s="96" t="s">
        <v>248</v>
      </c>
      <c r="E56" s="97" t="s">
        <v>255</v>
      </c>
      <c r="F56" s="96" t="s">
        <v>256</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hidden="1" x14ac:dyDescent="0.25">
      <c r="A57" s="95" t="s">
        <v>289</v>
      </c>
      <c r="B57" s="107" t="str">
        <f t="shared" si="0"/>
        <v>Dundee City2006</v>
      </c>
      <c r="C57" s="96" t="s">
        <v>248</v>
      </c>
      <c r="D57" s="96" t="s">
        <v>248</v>
      </c>
      <c r="E57" s="97" t="s">
        <v>255</v>
      </c>
      <c r="F57" s="96" t="s">
        <v>256</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hidden="1" x14ac:dyDescent="0.25">
      <c r="A58" s="95" t="s">
        <v>289</v>
      </c>
      <c r="B58" s="107" t="str">
        <f t="shared" si="0"/>
        <v>Dundee City2007</v>
      </c>
      <c r="C58" s="96" t="s">
        <v>248</v>
      </c>
      <c r="D58" s="96" t="s">
        <v>248</v>
      </c>
      <c r="E58" s="97" t="s">
        <v>255</v>
      </c>
      <c r="F58" s="96" t="s">
        <v>256</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hidden="1" x14ac:dyDescent="0.25">
      <c r="A59" s="95" t="s">
        <v>289</v>
      </c>
      <c r="B59" s="107" t="str">
        <f t="shared" si="0"/>
        <v>Dundee City2008</v>
      </c>
      <c r="C59" s="96" t="s">
        <v>248</v>
      </c>
      <c r="D59" s="96" t="s">
        <v>248</v>
      </c>
      <c r="E59" s="97" t="s">
        <v>255</v>
      </c>
      <c r="F59" s="96" t="s">
        <v>256</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hidden="1" x14ac:dyDescent="0.25">
      <c r="A60" s="95" t="s">
        <v>289</v>
      </c>
      <c r="B60" s="107" t="str">
        <f t="shared" si="0"/>
        <v>Dundee City2009</v>
      </c>
      <c r="C60" s="96" t="s">
        <v>248</v>
      </c>
      <c r="D60" s="96" t="s">
        <v>248</v>
      </c>
      <c r="E60" s="97" t="s">
        <v>255</v>
      </c>
      <c r="F60" s="96" t="s">
        <v>256</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hidden="1" x14ac:dyDescent="0.25">
      <c r="A61" s="95" t="s">
        <v>289</v>
      </c>
      <c r="B61" s="107" t="str">
        <f t="shared" si="0"/>
        <v>Dundee City2010</v>
      </c>
      <c r="C61" s="96" t="s">
        <v>248</v>
      </c>
      <c r="D61" s="96" t="s">
        <v>248</v>
      </c>
      <c r="E61" s="97" t="s">
        <v>255</v>
      </c>
      <c r="F61" s="96" t="s">
        <v>256</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hidden="1" x14ac:dyDescent="0.25">
      <c r="A62" s="95" t="s">
        <v>289</v>
      </c>
      <c r="B62" s="107" t="str">
        <f t="shared" si="0"/>
        <v>Dundee City2011</v>
      </c>
      <c r="C62" s="96" t="s">
        <v>248</v>
      </c>
      <c r="D62" s="96" t="s">
        <v>248</v>
      </c>
      <c r="E62" s="97" t="s">
        <v>255</v>
      </c>
      <c r="F62" s="96" t="s">
        <v>256</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hidden="1" x14ac:dyDescent="0.25">
      <c r="A63" s="95" t="s">
        <v>289</v>
      </c>
      <c r="B63" s="107" t="str">
        <f t="shared" si="0"/>
        <v>Dundee City2012</v>
      </c>
      <c r="C63" s="96" t="s">
        <v>248</v>
      </c>
      <c r="D63" s="96" t="s">
        <v>248</v>
      </c>
      <c r="E63" s="97" t="s">
        <v>255</v>
      </c>
      <c r="F63" s="96" t="s">
        <v>256</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hidden="1" x14ac:dyDescent="0.25">
      <c r="A64" s="95" t="s">
        <v>289</v>
      </c>
      <c r="B64" s="107" t="str">
        <f t="shared" si="0"/>
        <v>Dundee City2013</v>
      </c>
      <c r="C64" s="96" t="s">
        <v>248</v>
      </c>
      <c r="D64" s="96" t="s">
        <v>248</v>
      </c>
      <c r="E64" s="97" t="s">
        <v>255</v>
      </c>
      <c r="F64" s="96" t="s">
        <v>256</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hidden="1" x14ac:dyDescent="0.25">
      <c r="A65" s="95" t="s">
        <v>289</v>
      </c>
      <c r="B65" s="107" t="str">
        <f t="shared" si="0"/>
        <v>East Ayrshire2005</v>
      </c>
      <c r="C65" s="96" t="s">
        <v>248</v>
      </c>
      <c r="D65" s="96" t="s">
        <v>248</v>
      </c>
      <c r="E65" s="97" t="s">
        <v>102</v>
      </c>
      <c r="F65" s="96" t="s">
        <v>257</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hidden="1" x14ac:dyDescent="0.25">
      <c r="A66" s="95" t="s">
        <v>289</v>
      </c>
      <c r="B66" s="107" t="str">
        <f t="shared" ref="B66:B129" si="2">E66&amp;G66</f>
        <v>East Ayrshire2006</v>
      </c>
      <c r="C66" s="96" t="s">
        <v>248</v>
      </c>
      <c r="D66" s="96" t="s">
        <v>248</v>
      </c>
      <c r="E66" s="97" t="s">
        <v>102</v>
      </c>
      <c r="F66" s="96" t="s">
        <v>257</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hidden="1" x14ac:dyDescent="0.25">
      <c r="A67" s="95" t="s">
        <v>289</v>
      </c>
      <c r="B67" s="107" t="str">
        <f t="shared" si="2"/>
        <v>East Ayrshire2007</v>
      </c>
      <c r="C67" s="96" t="s">
        <v>248</v>
      </c>
      <c r="D67" s="96" t="s">
        <v>248</v>
      </c>
      <c r="E67" s="97" t="s">
        <v>102</v>
      </c>
      <c r="F67" s="96" t="s">
        <v>257</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hidden="1" x14ac:dyDescent="0.25">
      <c r="A68" s="95" t="s">
        <v>289</v>
      </c>
      <c r="B68" s="107" t="str">
        <f t="shared" si="2"/>
        <v>East Ayrshire2008</v>
      </c>
      <c r="C68" s="96" t="s">
        <v>248</v>
      </c>
      <c r="D68" s="96" t="s">
        <v>248</v>
      </c>
      <c r="E68" s="97" t="s">
        <v>102</v>
      </c>
      <c r="F68" s="96" t="s">
        <v>257</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hidden="1" x14ac:dyDescent="0.25">
      <c r="A69" s="95" t="s">
        <v>289</v>
      </c>
      <c r="B69" s="107" t="str">
        <f t="shared" si="2"/>
        <v>East Ayrshire2009</v>
      </c>
      <c r="C69" s="96" t="s">
        <v>248</v>
      </c>
      <c r="D69" s="96" t="s">
        <v>248</v>
      </c>
      <c r="E69" s="97" t="s">
        <v>102</v>
      </c>
      <c r="F69" s="96" t="s">
        <v>257</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hidden="1" x14ac:dyDescent="0.25">
      <c r="A70" s="95" t="s">
        <v>289</v>
      </c>
      <c r="B70" s="107" t="str">
        <f t="shared" si="2"/>
        <v>East Ayrshire2010</v>
      </c>
      <c r="C70" s="96" t="s">
        <v>248</v>
      </c>
      <c r="D70" s="96" t="s">
        <v>248</v>
      </c>
      <c r="E70" s="97" t="s">
        <v>102</v>
      </c>
      <c r="F70" s="96" t="s">
        <v>257</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hidden="1" x14ac:dyDescent="0.25">
      <c r="A71" s="95" t="s">
        <v>289</v>
      </c>
      <c r="B71" s="107" t="str">
        <f t="shared" si="2"/>
        <v>East Ayrshire2011</v>
      </c>
      <c r="C71" s="96" t="s">
        <v>248</v>
      </c>
      <c r="D71" s="96" t="s">
        <v>248</v>
      </c>
      <c r="E71" s="97" t="s">
        <v>102</v>
      </c>
      <c r="F71" s="96" t="s">
        <v>257</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hidden="1" x14ac:dyDescent="0.25">
      <c r="A72" s="95" t="s">
        <v>289</v>
      </c>
      <c r="B72" s="107" t="str">
        <f t="shared" si="2"/>
        <v>East Ayrshire2012</v>
      </c>
      <c r="C72" s="96" t="s">
        <v>248</v>
      </c>
      <c r="D72" s="96" t="s">
        <v>248</v>
      </c>
      <c r="E72" s="97" t="s">
        <v>102</v>
      </c>
      <c r="F72" s="96" t="s">
        <v>257</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hidden="1" x14ac:dyDescent="0.25">
      <c r="A73" s="95" t="s">
        <v>289</v>
      </c>
      <c r="B73" s="107" t="str">
        <f t="shared" si="2"/>
        <v>East Ayrshire2013</v>
      </c>
      <c r="C73" s="96" t="s">
        <v>248</v>
      </c>
      <c r="D73" s="96" t="s">
        <v>248</v>
      </c>
      <c r="E73" s="97" t="s">
        <v>102</v>
      </c>
      <c r="F73" s="96" t="s">
        <v>257</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hidden="1" x14ac:dyDescent="0.25">
      <c r="A74" s="95" t="s">
        <v>289</v>
      </c>
      <c r="B74" s="107" t="str">
        <f t="shared" si="2"/>
        <v>East Dunbartonshire2005</v>
      </c>
      <c r="C74" s="96" t="s">
        <v>248</v>
      </c>
      <c r="D74" s="96" t="s">
        <v>248</v>
      </c>
      <c r="E74" s="97" t="s">
        <v>103</v>
      </c>
      <c r="F74" s="96" t="s">
        <v>258</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hidden="1" x14ac:dyDescent="0.25">
      <c r="A75" s="95" t="s">
        <v>289</v>
      </c>
      <c r="B75" s="107" t="str">
        <f t="shared" si="2"/>
        <v>East Dunbartonshire2006</v>
      </c>
      <c r="C75" s="96" t="s">
        <v>248</v>
      </c>
      <c r="D75" s="96" t="s">
        <v>248</v>
      </c>
      <c r="E75" s="97" t="s">
        <v>103</v>
      </c>
      <c r="F75" s="96" t="s">
        <v>258</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hidden="1" x14ac:dyDescent="0.25">
      <c r="A76" s="95" t="s">
        <v>289</v>
      </c>
      <c r="B76" s="107" t="str">
        <f t="shared" si="2"/>
        <v>East Dunbartonshire2007</v>
      </c>
      <c r="C76" s="96" t="s">
        <v>248</v>
      </c>
      <c r="D76" s="96" t="s">
        <v>248</v>
      </c>
      <c r="E76" s="97" t="s">
        <v>103</v>
      </c>
      <c r="F76" s="96" t="s">
        <v>258</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hidden="1" x14ac:dyDescent="0.25">
      <c r="A77" s="95" t="s">
        <v>289</v>
      </c>
      <c r="B77" s="107" t="str">
        <f t="shared" si="2"/>
        <v>East Dunbartonshire2008</v>
      </c>
      <c r="C77" s="96" t="s">
        <v>248</v>
      </c>
      <c r="D77" s="96" t="s">
        <v>248</v>
      </c>
      <c r="E77" s="97" t="s">
        <v>103</v>
      </c>
      <c r="F77" s="96" t="s">
        <v>258</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hidden="1" x14ac:dyDescent="0.25">
      <c r="A78" s="95" t="s">
        <v>289</v>
      </c>
      <c r="B78" s="107" t="str">
        <f t="shared" si="2"/>
        <v>East Dunbartonshire2009</v>
      </c>
      <c r="C78" s="96" t="s">
        <v>248</v>
      </c>
      <c r="D78" s="96" t="s">
        <v>248</v>
      </c>
      <c r="E78" s="97" t="s">
        <v>103</v>
      </c>
      <c r="F78" s="96" t="s">
        <v>258</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hidden="1" x14ac:dyDescent="0.25">
      <c r="A79" s="95" t="s">
        <v>289</v>
      </c>
      <c r="B79" s="107" t="str">
        <f t="shared" si="2"/>
        <v>East Dunbartonshire2010</v>
      </c>
      <c r="C79" s="96" t="s">
        <v>248</v>
      </c>
      <c r="D79" s="96" t="s">
        <v>248</v>
      </c>
      <c r="E79" s="97" t="s">
        <v>103</v>
      </c>
      <c r="F79" s="96" t="s">
        <v>258</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hidden="1" x14ac:dyDescent="0.25">
      <c r="A80" s="95" t="s">
        <v>289</v>
      </c>
      <c r="B80" s="107" t="str">
        <f t="shared" si="2"/>
        <v>East Dunbartonshire2011</v>
      </c>
      <c r="C80" s="96" t="s">
        <v>248</v>
      </c>
      <c r="D80" s="96" t="s">
        <v>248</v>
      </c>
      <c r="E80" s="97" t="s">
        <v>103</v>
      </c>
      <c r="F80" s="96" t="s">
        <v>258</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hidden="1" x14ac:dyDescent="0.25">
      <c r="A81" s="95" t="s">
        <v>289</v>
      </c>
      <c r="B81" s="107" t="str">
        <f t="shared" si="2"/>
        <v>East Dunbartonshire2012</v>
      </c>
      <c r="C81" s="96" t="s">
        <v>248</v>
      </c>
      <c r="D81" s="96" t="s">
        <v>248</v>
      </c>
      <c r="E81" s="97" t="s">
        <v>103</v>
      </c>
      <c r="F81" s="96" t="s">
        <v>258</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hidden="1" x14ac:dyDescent="0.25">
      <c r="A82" s="95" t="s">
        <v>289</v>
      </c>
      <c r="B82" s="107" t="str">
        <f t="shared" si="2"/>
        <v>East Dunbartonshire2013</v>
      </c>
      <c r="C82" s="96" t="s">
        <v>248</v>
      </c>
      <c r="D82" s="96" t="s">
        <v>248</v>
      </c>
      <c r="E82" s="97" t="s">
        <v>103</v>
      </c>
      <c r="F82" s="96" t="s">
        <v>258</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hidden="1" x14ac:dyDescent="0.25">
      <c r="A83" s="95" t="s">
        <v>289</v>
      </c>
      <c r="B83" s="107" t="str">
        <f t="shared" si="2"/>
        <v>East Lothian2005</v>
      </c>
      <c r="C83" s="96" t="s">
        <v>248</v>
      </c>
      <c r="D83" s="96" t="s">
        <v>248</v>
      </c>
      <c r="E83" s="97" t="s">
        <v>104</v>
      </c>
      <c r="F83" s="96" t="s">
        <v>259</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hidden="1" x14ac:dyDescent="0.25">
      <c r="A84" s="95" t="s">
        <v>289</v>
      </c>
      <c r="B84" s="107" t="str">
        <f t="shared" si="2"/>
        <v>East Lothian2006</v>
      </c>
      <c r="C84" s="96" t="s">
        <v>248</v>
      </c>
      <c r="D84" s="96" t="s">
        <v>248</v>
      </c>
      <c r="E84" s="97" t="s">
        <v>104</v>
      </c>
      <c r="F84" s="96" t="s">
        <v>259</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hidden="1" x14ac:dyDescent="0.25">
      <c r="A85" s="95" t="s">
        <v>289</v>
      </c>
      <c r="B85" s="107" t="str">
        <f t="shared" si="2"/>
        <v>East Lothian2007</v>
      </c>
      <c r="C85" s="96" t="s">
        <v>248</v>
      </c>
      <c r="D85" s="96" t="s">
        <v>248</v>
      </c>
      <c r="E85" s="97" t="s">
        <v>104</v>
      </c>
      <c r="F85" s="96" t="s">
        <v>259</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hidden="1" x14ac:dyDescent="0.25">
      <c r="A86" s="95" t="s">
        <v>289</v>
      </c>
      <c r="B86" s="107" t="str">
        <f t="shared" si="2"/>
        <v>East Lothian2008</v>
      </c>
      <c r="C86" s="96" t="s">
        <v>248</v>
      </c>
      <c r="D86" s="96" t="s">
        <v>248</v>
      </c>
      <c r="E86" s="97" t="s">
        <v>104</v>
      </c>
      <c r="F86" s="96" t="s">
        <v>259</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hidden="1" x14ac:dyDescent="0.25">
      <c r="A87" s="95" t="s">
        <v>289</v>
      </c>
      <c r="B87" s="107" t="str">
        <f t="shared" si="2"/>
        <v>East Lothian2009</v>
      </c>
      <c r="C87" s="96" t="s">
        <v>248</v>
      </c>
      <c r="D87" s="96" t="s">
        <v>248</v>
      </c>
      <c r="E87" s="97" t="s">
        <v>104</v>
      </c>
      <c r="F87" s="96" t="s">
        <v>259</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hidden="1" x14ac:dyDescent="0.25">
      <c r="A88" s="95" t="s">
        <v>289</v>
      </c>
      <c r="B88" s="107" t="str">
        <f t="shared" si="2"/>
        <v>East Lothian2010</v>
      </c>
      <c r="C88" s="96" t="s">
        <v>248</v>
      </c>
      <c r="D88" s="96" t="s">
        <v>248</v>
      </c>
      <c r="E88" s="97" t="s">
        <v>104</v>
      </c>
      <c r="F88" s="96" t="s">
        <v>259</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hidden="1" x14ac:dyDescent="0.25">
      <c r="A89" s="95" t="s">
        <v>289</v>
      </c>
      <c r="B89" s="107" t="str">
        <f t="shared" si="2"/>
        <v>East Lothian2011</v>
      </c>
      <c r="C89" s="96" t="s">
        <v>248</v>
      </c>
      <c r="D89" s="96" t="s">
        <v>248</v>
      </c>
      <c r="E89" s="97" t="s">
        <v>104</v>
      </c>
      <c r="F89" s="96" t="s">
        <v>259</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hidden="1" x14ac:dyDescent="0.25">
      <c r="A90" s="95" t="s">
        <v>289</v>
      </c>
      <c r="B90" s="107" t="str">
        <f t="shared" si="2"/>
        <v>East Lothian2012</v>
      </c>
      <c r="C90" s="96" t="s">
        <v>248</v>
      </c>
      <c r="D90" s="96" t="s">
        <v>248</v>
      </c>
      <c r="E90" s="97" t="s">
        <v>104</v>
      </c>
      <c r="F90" s="96" t="s">
        <v>259</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hidden="1" x14ac:dyDescent="0.25">
      <c r="A91" s="95" t="s">
        <v>289</v>
      </c>
      <c r="B91" s="107" t="str">
        <f t="shared" si="2"/>
        <v>East Lothian2013</v>
      </c>
      <c r="C91" s="96" t="s">
        <v>248</v>
      </c>
      <c r="D91" s="96" t="s">
        <v>248</v>
      </c>
      <c r="E91" s="97" t="s">
        <v>104</v>
      </c>
      <c r="F91" s="96" t="s">
        <v>259</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hidden="1" x14ac:dyDescent="0.25">
      <c r="A92" s="95" t="s">
        <v>289</v>
      </c>
      <c r="B92" s="107" t="str">
        <f t="shared" si="2"/>
        <v>East Renfrewshire2005</v>
      </c>
      <c r="C92" s="96" t="s">
        <v>248</v>
      </c>
      <c r="D92" s="96" t="s">
        <v>248</v>
      </c>
      <c r="E92" s="97" t="s">
        <v>105</v>
      </c>
      <c r="F92" s="96" t="s">
        <v>260</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hidden="1" x14ac:dyDescent="0.25">
      <c r="A93" s="95" t="s">
        <v>289</v>
      </c>
      <c r="B93" s="107" t="str">
        <f t="shared" si="2"/>
        <v>East Renfrewshire2006</v>
      </c>
      <c r="C93" s="96" t="s">
        <v>248</v>
      </c>
      <c r="D93" s="96" t="s">
        <v>248</v>
      </c>
      <c r="E93" s="97" t="s">
        <v>105</v>
      </c>
      <c r="F93" s="96" t="s">
        <v>260</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hidden="1" x14ac:dyDescent="0.25">
      <c r="A94" s="95" t="s">
        <v>289</v>
      </c>
      <c r="B94" s="107" t="str">
        <f t="shared" si="2"/>
        <v>East Renfrewshire2007</v>
      </c>
      <c r="C94" s="96" t="s">
        <v>248</v>
      </c>
      <c r="D94" s="96" t="s">
        <v>248</v>
      </c>
      <c r="E94" s="97" t="s">
        <v>105</v>
      </c>
      <c r="F94" s="96" t="s">
        <v>260</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hidden="1" x14ac:dyDescent="0.25">
      <c r="A95" s="95" t="s">
        <v>289</v>
      </c>
      <c r="B95" s="107" t="str">
        <f t="shared" si="2"/>
        <v>East Renfrewshire2008</v>
      </c>
      <c r="C95" s="96" t="s">
        <v>248</v>
      </c>
      <c r="D95" s="96" t="s">
        <v>248</v>
      </c>
      <c r="E95" s="97" t="s">
        <v>105</v>
      </c>
      <c r="F95" s="96" t="s">
        <v>260</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hidden="1" x14ac:dyDescent="0.25">
      <c r="A96" s="95" t="s">
        <v>289</v>
      </c>
      <c r="B96" s="107" t="str">
        <f t="shared" si="2"/>
        <v>East Renfrewshire2009</v>
      </c>
      <c r="C96" s="96" t="s">
        <v>248</v>
      </c>
      <c r="D96" s="96" t="s">
        <v>248</v>
      </c>
      <c r="E96" s="97" t="s">
        <v>105</v>
      </c>
      <c r="F96" s="96" t="s">
        <v>260</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hidden="1" x14ac:dyDescent="0.25">
      <c r="A97" s="95" t="s">
        <v>289</v>
      </c>
      <c r="B97" s="107" t="str">
        <f t="shared" si="2"/>
        <v>East Renfrewshire2010</v>
      </c>
      <c r="C97" s="96" t="s">
        <v>248</v>
      </c>
      <c r="D97" s="96" t="s">
        <v>248</v>
      </c>
      <c r="E97" s="97" t="s">
        <v>105</v>
      </c>
      <c r="F97" s="96" t="s">
        <v>260</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hidden="1" x14ac:dyDescent="0.25">
      <c r="A98" s="95" t="s">
        <v>289</v>
      </c>
      <c r="B98" s="107" t="str">
        <f t="shared" si="2"/>
        <v>East Renfrewshire2011</v>
      </c>
      <c r="C98" s="96" t="s">
        <v>248</v>
      </c>
      <c r="D98" s="96" t="s">
        <v>248</v>
      </c>
      <c r="E98" s="97" t="s">
        <v>105</v>
      </c>
      <c r="F98" s="96" t="s">
        <v>260</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hidden="1" x14ac:dyDescent="0.25">
      <c r="A99" s="95" t="s">
        <v>289</v>
      </c>
      <c r="B99" s="107" t="str">
        <f t="shared" si="2"/>
        <v>East Renfrewshire2012</v>
      </c>
      <c r="C99" s="96" t="s">
        <v>248</v>
      </c>
      <c r="D99" s="96" t="s">
        <v>248</v>
      </c>
      <c r="E99" s="97" t="s">
        <v>105</v>
      </c>
      <c r="F99" s="96" t="s">
        <v>260</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hidden="1" x14ac:dyDescent="0.25">
      <c r="A100" s="95" t="s">
        <v>289</v>
      </c>
      <c r="B100" s="107" t="str">
        <f t="shared" si="2"/>
        <v>East Renfrewshire2013</v>
      </c>
      <c r="C100" s="96" t="s">
        <v>248</v>
      </c>
      <c r="D100" s="96" t="s">
        <v>248</v>
      </c>
      <c r="E100" s="97" t="s">
        <v>105</v>
      </c>
      <c r="F100" s="96" t="s">
        <v>260</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hidden="1" x14ac:dyDescent="0.25">
      <c r="A101" s="95" t="s">
        <v>289</v>
      </c>
      <c r="B101" s="107" t="str">
        <f t="shared" si="2"/>
        <v>City of Edinburgh2005</v>
      </c>
      <c r="C101" s="96" t="s">
        <v>248</v>
      </c>
      <c r="D101" s="96" t="s">
        <v>248</v>
      </c>
      <c r="E101" s="97" t="s">
        <v>121</v>
      </c>
      <c r="F101" s="96" t="s">
        <v>261</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hidden="1" x14ac:dyDescent="0.25">
      <c r="A102" s="95" t="s">
        <v>289</v>
      </c>
      <c r="B102" s="107" t="str">
        <f t="shared" si="2"/>
        <v>City of Edinburgh2006</v>
      </c>
      <c r="C102" s="96" t="s">
        <v>248</v>
      </c>
      <c r="D102" s="96" t="s">
        <v>248</v>
      </c>
      <c r="E102" s="97" t="s">
        <v>121</v>
      </c>
      <c r="F102" s="96" t="s">
        <v>261</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hidden="1" x14ac:dyDescent="0.25">
      <c r="A103" s="95" t="s">
        <v>289</v>
      </c>
      <c r="B103" s="107" t="str">
        <f t="shared" si="2"/>
        <v>City of Edinburgh2007</v>
      </c>
      <c r="C103" s="96" t="s">
        <v>248</v>
      </c>
      <c r="D103" s="96" t="s">
        <v>248</v>
      </c>
      <c r="E103" s="97" t="s">
        <v>121</v>
      </c>
      <c r="F103" s="96" t="s">
        <v>261</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hidden="1" x14ac:dyDescent="0.25">
      <c r="A104" s="95" t="s">
        <v>289</v>
      </c>
      <c r="B104" s="107" t="str">
        <f t="shared" si="2"/>
        <v>City of Edinburgh2008</v>
      </c>
      <c r="C104" s="96" t="s">
        <v>248</v>
      </c>
      <c r="D104" s="96" t="s">
        <v>248</v>
      </c>
      <c r="E104" s="97" t="s">
        <v>121</v>
      </c>
      <c r="F104" s="96" t="s">
        <v>261</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hidden="1" x14ac:dyDescent="0.25">
      <c r="A105" s="95" t="s">
        <v>289</v>
      </c>
      <c r="B105" s="107" t="str">
        <f t="shared" si="2"/>
        <v>City of Edinburgh2009</v>
      </c>
      <c r="C105" s="96" t="s">
        <v>248</v>
      </c>
      <c r="D105" s="96" t="s">
        <v>248</v>
      </c>
      <c r="E105" s="97" t="s">
        <v>121</v>
      </c>
      <c r="F105" s="96" t="s">
        <v>261</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hidden="1" x14ac:dyDescent="0.25">
      <c r="A106" s="95" t="s">
        <v>289</v>
      </c>
      <c r="B106" s="107" t="str">
        <f t="shared" si="2"/>
        <v>City of Edinburgh2010</v>
      </c>
      <c r="C106" s="96" t="s">
        <v>248</v>
      </c>
      <c r="D106" s="96" t="s">
        <v>248</v>
      </c>
      <c r="E106" s="97" t="s">
        <v>121</v>
      </c>
      <c r="F106" s="96" t="s">
        <v>261</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hidden="1" x14ac:dyDescent="0.25">
      <c r="A107" s="95" t="s">
        <v>289</v>
      </c>
      <c r="B107" s="107" t="str">
        <f t="shared" si="2"/>
        <v>City of Edinburgh2011</v>
      </c>
      <c r="C107" s="96" t="s">
        <v>248</v>
      </c>
      <c r="D107" s="96" t="s">
        <v>248</v>
      </c>
      <c r="E107" s="97" t="s">
        <v>121</v>
      </c>
      <c r="F107" s="96" t="s">
        <v>261</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hidden="1" x14ac:dyDescent="0.25">
      <c r="A108" s="95" t="s">
        <v>289</v>
      </c>
      <c r="B108" s="107" t="str">
        <f t="shared" si="2"/>
        <v>City of Edinburgh2012</v>
      </c>
      <c r="C108" s="96" t="s">
        <v>248</v>
      </c>
      <c r="D108" s="96" t="s">
        <v>248</v>
      </c>
      <c r="E108" s="97" t="s">
        <v>121</v>
      </c>
      <c r="F108" s="96" t="s">
        <v>261</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hidden="1" x14ac:dyDescent="0.25">
      <c r="A109" s="95" t="s">
        <v>289</v>
      </c>
      <c r="B109" s="107" t="str">
        <f t="shared" si="2"/>
        <v>City of Edinburgh2013</v>
      </c>
      <c r="C109" s="96" t="s">
        <v>248</v>
      </c>
      <c r="D109" s="96" t="s">
        <v>248</v>
      </c>
      <c r="E109" s="97" t="s">
        <v>121</v>
      </c>
      <c r="F109" s="96" t="s">
        <v>261</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hidden="1" x14ac:dyDescent="0.25">
      <c r="A110" s="95" t="s">
        <v>289</v>
      </c>
      <c r="B110" s="107" t="str">
        <f t="shared" si="2"/>
        <v>Eilean Siar2005</v>
      </c>
      <c r="C110" s="96" t="s">
        <v>248</v>
      </c>
      <c r="D110" s="96" t="s">
        <v>248</v>
      </c>
      <c r="E110" s="97" t="s">
        <v>106</v>
      </c>
      <c r="F110" s="96" t="s">
        <v>262</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hidden="1" x14ac:dyDescent="0.25">
      <c r="A111" s="95" t="s">
        <v>289</v>
      </c>
      <c r="B111" s="107" t="str">
        <f t="shared" si="2"/>
        <v>Eilean Siar2006</v>
      </c>
      <c r="C111" s="96" t="s">
        <v>248</v>
      </c>
      <c r="D111" s="96" t="s">
        <v>248</v>
      </c>
      <c r="E111" s="97" t="s">
        <v>106</v>
      </c>
      <c r="F111" s="96" t="s">
        <v>262</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hidden="1" x14ac:dyDescent="0.25">
      <c r="A112" s="95" t="s">
        <v>289</v>
      </c>
      <c r="B112" s="107" t="str">
        <f t="shared" si="2"/>
        <v>Eilean Siar2007</v>
      </c>
      <c r="C112" s="96" t="s">
        <v>248</v>
      </c>
      <c r="D112" s="96" t="s">
        <v>248</v>
      </c>
      <c r="E112" s="97" t="s">
        <v>106</v>
      </c>
      <c r="F112" s="96" t="s">
        <v>262</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hidden="1" x14ac:dyDescent="0.25">
      <c r="A113" s="95" t="s">
        <v>289</v>
      </c>
      <c r="B113" s="107" t="str">
        <f t="shared" si="2"/>
        <v>Eilean Siar2008</v>
      </c>
      <c r="C113" s="96" t="s">
        <v>248</v>
      </c>
      <c r="D113" s="96" t="s">
        <v>248</v>
      </c>
      <c r="E113" s="97" t="s">
        <v>106</v>
      </c>
      <c r="F113" s="96" t="s">
        <v>262</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hidden="1" x14ac:dyDescent="0.25">
      <c r="A114" s="95" t="s">
        <v>289</v>
      </c>
      <c r="B114" s="107" t="str">
        <f t="shared" si="2"/>
        <v>Eilean Siar2009</v>
      </c>
      <c r="C114" s="96" t="s">
        <v>248</v>
      </c>
      <c r="D114" s="96" t="s">
        <v>248</v>
      </c>
      <c r="E114" s="97" t="s">
        <v>106</v>
      </c>
      <c r="F114" s="96" t="s">
        <v>262</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hidden="1" x14ac:dyDescent="0.25">
      <c r="A115" s="95" t="s">
        <v>289</v>
      </c>
      <c r="B115" s="107" t="str">
        <f t="shared" si="2"/>
        <v>Eilean Siar2010</v>
      </c>
      <c r="C115" s="96" t="s">
        <v>248</v>
      </c>
      <c r="D115" s="96" t="s">
        <v>248</v>
      </c>
      <c r="E115" s="97" t="s">
        <v>106</v>
      </c>
      <c r="F115" s="96" t="s">
        <v>262</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hidden="1" x14ac:dyDescent="0.25">
      <c r="A116" s="95" t="s">
        <v>289</v>
      </c>
      <c r="B116" s="107" t="str">
        <f t="shared" si="2"/>
        <v>Eilean Siar2011</v>
      </c>
      <c r="C116" s="96" t="s">
        <v>248</v>
      </c>
      <c r="D116" s="96" t="s">
        <v>248</v>
      </c>
      <c r="E116" s="97" t="s">
        <v>106</v>
      </c>
      <c r="F116" s="96" t="s">
        <v>262</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hidden="1" x14ac:dyDescent="0.25">
      <c r="A117" s="95" t="s">
        <v>289</v>
      </c>
      <c r="B117" s="107" t="str">
        <f t="shared" si="2"/>
        <v>Eilean Siar2012</v>
      </c>
      <c r="C117" s="96" t="s">
        <v>248</v>
      </c>
      <c r="D117" s="96" t="s">
        <v>248</v>
      </c>
      <c r="E117" s="97" t="s">
        <v>106</v>
      </c>
      <c r="F117" s="96" t="s">
        <v>262</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hidden="1" x14ac:dyDescent="0.25">
      <c r="A118" s="95" t="s">
        <v>289</v>
      </c>
      <c r="B118" s="107" t="str">
        <f t="shared" si="2"/>
        <v>Eilean Siar2013</v>
      </c>
      <c r="C118" s="96" t="s">
        <v>248</v>
      </c>
      <c r="D118" s="96" t="s">
        <v>248</v>
      </c>
      <c r="E118" s="97" t="s">
        <v>106</v>
      </c>
      <c r="F118" s="96" t="s">
        <v>262</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hidden="1" x14ac:dyDescent="0.25">
      <c r="A119" s="95" t="s">
        <v>289</v>
      </c>
      <c r="B119" s="107" t="str">
        <f t="shared" si="2"/>
        <v>Falkirk2005</v>
      </c>
      <c r="C119" s="96" t="s">
        <v>248</v>
      </c>
      <c r="D119" s="96" t="s">
        <v>248</v>
      </c>
      <c r="E119" s="97" t="s">
        <v>263</v>
      </c>
      <c r="F119" s="96" t="s">
        <v>264</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hidden="1" x14ac:dyDescent="0.25">
      <c r="A120" s="95" t="s">
        <v>289</v>
      </c>
      <c r="B120" s="107" t="str">
        <f t="shared" si="2"/>
        <v>Falkirk2006</v>
      </c>
      <c r="C120" s="96" t="s">
        <v>248</v>
      </c>
      <c r="D120" s="96" t="s">
        <v>248</v>
      </c>
      <c r="E120" s="97" t="s">
        <v>263</v>
      </c>
      <c r="F120" s="96" t="s">
        <v>264</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hidden="1" x14ac:dyDescent="0.25">
      <c r="A121" s="95" t="s">
        <v>289</v>
      </c>
      <c r="B121" s="107" t="str">
        <f t="shared" si="2"/>
        <v>Falkirk2007</v>
      </c>
      <c r="C121" s="96" t="s">
        <v>248</v>
      </c>
      <c r="D121" s="96" t="s">
        <v>248</v>
      </c>
      <c r="E121" s="97" t="s">
        <v>263</v>
      </c>
      <c r="F121" s="96" t="s">
        <v>264</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hidden="1" x14ac:dyDescent="0.25">
      <c r="A122" s="95" t="s">
        <v>289</v>
      </c>
      <c r="B122" s="107" t="str">
        <f t="shared" si="2"/>
        <v>Falkirk2008</v>
      </c>
      <c r="C122" s="96" t="s">
        <v>248</v>
      </c>
      <c r="D122" s="96" t="s">
        <v>248</v>
      </c>
      <c r="E122" s="97" t="s">
        <v>263</v>
      </c>
      <c r="F122" s="96" t="s">
        <v>264</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hidden="1" x14ac:dyDescent="0.25">
      <c r="A123" s="95" t="s">
        <v>289</v>
      </c>
      <c r="B123" s="107" t="str">
        <f t="shared" si="2"/>
        <v>Falkirk2009</v>
      </c>
      <c r="C123" s="96" t="s">
        <v>248</v>
      </c>
      <c r="D123" s="96" t="s">
        <v>248</v>
      </c>
      <c r="E123" s="97" t="s">
        <v>263</v>
      </c>
      <c r="F123" s="96" t="s">
        <v>264</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hidden="1" x14ac:dyDescent="0.25">
      <c r="A124" s="95" t="s">
        <v>289</v>
      </c>
      <c r="B124" s="107" t="str">
        <f t="shared" si="2"/>
        <v>Falkirk2010</v>
      </c>
      <c r="C124" s="96" t="s">
        <v>248</v>
      </c>
      <c r="D124" s="96" t="s">
        <v>248</v>
      </c>
      <c r="E124" s="97" t="s">
        <v>263</v>
      </c>
      <c r="F124" s="96" t="s">
        <v>264</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hidden="1" x14ac:dyDescent="0.25">
      <c r="A125" s="95" t="s">
        <v>289</v>
      </c>
      <c r="B125" s="107" t="str">
        <f t="shared" si="2"/>
        <v>Falkirk2011</v>
      </c>
      <c r="C125" s="96" t="s">
        <v>248</v>
      </c>
      <c r="D125" s="96" t="s">
        <v>248</v>
      </c>
      <c r="E125" s="97" t="s">
        <v>263</v>
      </c>
      <c r="F125" s="96" t="s">
        <v>264</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hidden="1" x14ac:dyDescent="0.25">
      <c r="A126" s="95" t="s">
        <v>289</v>
      </c>
      <c r="B126" s="107" t="str">
        <f t="shared" si="2"/>
        <v>Falkirk2012</v>
      </c>
      <c r="C126" s="96" t="s">
        <v>248</v>
      </c>
      <c r="D126" s="96" t="s">
        <v>248</v>
      </c>
      <c r="E126" s="97" t="s">
        <v>263</v>
      </c>
      <c r="F126" s="96" t="s">
        <v>264</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hidden="1" x14ac:dyDescent="0.25">
      <c r="A127" s="95" t="s">
        <v>289</v>
      </c>
      <c r="B127" s="107" t="str">
        <f t="shared" si="2"/>
        <v>Falkirk2013</v>
      </c>
      <c r="C127" s="96" t="s">
        <v>248</v>
      </c>
      <c r="D127" s="96" t="s">
        <v>248</v>
      </c>
      <c r="E127" s="97" t="s">
        <v>263</v>
      </c>
      <c r="F127" s="96" t="s">
        <v>264</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289</v>
      </c>
      <c r="B128" s="107" t="str">
        <f t="shared" si="2"/>
        <v>Fife2005</v>
      </c>
      <c r="C128" s="96" t="s">
        <v>248</v>
      </c>
      <c r="D128" s="96" t="s">
        <v>248</v>
      </c>
      <c r="E128" s="97" t="s">
        <v>265</v>
      </c>
      <c r="F128" s="96" t="s">
        <v>266</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289</v>
      </c>
      <c r="B129" s="107" t="str">
        <f t="shared" si="2"/>
        <v>Fife2006</v>
      </c>
      <c r="C129" s="96" t="s">
        <v>248</v>
      </c>
      <c r="D129" s="96" t="s">
        <v>248</v>
      </c>
      <c r="E129" s="97" t="s">
        <v>265</v>
      </c>
      <c r="F129" s="96" t="s">
        <v>266</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289</v>
      </c>
      <c r="B130" s="107" t="str">
        <f t="shared" ref="B130:B193" si="4">E130&amp;G130</f>
        <v>Fife2007</v>
      </c>
      <c r="C130" s="96" t="s">
        <v>248</v>
      </c>
      <c r="D130" s="96" t="s">
        <v>248</v>
      </c>
      <c r="E130" s="97" t="s">
        <v>265</v>
      </c>
      <c r="F130" s="96" t="s">
        <v>266</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289</v>
      </c>
      <c r="B131" s="107" t="str">
        <f t="shared" si="4"/>
        <v>Fife2008</v>
      </c>
      <c r="C131" s="96" t="s">
        <v>248</v>
      </c>
      <c r="D131" s="96" t="s">
        <v>248</v>
      </c>
      <c r="E131" s="97" t="s">
        <v>265</v>
      </c>
      <c r="F131" s="96" t="s">
        <v>266</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289</v>
      </c>
      <c r="B132" s="107" t="str">
        <f t="shared" si="4"/>
        <v>Fife2009</v>
      </c>
      <c r="C132" s="96" t="s">
        <v>248</v>
      </c>
      <c r="D132" s="96" t="s">
        <v>248</v>
      </c>
      <c r="E132" s="97" t="s">
        <v>265</v>
      </c>
      <c r="F132" s="96" t="s">
        <v>266</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289</v>
      </c>
      <c r="B133" s="107" t="str">
        <f t="shared" si="4"/>
        <v>Fife2010</v>
      </c>
      <c r="C133" s="96" t="s">
        <v>248</v>
      </c>
      <c r="D133" s="96" t="s">
        <v>248</v>
      </c>
      <c r="E133" s="97" t="s">
        <v>265</v>
      </c>
      <c r="F133" s="96" t="s">
        <v>266</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289</v>
      </c>
      <c r="B134" s="107" t="str">
        <f t="shared" si="4"/>
        <v>Fife2011</v>
      </c>
      <c r="C134" s="96" t="s">
        <v>248</v>
      </c>
      <c r="D134" s="96" t="s">
        <v>248</v>
      </c>
      <c r="E134" s="97" t="s">
        <v>265</v>
      </c>
      <c r="F134" s="96" t="s">
        <v>266</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289</v>
      </c>
      <c r="B135" s="107" t="str">
        <f t="shared" si="4"/>
        <v>Fife2012</v>
      </c>
      <c r="C135" s="96" t="s">
        <v>248</v>
      </c>
      <c r="D135" s="96" t="s">
        <v>248</v>
      </c>
      <c r="E135" s="97" t="s">
        <v>265</v>
      </c>
      <c r="F135" s="96" t="s">
        <v>266</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289</v>
      </c>
      <c r="B136" s="107" t="str">
        <f t="shared" si="4"/>
        <v>Fife2013</v>
      </c>
      <c r="C136" s="96" t="s">
        <v>248</v>
      </c>
      <c r="D136" s="96" t="s">
        <v>248</v>
      </c>
      <c r="E136" s="97" t="s">
        <v>265</v>
      </c>
      <c r="F136" s="96" t="s">
        <v>266</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hidden="1" x14ac:dyDescent="0.25">
      <c r="A137" s="95" t="s">
        <v>289</v>
      </c>
      <c r="B137" s="107" t="str">
        <f t="shared" si="4"/>
        <v>Glasgow City2005</v>
      </c>
      <c r="C137" s="96" t="s">
        <v>248</v>
      </c>
      <c r="D137" s="96" t="s">
        <v>248</v>
      </c>
      <c r="E137" s="97" t="s">
        <v>107</v>
      </c>
      <c r="F137" s="96" t="s">
        <v>267</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hidden="1" x14ac:dyDescent="0.25">
      <c r="A138" s="95" t="s">
        <v>289</v>
      </c>
      <c r="B138" s="107" t="str">
        <f t="shared" si="4"/>
        <v>Glasgow City2006</v>
      </c>
      <c r="C138" s="96" t="s">
        <v>248</v>
      </c>
      <c r="D138" s="96" t="s">
        <v>248</v>
      </c>
      <c r="E138" s="97" t="s">
        <v>107</v>
      </c>
      <c r="F138" s="96" t="s">
        <v>267</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hidden="1" x14ac:dyDescent="0.25">
      <c r="A139" s="95" t="s">
        <v>289</v>
      </c>
      <c r="B139" s="107" t="str">
        <f t="shared" si="4"/>
        <v>Glasgow City2007</v>
      </c>
      <c r="C139" s="96" t="s">
        <v>248</v>
      </c>
      <c r="D139" s="96" t="s">
        <v>248</v>
      </c>
      <c r="E139" s="97" t="s">
        <v>107</v>
      </c>
      <c r="F139" s="96" t="s">
        <v>267</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hidden="1" x14ac:dyDescent="0.25">
      <c r="A140" s="95" t="s">
        <v>289</v>
      </c>
      <c r="B140" s="107" t="str">
        <f t="shared" si="4"/>
        <v>Glasgow City2008</v>
      </c>
      <c r="C140" s="96" t="s">
        <v>248</v>
      </c>
      <c r="D140" s="96" t="s">
        <v>248</v>
      </c>
      <c r="E140" s="97" t="s">
        <v>107</v>
      </c>
      <c r="F140" s="96" t="s">
        <v>267</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hidden="1" x14ac:dyDescent="0.25">
      <c r="A141" s="95" t="s">
        <v>289</v>
      </c>
      <c r="B141" s="107" t="str">
        <f t="shared" si="4"/>
        <v>Glasgow City2009</v>
      </c>
      <c r="C141" s="96" t="s">
        <v>248</v>
      </c>
      <c r="D141" s="96" t="s">
        <v>248</v>
      </c>
      <c r="E141" s="97" t="s">
        <v>107</v>
      </c>
      <c r="F141" s="96" t="s">
        <v>267</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hidden="1" x14ac:dyDescent="0.25">
      <c r="A142" s="95" t="s">
        <v>289</v>
      </c>
      <c r="B142" s="107" t="str">
        <f t="shared" si="4"/>
        <v>Glasgow City2010</v>
      </c>
      <c r="C142" s="96" t="s">
        <v>248</v>
      </c>
      <c r="D142" s="96" t="s">
        <v>248</v>
      </c>
      <c r="E142" s="97" t="s">
        <v>107</v>
      </c>
      <c r="F142" s="96" t="s">
        <v>267</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hidden="1" x14ac:dyDescent="0.25">
      <c r="A143" s="95" t="s">
        <v>289</v>
      </c>
      <c r="B143" s="107" t="str">
        <f t="shared" si="4"/>
        <v>Glasgow City2011</v>
      </c>
      <c r="C143" s="96" t="s">
        <v>248</v>
      </c>
      <c r="D143" s="96" t="s">
        <v>248</v>
      </c>
      <c r="E143" s="97" t="s">
        <v>107</v>
      </c>
      <c r="F143" s="96" t="s">
        <v>267</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hidden="1" x14ac:dyDescent="0.25">
      <c r="A144" s="95" t="s">
        <v>289</v>
      </c>
      <c r="B144" s="107" t="str">
        <f t="shared" si="4"/>
        <v>Glasgow City2012</v>
      </c>
      <c r="C144" s="96" t="s">
        <v>248</v>
      </c>
      <c r="D144" s="96" t="s">
        <v>248</v>
      </c>
      <c r="E144" s="97" t="s">
        <v>107</v>
      </c>
      <c r="F144" s="96" t="s">
        <v>267</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hidden="1" x14ac:dyDescent="0.25">
      <c r="A145" s="95" t="s">
        <v>289</v>
      </c>
      <c r="B145" s="107" t="str">
        <f t="shared" si="4"/>
        <v>Glasgow City2013</v>
      </c>
      <c r="C145" s="96" t="s">
        <v>248</v>
      </c>
      <c r="D145" s="96" t="s">
        <v>248</v>
      </c>
      <c r="E145" s="97" t="s">
        <v>107</v>
      </c>
      <c r="F145" s="96" t="s">
        <v>267</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hidden="1" x14ac:dyDescent="0.25">
      <c r="A146" s="95" t="s">
        <v>289</v>
      </c>
      <c r="B146" s="107" t="str">
        <f t="shared" si="4"/>
        <v>Highland2005</v>
      </c>
      <c r="C146" s="96" t="s">
        <v>248</v>
      </c>
      <c r="D146" s="96" t="s">
        <v>248</v>
      </c>
      <c r="E146" s="97" t="s">
        <v>268</v>
      </c>
      <c r="F146" s="96" t="s">
        <v>269</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hidden="1" x14ac:dyDescent="0.25">
      <c r="A147" s="95" t="s">
        <v>289</v>
      </c>
      <c r="B147" s="107" t="str">
        <f t="shared" si="4"/>
        <v>Highland2006</v>
      </c>
      <c r="C147" s="96" t="s">
        <v>248</v>
      </c>
      <c r="D147" s="96" t="s">
        <v>248</v>
      </c>
      <c r="E147" s="97" t="s">
        <v>268</v>
      </c>
      <c r="F147" s="96" t="s">
        <v>269</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hidden="1" x14ac:dyDescent="0.25">
      <c r="A148" s="95" t="s">
        <v>289</v>
      </c>
      <c r="B148" s="107" t="str">
        <f t="shared" si="4"/>
        <v>Highland2007</v>
      </c>
      <c r="C148" s="96" t="s">
        <v>248</v>
      </c>
      <c r="D148" s="96" t="s">
        <v>248</v>
      </c>
      <c r="E148" s="97" t="s">
        <v>268</v>
      </c>
      <c r="F148" s="96" t="s">
        <v>269</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hidden="1" x14ac:dyDescent="0.25">
      <c r="A149" s="95" t="s">
        <v>289</v>
      </c>
      <c r="B149" s="107" t="str">
        <f t="shared" si="4"/>
        <v>Highland2008</v>
      </c>
      <c r="C149" s="96" t="s">
        <v>248</v>
      </c>
      <c r="D149" s="96" t="s">
        <v>248</v>
      </c>
      <c r="E149" s="97" t="s">
        <v>268</v>
      </c>
      <c r="F149" s="96" t="s">
        <v>269</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hidden="1" x14ac:dyDescent="0.25">
      <c r="A150" s="95" t="s">
        <v>289</v>
      </c>
      <c r="B150" s="107" t="str">
        <f t="shared" si="4"/>
        <v>Highland2009</v>
      </c>
      <c r="C150" s="96" t="s">
        <v>248</v>
      </c>
      <c r="D150" s="96" t="s">
        <v>248</v>
      </c>
      <c r="E150" s="97" t="s">
        <v>268</v>
      </c>
      <c r="F150" s="96" t="s">
        <v>269</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hidden="1" x14ac:dyDescent="0.25">
      <c r="A151" s="95" t="s">
        <v>289</v>
      </c>
      <c r="B151" s="107" t="str">
        <f t="shared" si="4"/>
        <v>Highland2010</v>
      </c>
      <c r="C151" s="96" t="s">
        <v>248</v>
      </c>
      <c r="D151" s="96" t="s">
        <v>248</v>
      </c>
      <c r="E151" s="97" t="s">
        <v>268</v>
      </c>
      <c r="F151" s="96" t="s">
        <v>269</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hidden="1" x14ac:dyDescent="0.25">
      <c r="A152" s="95" t="s">
        <v>289</v>
      </c>
      <c r="B152" s="107" t="str">
        <f t="shared" si="4"/>
        <v>Highland2011</v>
      </c>
      <c r="C152" s="96" t="s">
        <v>248</v>
      </c>
      <c r="D152" s="96" t="s">
        <v>248</v>
      </c>
      <c r="E152" s="97" t="s">
        <v>268</v>
      </c>
      <c r="F152" s="96" t="s">
        <v>269</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hidden="1" x14ac:dyDescent="0.25">
      <c r="A153" s="95" t="s">
        <v>289</v>
      </c>
      <c r="B153" s="107" t="str">
        <f t="shared" si="4"/>
        <v>Highland2012</v>
      </c>
      <c r="C153" s="96" t="s">
        <v>248</v>
      </c>
      <c r="D153" s="96" t="s">
        <v>248</v>
      </c>
      <c r="E153" s="97" t="s">
        <v>268</v>
      </c>
      <c r="F153" s="96" t="s">
        <v>269</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hidden="1" x14ac:dyDescent="0.25">
      <c r="A154" s="95" t="s">
        <v>289</v>
      </c>
      <c r="B154" s="107" t="str">
        <f t="shared" si="4"/>
        <v>Highland2013</v>
      </c>
      <c r="C154" s="96" t="s">
        <v>248</v>
      </c>
      <c r="D154" s="96" t="s">
        <v>248</v>
      </c>
      <c r="E154" s="97" t="s">
        <v>268</v>
      </c>
      <c r="F154" s="96" t="s">
        <v>269</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hidden="1" x14ac:dyDescent="0.25">
      <c r="A155" s="95" t="s">
        <v>289</v>
      </c>
      <c r="B155" s="107" t="str">
        <f t="shared" si="4"/>
        <v>Inverclyde2005</v>
      </c>
      <c r="C155" s="96" t="s">
        <v>248</v>
      </c>
      <c r="D155" s="96" t="s">
        <v>248</v>
      </c>
      <c r="E155" s="97" t="s">
        <v>108</v>
      </c>
      <c r="F155" s="96" t="s">
        <v>270</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hidden="1" x14ac:dyDescent="0.25">
      <c r="A156" s="95" t="s">
        <v>289</v>
      </c>
      <c r="B156" s="107" t="str">
        <f t="shared" si="4"/>
        <v>Inverclyde2006</v>
      </c>
      <c r="C156" s="96" t="s">
        <v>248</v>
      </c>
      <c r="D156" s="96" t="s">
        <v>248</v>
      </c>
      <c r="E156" s="97" t="s">
        <v>108</v>
      </c>
      <c r="F156" s="96" t="s">
        <v>270</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hidden="1" x14ac:dyDescent="0.25">
      <c r="A157" s="95" t="s">
        <v>289</v>
      </c>
      <c r="B157" s="107" t="str">
        <f t="shared" si="4"/>
        <v>Inverclyde2007</v>
      </c>
      <c r="C157" s="96" t="s">
        <v>248</v>
      </c>
      <c r="D157" s="96" t="s">
        <v>248</v>
      </c>
      <c r="E157" s="97" t="s">
        <v>108</v>
      </c>
      <c r="F157" s="96" t="s">
        <v>270</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hidden="1" x14ac:dyDescent="0.25">
      <c r="A158" s="95" t="s">
        <v>289</v>
      </c>
      <c r="B158" s="107" t="str">
        <f t="shared" si="4"/>
        <v>Inverclyde2008</v>
      </c>
      <c r="C158" s="96" t="s">
        <v>248</v>
      </c>
      <c r="D158" s="96" t="s">
        <v>248</v>
      </c>
      <c r="E158" s="97" t="s">
        <v>108</v>
      </c>
      <c r="F158" s="96" t="s">
        <v>270</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hidden="1" x14ac:dyDescent="0.25">
      <c r="A159" s="95" t="s">
        <v>289</v>
      </c>
      <c r="B159" s="107" t="str">
        <f t="shared" si="4"/>
        <v>Inverclyde2009</v>
      </c>
      <c r="C159" s="96" t="s">
        <v>248</v>
      </c>
      <c r="D159" s="96" t="s">
        <v>248</v>
      </c>
      <c r="E159" s="97" t="s">
        <v>108</v>
      </c>
      <c r="F159" s="96" t="s">
        <v>270</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hidden="1" x14ac:dyDescent="0.25">
      <c r="A160" s="95" t="s">
        <v>289</v>
      </c>
      <c r="B160" s="107" t="str">
        <f t="shared" si="4"/>
        <v>Inverclyde2010</v>
      </c>
      <c r="C160" s="96" t="s">
        <v>248</v>
      </c>
      <c r="D160" s="96" t="s">
        <v>248</v>
      </c>
      <c r="E160" s="97" t="s">
        <v>108</v>
      </c>
      <c r="F160" s="96" t="s">
        <v>270</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hidden="1" x14ac:dyDescent="0.25">
      <c r="A161" s="95" t="s">
        <v>289</v>
      </c>
      <c r="B161" s="107" t="str">
        <f t="shared" si="4"/>
        <v>Inverclyde2011</v>
      </c>
      <c r="C161" s="96" t="s">
        <v>248</v>
      </c>
      <c r="D161" s="96" t="s">
        <v>248</v>
      </c>
      <c r="E161" s="97" t="s">
        <v>108</v>
      </c>
      <c r="F161" s="96" t="s">
        <v>270</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hidden="1" x14ac:dyDescent="0.25">
      <c r="A162" s="95" t="s">
        <v>289</v>
      </c>
      <c r="B162" s="107" t="str">
        <f t="shared" si="4"/>
        <v>Inverclyde2012</v>
      </c>
      <c r="C162" s="96" t="s">
        <v>248</v>
      </c>
      <c r="D162" s="96" t="s">
        <v>248</v>
      </c>
      <c r="E162" s="97" t="s">
        <v>108</v>
      </c>
      <c r="F162" s="96" t="s">
        <v>270</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hidden="1" x14ac:dyDescent="0.25">
      <c r="A163" s="95" t="s">
        <v>289</v>
      </c>
      <c r="B163" s="107" t="str">
        <f t="shared" si="4"/>
        <v>Inverclyde2013</v>
      </c>
      <c r="C163" s="96" t="s">
        <v>248</v>
      </c>
      <c r="D163" s="96" t="s">
        <v>248</v>
      </c>
      <c r="E163" s="97" t="s">
        <v>108</v>
      </c>
      <c r="F163" s="96" t="s">
        <v>270</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hidden="1" x14ac:dyDescent="0.25">
      <c r="A164" s="95" t="s">
        <v>289</v>
      </c>
      <c r="B164" s="107" t="str">
        <f t="shared" si="4"/>
        <v>Midlothian2005</v>
      </c>
      <c r="C164" s="96" t="s">
        <v>248</v>
      </c>
      <c r="D164" s="96" t="s">
        <v>248</v>
      </c>
      <c r="E164" s="97" t="s">
        <v>109</v>
      </c>
      <c r="F164" s="96" t="s">
        <v>271</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hidden="1" x14ac:dyDescent="0.25">
      <c r="A165" s="95" t="s">
        <v>289</v>
      </c>
      <c r="B165" s="107" t="str">
        <f t="shared" si="4"/>
        <v>Midlothian2006</v>
      </c>
      <c r="C165" s="96" t="s">
        <v>248</v>
      </c>
      <c r="D165" s="96" t="s">
        <v>248</v>
      </c>
      <c r="E165" s="97" t="s">
        <v>109</v>
      </c>
      <c r="F165" s="96" t="s">
        <v>271</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hidden="1" x14ac:dyDescent="0.25">
      <c r="A166" s="95" t="s">
        <v>289</v>
      </c>
      <c r="B166" s="107" t="str">
        <f t="shared" si="4"/>
        <v>Midlothian2007</v>
      </c>
      <c r="C166" s="96" t="s">
        <v>248</v>
      </c>
      <c r="D166" s="96" t="s">
        <v>248</v>
      </c>
      <c r="E166" s="97" t="s">
        <v>109</v>
      </c>
      <c r="F166" s="96" t="s">
        <v>271</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hidden="1" x14ac:dyDescent="0.25">
      <c r="A167" s="95" t="s">
        <v>289</v>
      </c>
      <c r="B167" s="107" t="str">
        <f t="shared" si="4"/>
        <v>Midlothian2008</v>
      </c>
      <c r="C167" s="96" t="s">
        <v>248</v>
      </c>
      <c r="D167" s="96" t="s">
        <v>248</v>
      </c>
      <c r="E167" s="97" t="s">
        <v>109</v>
      </c>
      <c r="F167" s="96" t="s">
        <v>271</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hidden="1" x14ac:dyDescent="0.25">
      <c r="A168" s="95" t="s">
        <v>289</v>
      </c>
      <c r="B168" s="107" t="str">
        <f t="shared" si="4"/>
        <v>Midlothian2009</v>
      </c>
      <c r="C168" s="96" t="s">
        <v>248</v>
      </c>
      <c r="D168" s="96" t="s">
        <v>248</v>
      </c>
      <c r="E168" s="97" t="s">
        <v>109</v>
      </c>
      <c r="F168" s="96" t="s">
        <v>271</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hidden="1" x14ac:dyDescent="0.25">
      <c r="A169" s="95" t="s">
        <v>289</v>
      </c>
      <c r="B169" s="107" t="str">
        <f t="shared" si="4"/>
        <v>Midlothian2010</v>
      </c>
      <c r="C169" s="96" t="s">
        <v>248</v>
      </c>
      <c r="D169" s="96" t="s">
        <v>248</v>
      </c>
      <c r="E169" s="97" t="s">
        <v>109</v>
      </c>
      <c r="F169" s="96" t="s">
        <v>271</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hidden="1" x14ac:dyDescent="0.25">
      <c r="A170" s="95" t="s">
        <v>289</v>
      </c>
      <c r="B170" s="107" t="str">
        <f t="shared" si="4"/>
        <v>Midlothian2011</v>
      </c>
      <c r="C170" s="96" t="s">
        <v>248</v>
      </c>
      <c r="D170" s="96" t="s">
        <v>248</v>
      </c>
      <c r="E170" s="97" t="s">
        <v>109</v>
      </c>
      <c r="F170" s="96" t="s">
        <v>271</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hidden="1" x14ac:dyDescent="0.25">
      <c r="A171" s="95" t="s">
        <v>289</v>
      </c>
      <c r="B171" s="107" t="str">
        <f t="shared" si="4"/>
        <v>Midlothian2012</v>
      </c>
      <c r="C171" s="96" t="s">
        <v>248</v>
      </c>
      <c r="D171" s="96" t="s">
        <v>248</v>
      </c>
      <c r="E171" s="97" t="s">
        <v>109</v>
      </c>
      <c r="F171" s="96" t="s">
        <v>271</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hidden="1" x14ac:dyDescent="0.25">
      <c r="A172" s="95" t="s">
        <v>289</v>
      </c>
      <c r="B172" s="107" t="str">
        <f t="shared" si="4"/>
        <v>Midlothian2013</v>
      </c>
      <c r="C172" s="96" t="s">
        <v>248</v>
      </c>
      <c r="D172" s="96" t="s">
        <v>248</v>
      </c>
      <c r="E172" s="97" t="s">
        <v>109</v>
      </c>
      <c r="F172" s="96" t="s">
        <v>271</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hidden="1" x14ac:dyDescent="0.25">
      <c r="A173" s="95" t="s">
        <v>289</v>
      </c>
      <c r="B173" s="107" t="str">
        <f t="shared" si="4"/>
        <v>Moray2005</v>
      </c>
      <c r="C173" s="96" t="s">
        <v>248</v>
      </c>
      <c r="D173" s="96" t="s">
        <v>248</v>
      </c>
      <c r="E173" s="97" t="s">
        <v>110</v>
      </c>
      <c r="F173" s="96" t="s">
        <v>272</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hidden="1" x14ac:dyDescent="0.25">
      <c r="A174" s="95" t="s">
        <v>289</v>
      </c>
      <c r="B174" s="107" t="str">
        <f t="shared" si="4"/>
        <v>Moray2006</v>
      </c>
      <c r="C174" s="96" t="s">
        <v>248</v>
      </c>
      <c r="D174" s="96" t="s">
        <v>248</v>
      </c>
      <c r="E174" s="97" t="s">
        <v>110</v>
      </c>
      <c r="F174" s="96" t="s">
        <v>272</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hidden="1" x14ac:dyDescent="0.25">
      <c r="A175" s="95" t="s">
        <v>289</v>
      </c>
      <c r="B175" s="107" t="str">
        <f t="shared" si="4"/>
        <v>Moray2007</v>
      </c>
      <c r="C175" s="96" t="s">
        <v>248</v>
      </c>
      <c r="D175" s="96" t="s">
        <v>248</v>
      </c>
      <c r="E175" s="97" t="s">
        <v>110</v>
      </c>
      <c r="F175" s="96" t="s">
        <v>272</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hidden="1" x14ac:dyDescent="0.25">
      <c r="A176" s="95" t="s">
        <v>289</v>
      </c>
      <c r="B176" s="107" t="str">
        <f t="shared" si="4"/>
        <v>Moray2008</v>
      </c>
      <c r="C176" s="96" t="s">
        <v>248</v>
      </c>
      <c r="D176" s="96" t="s">
        <v>248</v>
      </c>
      <c r="E176" s="97" t="s">
        <v>110</v>
      </c>
      <c r="F176" s="96" t="s">
        <v>272</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hidden="1" x14ac:dyDescent="0.25">
      <c r="A177" s="95" t="s">
        <v>289</v>
      </c>
      <c r="B177" s="107" t="str">
        <f t="shared" si="4"/>
        <v>Moray2009</v>
      </c>
      <c r="C177" s="96" t="s">
        <v>248</v>
      </c>
      <c r="D177" s="96" t="s">
        <v>248</v>
      </c>
      <c r="E177" s="97" t="s">
        <v>110</v>
      </c>
      <c r="F177" s="96" t="s">
        <v>272</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hidden="1" x14ac:dyDescent="0.25">
      <c r="A178" s="95" t="s">
        <v>289</v>
      </c>
      <c r="B178" s="107" t="str">
        <f t="shared" si="4"/>
        <v>Moray2010</v>
      </c>
      <c r="C178" s="96" t="s">
        <v>248</v>
      </c>
      <c r="D178" s="96" t="s">
        <v>248</v>
      </c>
      <c r="E178" s="97" t="s">
        <v>110</v>
      </c>
      <c r="F178" s="96" t="s">
        <v>272</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hidden="1" x14ac:dyDescent="0.25">
      <c r="A179" s="95" t="s">
        <v>289</v>
      </c>
      <c r="B179" s="107" t="str">
        <f t="shared" si="4"/>
        <v>Moray2011</v>
      </c>
      <c r="C179" s="96" t="s">
        <v>248</v>
      </c>
      <c r="D179" s="96" t="s">
        <v>248</v>
      </c>
      <c r="E179" s="97" t="s">
        <v>110</v>
      </c>
      <c r="F179" s="96" t="s">
        <v>272</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hidden="1" x14ac:dyDescent="0.25">
      <c r="A180" s="95" t="s">
        <v>289</v>
      </c>
      <c r="B180" s="107" t="str">
        <f t="shared" si="4"/>
        <v>Moray2012</v>
      </c>
      <c r="C180" s="96" t="s">
        <v>248</v>
      </c>
      <c r="D180" s="96" t="s">
        <v>248</v>
      </c>
      <c r="E180" s="97" t="s">
        <v>110</v>
      </c>
      <c r="F180" s="96" t="s">
        <v>272</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hidden="1" x14ac:dyDescent="0.25">
      <c r="A181" s="95" t="s">
        <v>289</v>
      </c>
      <c r="B181" s="107" t="str">
        <f t="shared" si="4"/>
        <v>Moray2013</v>
      </c>
      <c r="C181" s="96" t="s">
        <v>248</v>
      </c>
      <c r="D181" s="96" t="s">
        <v>248</v>
      </c>
      <c r="E181" s="97" t="s">
        <v>110</v>
      </c>
      <c r="F181" s="96" t="s">
        <v>272</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hidden="1" x14ac:dyDescent="0.25">
      <c r="A182" s="95" t="s">
        <v>289</v>
      </c>
      <c r="B182" s="107" t="str">
        <f t="shared" si="4"/>
        <v>North Ayrshire2005</v>
      </c>
      <c r="C182" s="96" t="s">
        <v>248</v>
      </c>
      <c r="D182" s="96" t="s">
        <v>248</v>
      </c>
      <c r="E182" s="97" t="s">
        <v>111</v>
      </c>
      <c r="F182" s="96" t="s">
        <v>273</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hidden="1" x14ac:dyDescent="0.25">
      <c r="A183" s="95" t="s">
        <v>289</v>
      </c>
      <c r="B183" s="107" t="str">
        <f t="shared" si="4"/>
        <v>North Ayrshire2006</v>
      </c>
      <c r="C183" s="96" t="s">
        <v>248</v>
      </c>
      <c r="D183" s="96" t="s">
        <v>248</v>
      </c>
      <c r="E183" s="97" t="s">
        <v>111</v>
      </c>
      <c r="F183" s="96" t="s">
        <v>273</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hidden="1" x14ac:dyDescent="0.25">
      <c r="A184" s="95" t="s">
        <v>289</v>
      </c>
      <c r="B184" s="107" t="str">
        <f t="shared" si="4"/>
        <v>North Ayrshire2007</v>
      </c>
      <c r="C184" s="96" t="s">
        <v>248</v>
      </c>
      <c r="D184" s="96" t="s">
        <v>248</v>
      </c>
      <c r="E184" s="97" t="s">
        <v>111</v>
      </c>
      <c r="F184" s="96" t="s">
        <v>273</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hidden="1" x14ac:dyDescent="0.25">
      <c r="A185" s="95" t="s">
        <v>289</v>
      </c>
      <c r="B185" s="107" t="str">
        <f t="shared" si="4"/>
        <v>North Ayrshire2008</v>
      </c>
      <c r="C185" s="96" t="s">
        <v>248</v>
      </c>
      <c r="D185" s="96" t="s">
        <v>248</v>
      </c>
      <c r="E185" s="97" t="s">
        <v>111</v>
      </c>
      <c r="F185" s="96" t="s">
        <v>273</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hidden="1" x14ac:dyDescent="0.25">
      <c r="A186" s="95" t="s">
        <v>289</v>
      </c>
      <c r="B186" s="107" t="str">
        <f t="shared" si="4"/>
        <v>North Ayrshire2009</v>
      </c>
      <c r="C186" s="96" t="s">
        <v>248</v>
      </c>
      <c r="D186" s="96" t="s">
        <v>248</v>
      </c>
      <c r="E186" s="97" t="s">
        <v>111</v>
      </c>
      <c r="F186" s="96" t="s">
        <v>273</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hidden="1" x14ac:dyDescent="0.25">
      <c r="A187" s="95" t="s">
        <v>289</v>
      </c>
      <c r="B187" s="107" t="str">
        <f t="shared" si="4"/>
        <v>North Ayrshire2010</v>
      </c>
      <c r="C187" s="96" t="s">
        <v>248</v>
      </c>
      <c r="D187" s="96" t="s">
        <v>248</v>
      </c>
      <c r="E187" s="97" t="s">
        <v>111</v>
      </c>
      <c r="F187" s="96" t="s">
        <v>273</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hidden="1" x14ac:dyDescent="0.25">
      <c r="A188" s="95" t="s">
        <v>289</v>
      </c>
      <c r="B188" s="107" t="str">
        <f t="shared" si="4"/>
        <v>North Ayrshire2011</v>
      </c>
      <c r="C188" s="96" t="s">
        <v>248</v>
      </c>
      <c r="D188" s="96" t="s">
        <v>248</v>
      </c>
      <c r="E188" s="97" t="s">
        <v>111</v>
      </c>
      <c r="F188" s="96" t="s">
        <v>273</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hidden="1" x14ac:dyDescent="0.25">
      <c r="A189" s="95" t="s">
        <v>289</v>
      </c>
      <c r="B189" s="107" t="str">
        <f t="shared" si="4"/>
        <v>North Ayrshire2012</v>
      </c>
      <c r="C189" s="96" t="s">
        <v>248</v>
      </c>
      <c r="D189" s="96" t="s">
        <v>248</v>
      </c>
      <c r="E189" s="97" t="s">
        <v>111</v>
      </c>
      <c r="F189" s="96" t="s">
        <v>273</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hidden="1" x14ac:dyDescent="0.25">
      <c r="A190" s="95" t="s">
        <v>289</v>
      </c>
      <c r="B190" s="107" t="str">
        <f t="shared" si="4"/>
        <v>North Ayrshire2013</v>
      </c>
      <c r="C190" s="96" t="s">
        <v>248</v>
      </c>
      <c r="D190" s="96" t="s">
        <v>248</v>
      </c>
      <c r="E190" s="97" t="s">
        <v>111</v>
      </c>
      <c r="F190" s="96" t="s">
        <v>273</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hidden="1" x14ac:dyDescent="0.25">
      <c r="A191" s="95" t="s">
        <v>289</v>
      </c>
      <c r="B191" s="107" t="str">
        <f t="shared" si="4"/>
        <v>North Lanarkshire2005</v>
      </c>
      <c r="C191" s="96" t="s">
        <v>248</v>
      </c>
      <c r="D191" s="96" t="s">
        <v>248</v>
      </c>
      <c r="E191" s="97" t="s">
        <v>112</v>
      </c>
      <c r="F191" s="96" t="s">
        <v>274</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hidden="1" x14ac:dyDescent="0.25">
      <c r="A192" s="95" t="s">
        <v>289</v>
      </c>
      <c r="B192" s="107" t="str">
        <f t="shared" si="4"/>
        <v>North Lanarkshire2006</v>
      </c>
      <c r="C192" s="96" t="s">
        <v>248</v>
      </c>
      <c r="D192" s="96" t="s">
        <v>248</v>
      </c>
      <c r="E192" s="97" t="s">
        <v>112</v>
      </c>
      <c r="F192" s="96" t="s">
        <v>274</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hidden="1" x14ac:dyDescent="0.25">
      <c r="A193" s="95" t="s">
        <v>289</v>
      </c>
      <c r="B193" s="107" t="str">
        <f t="shared" si="4"/>
        <v>North Lanarkshire2007</v>
      </c>
      <c r="C193" s="96" t="s">
        <v>248</v>
      </c>
      <c r="D193" s="96" t="s">
        <v>248</v>
      </c>
      <c r="E193" s="97" t="s">
        <v>112</v>
      </c>
      <c r="F193" s="96" t="s">
        <v>274</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hidden="1" x14ac:dyDescent="0.25">
      <c r="A194" s="95" t="s">
        <v>289</v>
      </c>
      <c r="B194" s="107" t="str">
        <f t="shared" ref="B194:B257" si="6">E194&amp;G194</f>
        <v>North Lanarkshire2008</v>
      </c>
      <c r="C194" s="96" t="s">
        <v>248</v>
      </c>
      <c r="D194" s="96" t="s">
        <v>248</v>
      </c>
      <c r="E194" s="97" t="s">
        <v>112</v>
      </c>
      <c r="F194" s="96" t="s">
        <v>274</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hidden="1" x14ac:dyDescent="0.25">
      <c r="A195" s="95" t="s">
        <v>289</v>
      </c>
      <c r="B195" s="107" t="str">
        <f t="shared" si="6"/>
        <v>North Lanarkshire2009</v>
      </c>
      <c r="C195" s="96" t="s">
        <v>248</v>
      </c>
      <c r="D195" s="96" t="s">
        <v>248</v>
      </c>
      <c r="E195" s="97" t="s">
        <v>112</v>
      </c>
      <c r="F195" s="96" t="s">
        <v>274</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hidden="1" x14ac:dyDescent="0.25">
      <c r="A196" s="95" t="s">
        <v>289</v>
      </c>
      <c r="B196" s="107" t="str">
        <f t="shared" si="6"/>
        <v>North Lanarkshire2010</v>
      </c>
      <c r="C196" s="96" t="s">
        <v>248</v>
      </c>
      <c r="D196" s="96" t="s">
        <v>248</v>
      </c>
      <c r="E196" s="97" t="s">
        <v>112</v>
      </c>
      <c r="F196" s="96" t="s">
        <v>274</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hidden="1" x14ac:dyDescent="0.25">
      <c r="A197" s="95" t="s">
        <v>289</v>
      </c>
      <c r="B197" s="107" t="str">
        <f t="shared" si="6"/>
        <v>North Lanarkshire2011</v>
      </c>
      <c r="C197" s="96" t="s">
        <v>248</v>
      </c>
      <c r="D197" s="96" t="s">
        <v>248</v>
      </c>
      <c r="E197" s="97" t="s">
        <v>112</v>
      </c>
      <c r="F197" s="96" t="s">
        <v>274</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hidden="1" x14ac:dyDescent="0.25">
      <c r="A198" s="95" t="s">
        <v>289</v>
      </c>
      <c r="B198" s="107" t="str">
        <f t="shared" si="6"/>
        <v>North Lanarkshire2012</v>
      </c>
      <c r="C198" s="96" t="s">
        <v>248</v>
      </c>
      <c r="D198" s="96" t="s">
        <v>248</v>
      </c>
      <c r="E198" s="97" t="s">
        <v>112</v>
      </c>
      <c r="F198" s="96" t="s">
        <v>274</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hidden="1" x14ac:dyDescent="0.25">
      <c r="A199" s="95" t="s">
        <v>289</v>
      </c>
      <c r="B199" s="107" t="str">
        <f t="shared" si="6"/>
        <v>North Lanarkshire2013</v>
      </c>
      <c r="C199" s="96" t="s">
        <v>248</v>
      </c>
      <c r="D199" s="96" t="s">
        <v>248</v>
      </c>
      <c r="E199" s="97" t="s">
        <v>112</v>
      </c>
      <c r="F199" s="96" t="s">
        <v>274</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hidden="1" x14ac:dyDescent="0.25">
      <c r="A200" s="95" t="s">
        <v>289</v>
      </c>
      <c r="B200" s="107" t="str">
        <f t="shared" si="6"/>
        <v>Orkney Islands2005</v>
      </c>
      <c r="C200" s="96" t="s">
        <v>248</v>
      </c>
      <c r="D200" s="96" t="s">
        <v>248</v>
      </c>
      <c r="E200" s="97" t="s">
        <v>275</v>
      </c>
      <c r="F200" s="96" t="s">
        <v>276</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hidden="1" x14ac:dyDescent="0.25">
      <c r="A201" s="95" t="s">
        <v>289</v>
      </c>
      <c r="B201" s="107" t="str">
        <f t="shared" si="6"/>
        <v>Orkney Islands2006</v>
      </c>
      <c r="C201" s="96" t="s">
        <v>248</v>
      </c>
      <c r="D201" s="96" t="s">
        <v>248</v>
      </c>
      <c r="E201" s="97" t="s">
        <v>275</v>
      </c>
      <c r="F201" s="96" t="s">
        <v>276</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hidden="1" x14ac:dyDescent="0.25">
      <c r="A202" s="95" t="s">
        <v>289</v>
      </c>
      <c r="B202" s="107" t="str">
        <f t="shared" si="6"/>
        <v>Orkney Islands2007</v>
      </c>
      <c r="C202" s="96" t="s">
        <v>248</v>
      </c>
      <c r="D202" s="96" t="s">
        <v>248</v>
      </c>
      <c r="E202" s="97" t="s">
        <v>275</v>
      </c>
      <c r="F202" s="96" t="s">
        <v>276</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hidden="1" x14ac:dyDescent="0.25">
      <c r="A203" s="95" t="s">
        <v>289</v>
      </c>
      <c r="B203" s="107" t="str">
        <f t="shared" si="6"/>
        <v>Orkney Islands2008</v>
      </c>
      <c r="C203" s="96" t="s">
        <v>248</v>
      </c>
      <c r="D203" s="96" t="s">
        <v>248</v>
      </c>
      <c r="E203" s="97" t="s">
        <v>275</v>
      </c>
      <c r="F203" s="96" t="s">
        <v>276</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hidden="1" x14ac:dyDescent="0.25">
      <c r="A204" s="95" t="s">
        <v>289</v>
      </c>
      <c r="B204" s="107" t="str">
        <f t="shared" si="6"/>
        <v>Orkney Islands2009</v>
      </c>
      <c r="C204" s="96" t="s">
        <v>248</v>
      </c>
      <c r="D204" s="96" t="s">
        <v>248</v>
      </c>
      <c r="E204" s="97" t="s">
        <v>275</v>
      </c>
      <c r="F204" s="96" t="s">
        <v>276</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hidden="1" x14ac:dyDescent="0.25">
      <c r="A205" s="95" t="s">
        <v>289</v>
      </c>
      <c r="B205" s="107" t="str">
        <f t="shared" si="6"/>
        <v>Orkney Islands2010</v>
      </c>
      <c r="C205" s="96" t="s">
        <v>248</v>
      </c>
      <c r="D205" s="96" t="s">
        <v>248</v>
      </c>
      <c r="E205" s="97" t="s">
        <v>275</v>
      </c>
      <c r="F205" s="96" t="s">
        <v>276</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hidden="1" x14ac:dyDescent="0.25">
      <c r="A206" s="95" t="s">
        <v>289</v>
      </c>
      <c r="B206" s="107" t="str">
        <f t="shared" si="6"/>
        <v>Orkney Islands2011</v>
      </c>
      <c r="C206" s="96" t="s">
        <v>248</v>
      </c>
      <c r="D206" s="96" t="s">
        <v>248</v>
      </c>
      <c r="E206" s="97" t="s">
        <v>275</v>
      </c>
      <c r="F206" s="96" t="s">
        <v>276</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hidden="1" x14ac:dyDescent="0.25">
      <c r="A207" s="95" t="s">
        <v>289</v>
      </c>
      <c r="B207" s="107" t="str">
        <f t="shared" si="6"/>
        <v>Orkney Islands2012</v>
      </c>
      <c r="C207" s="96" t="s">
        <v>248</v>
      </c>
      <c r="D207" s="96" t="s">
        <v>248</v>
      </c>
      <c r="E207" s="97" t="s">
        <v>275</v>
      </c>
      <c r="F207" s="96" t="s">
        <v>276</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hidden="1" x14ac:dyDescent="0.25">
      <c r="A208" s="95" t="s">
        <v>289</v>
      </c>
      <c r="B208" s="107" t="str">
        <f t="shared" si="6"/>
        <v>Orkney Islands2013</v>
      </c>
      <c r="C208" s="96" t="s">
        <v>248</v>
      </c>
      <c r="D208" s="96" t="s">
        <v>248</v>
      </c>
      <c r="E208" s="97" t="s">
        <v>275</v>
      </c>
      <c r="F208" s="96" t="s">
        <v>276</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hidden="1" x14ac:dyDescent="0.25">
      <c r="A209" s="95" t="s">
        <v>289</v>
      </c>
      <c r="B209" s="107" t="str">
        <f t="shared" si="6"/>
        <v>Perth and Kinross2005</v>
      </c>
      <c r="C209" s="96" t="s">
        <v>248</v>
      </c>
      <c r="D209" s="96" t="s">
        <v>248</v>
      </c>
      <c r="E209" s="97" t="s">
        <v>113</v>
      </c>
      <c r="F209" s="96" t="s">
        <v>277</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hidden="1" x14ac:dyDescent="0.25">
      <c r="A210" s="95" t="s">
        <v>289</v>
      </c>
      <c r="B210" s="107" t="str">
        <f t="shared" si="6"/>
        <v>Perth and Kinross2006</v>
      </c>
      <c r="C210" s="96" t="s">
        <v>248</v>
      </c>
      <c r="D210" s="96" t="s">
        <v>248</v>
      </c>
      <c r="E210" s="97" t="s">
        <v>113</v>
      </c>
      <c r="F210" s="96" t="s">
        <v>277</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hidden="1" x14ac:dyDescent="0.25">
      <c r="A211" s="95" t="s">
        <v>289</v>
      </c>
      <c r="B211" s="107" t="str">
        <f t="shared" si="6"/>
        <v>Perth and Kinross2007</v>
      </c>
      <c r="C211" s="96" t="s">
        <v>248</v>
      </c>
      <c r="D211" s="96" t="s">
        <v>248</v>
      </c>
      <c r="E211" s="97" t="s">
        <v>113</v>
      </c>
      <c r="F211" s="96" t="s">
        <v>277</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hidden="1" x14ac:dyDescent="0.25">
      <c r="A212" s="95" t="s">
        <v>289</v>
      </c>
      <c r="B212" s="107" t="str">
        <f t="shared" si="6"/>
        <v>Perth and Kinross2008</v>
      </c>
      <c r="C212" s="96" t="s">
        <v>248</v>
      </c>
      <c r="D212" s="96" t="s">
        <v>248</v>
      </c>
      <c r="E212" s="97" t="s">
        <v>113</v>
      </c>
      <c r="F212" s="96" t="s">
        <v>277</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hidden="1" x14ac:dyDescent="0.25">
      <c r="A213" s="95" t="s">
        <v>289</v>
      </c>
      <c r="B213" s="107" t="str">
        <f t="shared" si="6"/>
        <v>Perth and Kinross2009</v>
      </c>
      <c r="C213" s="96" t="s">
        <v>248</v>
      </c>
      <c r="D213" s="96" t="s">
        <v>248</v>
      </c>
      <c r="E213" s="97" t="s">
        <v>113</v>
      </c>
      <c r="F213" s="96" t="s">
        <v>277</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hidden="1" x14ac:dyDescent="0.25">
      <c r="A214" s="95" t="s">
        <v>289</v>
      </c>
      <c r="B214" s="107" t="str">
        <f t="shared" si="6"/>
        <v>Perth and Kinross2010</v>
      </c>
      <c r="C214" s="96" t="s">
        <v>248</v>
      </c>
      <c r="D214" s="96" t="s">
        <v>248</v>
      </c>
      <c r="E214" s="97" t="s">
        <v>113</v>
      </c>
      <c r="F214" s="96" t="s">
        <v>277</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hidden="1" x14ac:dyDescent="0.25">
      <c r="A215" s="95" t="s">
        <v>289</v>
      </c>
      <c r="B215" s="107" t="str">
        <f t="shared" si="6"/>
        <v>Perth and Kinross2011</v>
      </c>
      <c r="C215" s="96" t="s">
        <v>248</v>
      </c>
      <c r="D215" s="96" t="s">
        <v>248</v>
      </c>
      <c r="E215" s="97" t="s">
        <v>113</v>
      </c>
      <c r="F215" s="96" t="s">
        <v>277</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hidden="1" x14ac:dyDescent="0.25">
      <c r="A216" s="95" t="s">
        <v>289</v>
      </c>
      <c r="B216" s="107" t="str">
        <f t="shared" si="6"/>
        <v>Perth and Kinross2012</v>
      </c>
      <c r="C216" s="96" t="s">
        <v>248</v>
      </c>
      <c r="D216" s="96" t="s">
        <v>248</v>
      </c>
      <c r="E216" s="97" t="s">
        <v>113</v>
      </c>
      <c r="F216" s="96" t="s">
        <v>277</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hidden="1" x14ac:dyDescent="0.25">
      <c r="A217" s="95" t="s">
        <v>289</v>
      </c>
      <c r="B217" s="107" t="str">
        <f t="shared" si="6"/>
        <v>Perth and Kinross2013</v>
      </c>
      <c r="C217" s="96" t="s">
        <v>248</v>
      </c>
      <c r="D217" s="96" t="s">
        <v>248</v>
      </c>
      <c r="E217" s="97" t="s">
        <v>113</v>
      </c>
      <c r="F217" s="96" t="s">
        <v>277</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hidden="1" x14ac:dyDescent="0.25">
      <c r="A218" s="95" t="s">
        <v>289</v>
      </c>
      <c r="B218" s="107" t="str">
        <f t="shared" si="6"/>
        <v>Renfrewshire2005</v>
      </c>
      <c r="C218" s="96" t="s">
        <v>248</v>
      </c>
      <c r="D218" s="96" t="s">
        <v>248</v>
      </c>
      <c r="E218" s="97" t="s">
        <v>114</v>
      </c>
      <c r="F218" s="96" t="s">
        <v>278</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hidden="1" x14ac:dyDescent="0.25">
      <c r="A219" s="95" t="s">
        <v>289</v>
      </c>
      <c r="B219" s="107" t="str">
        <f t="shared" si="6"/>
        <v>Renfrewshire2006</v>
      </c>
      <c r="C219" s="96" t="s">
        <v>248</v>
      </c>
      <c r="D219" s="96" t="s">
        <v>248</v>
      </c>
      <c r="E219" s="97" t="s">
        <v>114</v>
      </c>
      <c r="F219" s="96" t="s">
        <v>278</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hidden="1" x14ac:dyDescent="0.25">
      <c r="A220" s="95" t="s">
        <v>289</v>
      </c>
      <c r="B220" s="107" t="str">
        <f t="shared" si="6"/>
        <v>Renfrewshire2007</v>
      </c>
      <c r="C220" s="96" t="s">
        <v>248</v>
      </c>
      <c r="D220" s="96" t="s">
        <v>248</v>
      </c>
      <c r="E220" s="97" t="s">
        <v>114</v>
      </c>
      <c r="F220" s="96" t="s">
        <v>278</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hidden="1" x14ac:dyDescent="0.25">
      <c r="A221" s="95" t="s">
        <v>289</v>
      </c>
      <c r="B221" s="107" t="str">
        <f t="shared" si="6"/>
        <v>Renfrewshire2008</v>
      </c>
      <c r="C221" s="96" t="s">
        <v>248</v>
      </c>
      <c r="D221" s="96" t="s">
        <v>248</v>
      </c>
      <c r="E221" s="97" t="s">
        <v>114</v>
      </c>
      <c r="F221" s="96" t="s">
        <v>278</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hidden="1" x14ac:dyDescent="0.25">
      <c r="A222" s="95" t="s">
        <v>289</v>
      </c>
      <c r="B222" s="107" t="str">
        <f t="shared" si="6"/>
        <v>Renfrewshire2009</v>
      </c>
      <c r="C222" s="96" t="s">
        <v>248</v>
      </c>
      <c r="D222" s="96" t="s">
        <v>248</v>
      </c>
      <c r="E222" s="97" t="s">
        <v>114</v>
      </c>
      <c r="F222" s="96" t="s">
        <v>278</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hidden="1" x14ac:dyDescent="0.25">
      <c r="A223" s="95" t="s">
        <v>289</v>
      </c>
      <c r="B223" s="107" t="str">
        <f t="shared" si="6"/>
        <v>Renfrewshire2010</v>
      </c>
      <c r="C223" s="96" t="s">
        <v>248</v>
      </c>
      <c r="D223" s="96" t="s">
        <v>248</v>
      </c>
      <c r="E223" s="97" t="s">
        <v>114</v>
      </c>
      <c r="F223" s="96" t="s">
        <v>278</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hidden="1" x14ac:dyDescent="0.25">
      <c r="A224" s="95" t="s">
        <v>289</v>
      </c>
      <c r="B224" s="107" t="str">
        <f t="shared" si="6"/>
        <v>Renfrewshire2011</v>
      </c>
      <c r="C224" s="96" t="s">
        <v>248</v>
      </c>
      <c r="D224" s="96" t="s">
        <v>248</v>
      </c>
      <c r="E224" s="97" t="s">
        <v>114</v>
      </c>
      <c r="F224" s="96" t="s">
        <v>278</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hidden="1" x14ac:dyDescent="0.25">
      <c r="A225" s="95" t="s">
        <v>289</v>
      </c>
      <c r="B225" s="107" t="str">
        <f t="shared" si="6"/>
        <v>Renfrewshire2012</v>
      </c>
      <c r="C225" s="96" t="s">
        <v>248</v>
      </c>
      <c r="D225" s="96" t="s">
        <v>248</v>
      </c>
      <c r="E225" s="97" t="s">
        <v>114</v>
      </c>
      <c r="F225" s="96" t="s">
        <v>278</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hidden="1" x14ac:dyDescent="0.25">
      <c r="A226" s="95" t="s">
        <v>289</v>
      </c>
      <c r="B226" s="107" t="str">
        <f t="shared" si="6"/>
        <v>Renfrewshire2013</v>
      </c>
      <c r="C226" s="96" t="s">
        <v>248</v>
      </c>
      <c r="D226" s="96" t="s">
        <v>248</v>
      </c>
      <c r="E226" s="97" t="s">
        <v>114</v>
      </c>
      <c r="F226" s="96" t="s">
        <v>278</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hidden="1" x14ac:dyDescent="0.25">
      <c r="A227" s="95" t="s">
        <v>289</v>
      </c>
      <c r="B227" s="107" t="str">
        <f t="shared" si="6"/>
        <v>Scottish Borders2005</v>
      </c>
      <c r="C227" s="96" t="s">
        <v>248</v>
      </c>
      <c r="D227" s="96" t="s">
        <v>248</v>
      </c>
      <c r="E227" s="97" t="s">
        <v>115</v>
      </c>
      <c r="F227" s="96" t="s">
        <v>279</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hidden="1" x14ac:dyDescent="0.25">
      <c r="A228" s="95" t="s">
        <v>289</v>
      </c>
      <c r="B228" s="107" t="str">
        <f t="shared" si="6"/>
        <v>Scottish Borders2006</v>
      </c>
      <c r="C228" s="96" t="s">
        <v>248</v>
      </c>
      <c r="D228" s="96" t="s">
        <v>248</v>
      </c>
      <c r="E228" s="97" t="s">
        <v>115</v>
      </c>
      <c r="F228" s="96" t="s">
        <v>279</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hidden="1" x14ac:dyDescent="0.25">
      <c r="A229" s="95" t="s">
        <v>289</v>
      </c>
      <c r="B229" s="107" t="str">
        <f t="shared" si="6"/>
        <v>Scottish Borders2007</v>
      </c>
      <c r="C229" s="96" t="s">
        <v>248</v>
      </c>
      <c r="D229" s="96" t="s">
        <v>248</v>
      </c>
      <c r="E229" s="97" t="s">
        <v>115</v>
      </c>
      <c r="F229" s="96" t="s">
        <v>279</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hidden="1" x14ac:dyDescent="0.25">
      <c r="A230" s="95" t="s">
        <v>289</v>
      </c>
      <c r="B230" s="107" t="str">
        <f t="shared" si="6"/>
        <v>Scottish Borders2008</v>
      </c>
      <c r="C230" s="96" t="s">
        <v>248</v>
      </c>
      <c r="D230" s="96" t="s">
        <v>248</v>
      </c>
      <c r="E230" s="97" t="s">
        <v>115</v>
      </c>
      <c r="F230" s="96" t="s">
        <v>279</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hidden="1" x14ac:dyDescent="0.25">
      <c r="A231" s="95" t="s">
        <v>289</v>
      </c>
      <c r="B231" s="107" t="str">
        <f t="shared" si="6"/>
        <v>Scottish Borders2009</v>
      </c>
      <c r="C231" s="96" t="s">
        <v>248</v>
      </c>
      <c r="D231" s="96" t="s">
        <v>248</v>
      </c>
      <c r="E231" s="97" t="s">
        <v>115</v>
      </c>
      <c r="F231" s="96" t="s">
        <v>279</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hidden="1" x14ac:dyDescent="0.25">
      <c r="A232" s="95" t="s">
        <v>289</v>
      </c>
      <c r="B232" s="107" t="str">
        <f t="shared" si="6"/>
        <v>Scottish Borders2010</v>
      </c>
      <c r="C232" s="96" t="s">
        <v>248</v>
      </c>
      <c r="D232" s="96" t="s">
        <v>248</v>
      </c>
      <c r="E232" s="97" t="s">
        <v>115</v>
      </c>
      <c r="F232" s="96" t="s">
        <v>279</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hidden="1" x14ac:dyDescent="0.25">
      <c r="A233" s="95" t="s">
        <v>289</v>
      </c>
      <c r="B233" s="107" t="str">
        <f t="shared" si="6"/>
        <v>Scottish Borders2011</v>
      </c>
      <c r="C233" s="96" t="s">
        <v>248</v>
      </c>
      <c r="D233" s="96" t="s">
        <v>248</v>
      </c>
      <c r="E233" s="97" t="s">
        <v>115</v>
      </c>
      <c r="F233" s="96" t="s">
        <v>279</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hidden="1" x14ac:dyDescent="0.25">
      <c r="A234" s="95" t="s">
        <v>289</v>
      </c>
      <c r="B234" s="107" t="str">
        <f t="shared" si="6"/>
        <v>Scottish Borders2012</v>
      </c>
      <c r="C234" s="96" t="s">
        <v>248</v>
      </c>
      <c r="D234" s="96" t="s">
        <v>248</v>
      </c>
      <c r="E234" s="97" t="s">
        <v>115</v>
      </c>
      <c r="F234" s="96" t="s">
        <v>279</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hidden="1" x14ac:dyDescent="0.25">
      <c r="A235" s="95" t="s">
        <v>289</v>
      </c>
      <c r="B235" s="107" t="str">
        <f t="shared" si="6"/>
        <v>Scottish Borders2013</v>
      </c>
      <c r="C235" s="96" t="s">
        <v>248</v>
      </c>
      <c r="D235" s="96" t="s">
        <v>248</v>
      </c>
      <c r="E235" s="97" t="s">
        <v>115</v>
      </c>
      <c r="F235" s="96" t="s">
        <v>279</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hidden="1" x14ac:dyDescent="0.25">
      <c r="A236" s="95" t="s">
        <v>289</v>
      </c>
      <c r="B236" s="107" t="str">
        <f t="shared" si="6"/>
        <v>Shetland Islands2005</v>
      </c>
      <c r="C236" s="96" t="s">
        <v>248</v>
      </c>
      <c r="D236" s="96" t="s">
        <v>248</v>
      </c>
      <c r="E236" s="97" t="s">
        <v>280</v>
      </c>
      <c r="F236" s="96" t="s">
        <v>281</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hidden="1" x14ac:dyDescent="0.25">
      <c r="A237" s="95" t="s">
        <v>289</v>
      </c>
      <c r="B237" s="107" t="str">
        <f t="shared" si="6"/>
        <v>Shetland Islands2006</v>
      </c>
      <c r="C237" s="96" t="s">
        <v>248</v>
      </c>
      <c r="D237" s="96" t="s">
        <v>248</v>
      </c>
      <c r="E237" s="97" t="s">
        <v>280</v>
      </c>
      <c r="F237" s="96" t="s">
        <v>281</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hidden="1" x14ac:dyDescent="0.25">
      <c r="A238" s="95" t="s">
        <v>289</v>
      </c>
      <c r="B238" s="107" t="str">
        <f t="shared" si="6"/>
        <v>Shetland Islands2007</v>
      </c>
      <c r="C238" s="96" t="s">
        <v>248</v>
      </c>
      <c r="D238" s="96" t="s">
        <v>248</v>
      </c>
      <c r="E238" s="97" t="s">
        <v>280</v>
      </c>
      <c r="F238" s="96" t="s">
        <v>281</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hidden="1" x14ac:dyDescent="0.25">
      <c r="A239" s="95" t="s">
        <v>289</v>
      </c>
      <c r="B239" s="107" t="str">
        <f t="shared" si="6"/>
        <v>Shetland Islands2008</v>
      </c>
      <c r="C239" s="96" t="s">
        <v>248</v>
      </c>
      <c r="D239" s="96" t="s">
        <v>248</v>
      </c>
      <c r="E239" s="97" t="s">
        <v>280</v>
      </c>
      <c r="F239" s="96" t="s">
        <v>281</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hidden="1" x14ac:dyDescent="0.25">
      <c r="A240" s="95" t="s">
        <v>289</v>
      </c>
      <c r="B240" s="107" t="str">
        <f t="shared" si="6"/>
        <v>Shetland Islands2009</v>
      </c>
      <c r="C240" s="96" t="s">
        <v>248</v>
      </c>
      <c r="D240" s="96" t="s">
        <v>248</v>
      </c>
      <c r="E240" s="97" t="s">
        <v>280</v>
      </c>
      <c r="F240" s="96" t="s">
        <v>281</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hidden="1" x14ac:dyDescent="0.25">
      <c r="A241" s="95" t="s">
        <v>289</v>
      </c>
      <c r="B241" s="107" t="str">
        <f t="shared" si="6"/>
        <v>Shetland Islands2010</v>
      </c>
      <c r="C241" s="96" t="s">
        <v>248</v>
      </c>
      <c r="D241" s="96" t="s">
        <v>248</v>
      </c>
      <c r="E241" s="97" t="s">
        <v>280</v>
      </c>
      <c r="F241" s="96" t="s">
        <v>281</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hidden="1" x14ac:dyDescent="0.25">
      <c r="A242" s="95" t="s">
        <v>289</v>
      </c>
      <c r="B242" s="107" t="str">
        <f t="shared" si="6"/>
        <v>Shetland Islands2011</v>
      </c>
      <c r="C242" s="96" t="s">
        <v>248</v>
      </c>
      <c r="D242" s="96" t="s">
        <v>248</v>
      </c>
      <c r="E242" s="97" t="s">
        <v>280</v>
      </c>
      <c r="F242" s="96" t="s">
        <v>281</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hidden="1" x14ac:dyDescent="0.25">
      <c r="A243" s="95" t="s">
        <v>289</v>
      </c>
      <c r="B243" s="107" t="str">
        <f t="shared" si="6"/>
        <v>Shetland Islands2012</v>
      </c>
      <c r="C243" s="96" t="s">
        <v>248</v>
      </c>
      <c r="D243" s="96" t="s">
        <v>248</v>
      </c>
      <c r="E243" s="97" t="s">
        <v>280</v>
      </c>
      <c r="F243" s="96" t="s">
        <v>281</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hidden="1" x14ac:dyDescent="0.25">
      <c r="A244" s="95" t="s">
        <v>289</v>
      </c>
      <c r="B244" s="107" t="str">
        <f t="shared" si="6"/>
        <v>Shetland Islands2013</v>
      </c>
      <c r="C244" s="96" t="s">
        <v>248</v>
      </c>
      <c r="D244" s="96" t="s">
        <v>248</v>
      </c>
      <c r="E244" s="97" t="s">
        <v>280</v>
      </c>
      <c r="F244" s="96" t="s">
        <v>281</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hidden="1" x14ac:dyDescent="0.25">
      <c r="A245" s="95" t="s">
        <v>289</v>
      </c>
      <c r="B245" s="107" t="str">
        <f t="shared" si="6"/>
        <v>South Ayrshire2005</v>
      </c>
      <c r="C245" s="96" t="s">
        <v>248</v>
      </c>
      <c r="D245" s="96" t="s">
        <v>248</v>
      </c>
      <c r="E245" s="97" t="s">
        <v>116</v>
      </c>
      <c r="F245" s="96" t="s">
        <v>282</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hidden="1" x14ac:dyDescent="0.25">
      <c r="A246" s="95" t="s">
        <v>289</v>
      </c>
      <c r="B246" s="107" t="str">
        <f t="shared" si="6"/>
        <v>South Ayrshire2006</v>
      </c>
      <c r="C246" s="96" t="s">
        <v>248</v>
      </c>
      <c r="D246" s="96" t="s">
        <v>248</v>
      </c>
      <c r="E246" s="97" t="s">
        <v>116</v>
      </c>
      <c r="F246" s="96" t="s">
        <v>282</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hidden="1" x14ac:dyDescent="0.25">
      <c r="A247" s="95" t="s">
        <v>289</v>
      </c>
      <c r="B247" s="107" t="str">
        <f t="shared" si="6"/>
        <v>South Ayrshire2007</v>
      </c>
      <c r="C247" s="96" t="s">
        <v>248</v>
      </c>
      <c r="D247" s="96" t="s">
        <v>248</v>
      </c>
      <c r="E247" s="97" t="s">
        <v>116</v>
      </c>
      <c r="F247" s="96" t="s">
        <v>282</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hidden="1" x14ac:dyDescent="0.25">
      <c r="A248" s="95" t="s">
        <v>289</v>
      </c>
      <c r="B248" s="107" t="str">
        <f t="shared" si="6"/>
        <v>South Ayrshire2008</v>
      </c>
      <c r="C248" s="96" t="s">
        <v>248</v>
      </c>
      <c r="D248" s="96" t="s">
        <v>248</v>
      </c>
      <c r="E248" s="97" t="s">
        <v>116</v>
      </c>
      <c r="F248" s="96" t="s">
        <v>282</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hidden="1" x14ac:dyDescent="0.25">
      <c r="A249" s="95" t="s">
        <v>289</v>
      </c>
      <c r="B249" s="107" t="str">
        <f t="shared" si="6"/>
        <v>South Ayrshire2009</v>
      </c>
      <c r="C249" s="96" t="s">
        <v>248</v>
      </c>
      <c r="D249" s="96" t="s">
        <v>248</v>
      </c>
      <c r="E249" s="97" t="s">
        <v>116</v>
      </c>
      <c r="F249" s="96" t="s">
        <v>282</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hidden="1" x14ac:dyDescent="0.25">
      <c r="A250" s="95" t="s">
        <v>289</v>
      </c>
      <c r="B250" s="107" t="str">
        <f t="shared" si="6"/>
        <v>South Ayrshire2010</v>
      </c>
      <c r="C250" s="96" t="s">
        <v>248</v>
      </c>
      <c r="D250" s="96" t="s">
        <v>248</v>
      </c>
      <c r="E250" s="97" t="s">
        <v>116</v>
      </c>
      <c r="F250" s="96" t="s">
        <v>282</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hidden="1" x14ac:dyDescent="0.25">
      <c r="A251" s="95" t="s">
        <v>289</v>
      </c>
      <c r="B251" s="107" t="str">
        <f t="shared" si="6"/>
        <v>South Ayrshire2011</v>
      </c>
      <c r="C251" s="96" t="s">
        <v>248</v>
      </c>
      <c r="D251" s="96" t="s">
        <v>248</v>
      </c>
      <c r="E251" s="97" t="s">
        <v>116</v>
      </c>
      <c r="F251" s="96" t="s">
        <v>282</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hidden="1" x14ac:dyDescent="0.25">
      <c r="A252" s="95" t="s">
        <v>289</v>
      </c>
      <c r="B252" s="107" t="str">
        <f t="shared" si="6"/>
        <v>South Ayrshire2012</v>
      </c>
      <c r="C252" s="96" t="s">
        <v>248</v>
      </c>
      <c r="D252" s="96" t="s">
        <v>248</v>
      </c>
      <c r="E252" s="97" t="s">
        <v>116</v>
      </c>
      <c r="F252" s="96" t="s">
        <v>282</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hidden="1" x14ac:dyDescent="0.25">
      <c r="A253" s="95" t="s">
        <v>289</v>
      </c>
      <c r="B253" s="107" t="str">
        <f t="shared" si="6"/>
        <v>South Ayrshire2013</v>
      </c>
      <c r="C253" s="96" t="s">
        <v>248</v>
      </c>
      <c r="D253" s="96" t="s">
        <v>248</v>
      </c>
      <c r="E253" s="97" t="s">
        <v>116</v>
      </c>
      <c r="F253" s="96" t="s">
        <v>282</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hidden="1" x14ac:dyDescent="0.25">
      <c r="A254" s="95" t="s">
        <v>289</v>
      </c>
      <c r="B254" s="107" t="str">
        <f t="shared" si="6"/>
        <v>South Lanarkshire2005</v>
      </c>
      <c r="C254" s="96" t="s">
        <v>248</v>
      </c>
      <c r="D254" s="96" t="s">
        <v>248</v>
      </c>
      <c r="E254" s="97" t="s">
        <v>117</v>
      </c>
      <c r="F254" s="96" t="s">
        <v>283</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hidden="1" x14ac:dyDescent="0.25">
      <c r="A255" s="95" t="s">
        <v>289</v>
      </c>
      <c r="B255" s="107" t="str">
        <f t="shared" si="6"/>
        <v>South Lanarkshire2006</v>
      </c>
      <c r="C255" s="96" t="s">
        <v>248</v>
      </c>
      <c r="D255" s="96" t="s">
        <v>248</v>
      </c>
      <c r="E255" s="97" t="s">
        <v>117</v>
      </c>
      <c r="F255" s="96" t="s">
        <v>283</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hidden="1" x14ac:dyDescent="0.25">
      <c r="A256" s="95" t="s">
        <v>289</v>
      </c>
      <c r="B256" s="107" t="str">
        <f t="shared" si="6"/>
        <v>South Lanarkshire2007</v>
      </c>
      <c r="C256" s="96" t="s">
        <v>248</v>
      </c>
      <c r="D256" s="96" t="s">
        <v>248</v>
      </c>
      <c r="E256" s="97" t="s">
        <v>117</v>
      </c>
      <c r="F256" s="96" t="s">
        <v>283</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hidden="1" x14ac:dyDescent="0.25">
      <c r="A257" s="95" t="s">
        <v>289</v>
      </c>
      <c r="B257" s="107" t="str">
        <f t="shared" si="6"/>
        <v>South Lanarkshire2008</v>
      </c>
      <c r="C257" s="96" t="s">
        <v>248</v>
      </c>
      <c r="D257" s="96" t="s">
        <v>248</v>
      </c>
      <c r="E257" s="97" t="s">
        <v>117</v>
      </c>
      <c r="F257" s="96" t="s">
        <v>283</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hidden="1" x14ac:dyDescent="0.25">
      <c r="A258" s="95" t="s">
        <v>289</v>
      </c>
      <c r="B258" s="107" t="str">
        <f t="shared" ref="B258:B289" si="8">E258&amp;G258</f>
        <v>South Lanarkshire2009</v>
      </c>
      <c r="C258" s="96" t="s">
        <v>248</v>
      </c>
      <c r="D258" s="96" t="s">
        <v>248</v>
      </c>
      <c r="E258" s="97" t="s">
        <v>117</v>
      </c>
      <c r="F258" s="96" t="s">
        <v>283</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hidden="1" x14ac:dyDescent="0.25">
      <c r="A259" s="95" t="s">
        <v>289</v>
      </c>
      <c r="B259" s="107" t="str">
        <f t="shared" si="8"/>
        <v>South Lanarkshire2010</v>
      </c>
      <c r="C259" s="96" t="s">
        <v>248</v>
      </c>
      <c r="D259" s="96" t="s">
        <v>248</v>
      </c>
      <c r="E259" s="97" t="s">
        <v>117</v>
      </c>
      <c r="F259" s="96" t="s">
        <v>283</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hidden="1" x14ac:dyDescent="0.25">
      <c r="A260" s="95" t="s">
        <v>289</v>
      </c>
      <c r="B260" s="107" t="str">
        <f t="shared" si="8"/>
        <v>South Lanarkshire2011</v>
      </c>
      <c r="C260" s="96" t="s">
        <v>248</v>
      </c>
      <c r="D260" s="96" t="s">
        <v>248</v>
      </c>
      <c r="E260" s="97" t="s">
        <v>117</v>
      </c>
      <c r="F260" s="96" t="s">
        <v>283</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hidden="1" x14ac:dyDescent="0.25">
      <c r="A261" s="95" t="s">
        <v>289</v>
      </c>
      <c r="B261" s="107" t="str">
        <f t="shared" si="8"/>
        <v>South Lanarkshire2012</v>
      </c>
      <c r="C261" s="96" t="s">
        <v>248</v>
      </c>
      <c r="D261" s="96" t="s">
        <v>248</v>
      </c>
      <c r="E261" s="97" t="s">
        <v>117</v>
      </c>
      <c r="F261" s="96" t="s">
        <v>283</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hidden="1" x14ac:dyDescent="0.25">
      <c r="A262" s="95" t="s">
        <v>289</v>
      </c>
      <c r="B262" s="107" t="str">
        <f t="shared" si="8"/>
        <v>South Lanarkshire2013</v>
      </c>
      <c r="C262" s="96" t="s">
        <v>248</v>
      </c>
      <c r="D262" s="96" t="s">
        <v>248</v>
      </c>
      <c r="E262" s="97" t="s">
        <v>117</v>
      </c>
      <c r="F262" s="96" t="s">
        <v>283</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hidden="1" x14ac:dyDescent="0.25">
      <c r="A263" s="95" t="s">
        <v>289</v>
      </c>
      <c r="B263" s="107" t="str">
        <f t="shared" si="8"/>
        <v>Stirling2005</v>
      </c>
      <c r="C263" s="96" t="s">
        <v>248</v>
      </c>
      <c r="D263" s="96" t="s">
        <v>248</v>
      </c>
      <c r="E263" s="97" t="s">
        <v>118</v>
      </c>
      <c r="F263" s="96" t="s">
        <v>284</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hidden="1" x14ac:dyDescent="0.25">
      <c r="A264" s="95" t="s">
        <v>289</v>
      </c>
      <c r="B264" s="107" t="str">
        <f t="shared" si="8"/>
        <v>Stirling2006</v>
      </c>
      <c r="C264" s="96" t="s">
        <v>248</v>
      </c>
      <c r="D264" s="96" t="s">
        <v>248</v>
      </c>
      <c r="E264" s="97" t="s">
        <v>118</v>
      </c>
      <c r="F264" s="96" t="s">
        <v>284</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hidden="1" x14ac:dyDescent="0.25">
      <c r="A265" s="95" t="s">
        <v>289</v>
      </c>
      <c r="B265" s="107" t="str">
        <f t="shared" si="8"/>
        <v>Stirling2007</v>
      </c>
      <c r="C265" s="96" t="s">
        <v>248</v>
      </c>
      <c r="D265" s="96" t="s">
        <v>248</v>
      </c>
      <c r="E265" s="97" t="s">
        <v>118</v>
      </c>
      <c r="F265" s="96" t="s">
        <v>284</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hidden="1" x14ac:dyDescent="0.25">
      <c r="A266" s="95" t="s">
        <v>289</v>
      </c>
      <c r="B266" s="107" t="str">
        <f t="shared" si="8"/>
        <v>Stirling2008</v>
      </c>
      <c r="C266" s="96" t="s">
        <v>248</v>
      </c>
      <c r="D266" s="96" t="s">
        <v>248</v>
      </c>
      <c r="E266" s="97" t="s">
        <v>118</v>
      </c>
      <c r="F266" s="96" t="s">
        <v>284</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hidden="1" x14ac:dyDescent="0.25">
      <c r="A267" s="95" t="s">
        <v>289</v>
      </c>
      <c r="B267" s="107" t="str">
        <f t="shared" si="8"/>
        <v>Stirling2009</v>
      </c>
      <c r="C267" s="96" t="s">
        <v>248</v>
      </c>
      <c r="D267" s="96" t="s">
        <v>248</v>
      </c>
      <c r="E267" s="97" t="s">
        <v>118</v>
      </c>
      <c r="F267" s="96" t="s">
        <v>284</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hidden="1" x14ac:dyDescent="0.25">
      <c r="A268" s="95" t="s">
        <v>289</v>
      </c>
      <c r="B268" s="107" t="str">
        <f t="shared" si="8"/>
        <v>Stirling2010</v>
      </c>
      <c r="C268" s="96" t="s">
        <v>248</v>
      </c>
      <c r="D268" s="96" t="s">
        <v>248</v>
      </c>
      <c r="E268" s="97" t="s">
        <v>118</v>
      </c>
      <c r="F268" s="96" t="s">
        <v>284</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hidden="1" x14ac:dyDescent="0.25">
      <c r="A269" s="95" t="s">
        <v>289</v>
      </c>
      <c r="B269" s="107" t="str">
        <f t="shared" si="8"/>
        <v>Stirling2011</v>
      </c>
      <c r="C269" s="96" t="s">
        <v>248</v>
      </c>
      <c r="D269" s="96" t="s">
        <v>248</v>
      </c>
      <c r="E269" s="97" t="s">
        <v>118</v>
      </c>
      <c r="F269" s="96" t="s">
        <v>284</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hidden="1" x14ac:dyDescent="0.25">
      <c r="A270" s="95" t="s">
        <v>289</v>
      </c>
      <c r="B270" s="107" t="str">
        <f t="shared" si="8"/>
        <v>Stirling2012</v>
      </c>
      <c r="C270" s="96" t="s">
        <v>248</v>
      </c>
      <c r="D270" s="96" t="s">
        <v>248</v>
      </c>
      <c r="E270" s="97" t="s">
        <v>118</v>
      </c>
      <c r="F270" s="96" t="s">
        <v>284</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hidden="1" x14ac:dyDescent="0.25">
      <c r="A271" s="95" t="s">
        <v>289</v>
      </c>
      <c r="B271" s="107" t="str">
        <f t="shared" si="8"/>
        <v>Stirling2013</v>
      </c>
      <c r="C271" s="96" t="s">
        <v>248</v>
      </c>
      <c r="D271" s="96" t="s">
        <v>248</v>
      </c>
      <c r="E271" s="97" t="s">
        <v>118</v>
      </c>
      <c r="F271" s="96" t="s">
        <v>284</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hidden="1" x14ac:dyDescent="0.25">
      <c r="A272" s="95" t="s">
        <v>289</v>
      </c>
      <c r="B272" s="107" t="str">
        <f t="shared" si="8"/>
        <v>West Dunbartonshire2005</v>
      </c>
      <c r="C272" s="96" t="s">
        <v>248</v>
      </c>
      <c r="D272" s="96" t="s">
        <v>248</v>
      </c>
      <c r="E272" s="97" t="s">
        <v>119</v>
      </c>
      <c r="F272" s="96" t="s">
        <v>285</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hidden="1" x14ac:dyDescent="0.25">
      <c r="A273" s="95" t="s">
        <v>289</v>
      </c>
      <c r="B273" s="107" t="str">
        <f t="shared" si="8"/>
        <v>West Dunbartonshire2006</v>
      </c>
      <c r="C273" s="96" t="s">
        <v>248</v>
      </c>
      <c r="D273" s="96" t="s">
        <v>248</v>
      </c>
      <c r="E273" s="97" t="s">
        <v>119</v>
      </c>
      <c r="F273" s="96" t="s">
        <v>285</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hidden="1" x14ac:dyDescent="0.25">
      <c r="A274" s="95" t="s">
        <v>289</v>
      </c>
      <c r="B274" s="107" t="str">
        <f t="shared" si="8"/>
        <v>West Dunbartonshire2007</v>
      </c>
      <c r="C274" s="96" t="s">
        <v>248</v>
      </c>
      <c r="D274" s="96" t="s">
        <v>248</v>
      </c>
      <c r="E274" s="97" t="s">
        <v>119</v>
      </c>
      <c r="F274" s="96" t="s">
        <v>285</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hidden="1" x14ac:dyDescent="0.25">
      <c r="A275" s="95" t="s">
        <v>289</v>
      </c>
      <c r="B275" s="107" t="str">
        <f t="shared" si="8"/>
        <v>West Dunbartonshire2008</v>
      </c>
      <c r="C275" s="96" t="s">
        <v>248</v>
      </c>
      <c r="D275" s="96" t="s">
        <v>248</v>
      </c>
      <c r="E275" s="97" t="s">
        <v>119</v>
      </c>
      <c r="F275" s="96" t="s">
        <v>285</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hidden="1" x14ac:dyDescent="0.25">
      <c r="A276" s="95" t="s">
        <v>289</v>
      </c>
      <c r="B276" s="107" t="str">
        <f t="shared" si="8"/>
        <v>West Dunbartonshire2009</v>
      </c>
      <c r="C276" s="96" t="s">
        <v>248</v>
      </c>
      <c r="D276" s="96" t="s">
        <v>248</v>
      </c>
      <c r="E276" s="97" t="s">
        <v>119</v>
      </c>
      <c r="F276" s="96" t="s">
        <v>285</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hidden="1" x14ac:dyDescent="0.25">
      <c r="A277" s="95" t="s">
        <v>289</v>
      </c>
      <c r="B277" s="107" t="str">
        <f t="shared" si="8"/>
        <v>West Dunbartonshire2010</v>
      </c>
      <c r="C277" s="96" t="s">
        <v>248</v>
      </c>
      <c r="D277" s="96" t="s">
        <v>248</v>
      </c>
      <c r="E277" s="97" t="s">
        <v>119</v>
      </c>
      <c r="F277" s="96" t="s">
        <v>285</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hidden="1" x14ac:dyDescent="0.25">
      <c r="A278" s="95" t="s">
        <v>289</v>
      </c>
      <c r="B278" s="107" t="str">
        <f t="shared" si="8"/>
        <v>West Dunbartonshire2011</v>
      </c>
      <c r="C278" s="96" t="s">
        <v>248</v>
      </c>
      <c r="D278" s="96" t="s">
        <v>248</v>
      </c>
      <c r="E278" s="97" t="s">
        <v>119</v>
      </c>
      <c r="F278" s="96" t="s">
        <v>285</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hidden="1" x14ac:dyDescent="0.25">
      <c r="A279" s="95" t="s">
        <v>289</v>
      </c>
      <c r="B279" s="107" t="str">
        <f t="shared" si="8"/>
        <v>West Dunbartonshire2012</v>
      </c>
      <c r="C279" s="96" t="s">
        <v>248</v>
      </c>
      <c r="D279" s="96" t="s">
        <v>248</v>
      </c>
      <c r="E279" s="97" t="s">
        <v>119</v>
      </c>
      <c r="F279" s="96" t="s">
        <v>285</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hidden="1" x14ac:dyDescent="0.25">
      <c r="A280" s="95" t="s">
        <v>289</v>
      </c>
      <c r="B280" s="107" t="str">
        <f t="shared" si="8"/>
        <v>West Dunbartonshire2013</v>
      </c>
      <c r="C280" s="96" t="s">
        <v>248</v>
      </c>
      <c r="D280" s="96" t="s">
        <v>248</v>
      </c>
      <c r="E280" s="97" t="s">
        <v>119</v>
      </c>
      <c r="F280" s="96" t="s">
        <v>285</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hidden="1" x14ac:dyDescent="0.25">
      <c r="A281" s="95" t="s">
        <v>289</v>
      </c>
      <c r="B281" s="107" t="str">
        <f t="shared" si="8"/>
        <v>West Lothian2005</v>
      </c>
      <c r="C281" s="96" t="s">
        <v>248</v>
      </c>
      <c r="D281" s="96" t="s">
        <v>248</v>
      </c>
      <c r="E281" s="97" t="s">
        <v>120</v>
      </c>
      <c r="F281" s="96" t="s">
        <v>286</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hidden="1" x14ac:dyDescent="0.25">
      <c r="A282" s="95" t="s">
        <v>289</v>
      </c>
      <c r="B282" s="107" t="str">
        <f t="shared" si="8"/>
        <v>West Lothian2006</v>
      </c>
      <c r="C282" s="96" t="s">
        <v>248</v>
      </c>
      <c r="D282" s="96" t="s">
        <v>248</v>
      </c>
      <c r="E282" s="97" t="s">
        <v>120</v>
      </c>
      <c r="F282" s="96" t="s">
        <v>286</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hidden="1" x14ac:dyDescent="0.25">
      <c r="A283" s="95" t="s">
        <v>289</v>
      </c>
      <c r="B283" s="107" t="str">
        <f t="shared" si="8"/>
        <v>West Lothian2007</v>
      </c>
      <c r="C283" s="96" t="s">
        <v>248</v>
      </c>
      <c r="D283" s="96" t="s">
        <v>248</v>
      </c>
      <c r="E283" s="97" t="s">
        <v>120</v>
      </c>
      <c r="F283" s="96" t="s">
        <v>286</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hidden="1" x14ac:dyDescent="0.25">
      <c r="A284" s="95" t="s">
        <v>289</v>
      </c>
      <c r="B284" s="107" t="str">
        <f t="shared" si="8"/>
        <v>West Lothian2008</v>
      </c>
      <c r="C284" s="96" t="s">
        <v>248</v>
      </c>
      <c r="D284" s="96" t="s">
        <v>248</v>
      </c>
      <c r="E284" s="97" t="s">
        <v>120</v>
      </c>
      <c r="F284" s="96" t="s">
        <v>286</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hidden="1" x14ac:dyDescent="0.25">
      <c r="A285" s="95" t="s">
        <v>289</v>
      </c>
      <c r="B285" s="107" t="str">
        <f t="shared" si="8"/>
        <v>West Lothian2009</v>
      </c>
      <c r="C285" s="96" t="s">
        <v>248</v>
      </c>
      <c r="D285" s="96" t="s">
        <v>248</v>
      </c>
      <c r="E285" s="97" t="s">
        <v>120</v>
      </c>
      <c r="F285" s="96" t="s">
        <v>286</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hidden="1" x14ac:dyDescent="0.25">
      <c r="A286" s="95" t="s">
        <v>289</v>
      </c>
      <c r="B286" s="107" t="str">
        <f t="shared" si="8"/>
        <v>West Lothian2010</v>
      </c>
      <c r="C286" s="96" t="s">
        <v>248</v>
      </c>
      <c r="D286" s="96" t="s">
        <v>248</v>
      </c>
      <c r="E286" s="97" t="s">
        <v>120</v>
      </c>
      <c r="F286" s="96" t="s">
        <v>286</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hidden="1" x14ac:dyDescent="0.25">
      <c r="A287" s="95" t="s">
        <v>289</v>
      </c>
      <c r="B287" s="107" t="str">
        <f t="shared" si="8"/>
        <v>West Lothian2011</v>
      </c>
      <c r="C287" s="96" t="s">
        <v>248</v>
      </c>
      <c r="D287" s="96" t="s">
        <v>248</v>
      </c>
      <c r="E287" s="97" t="s">
        <v>120</v>
      </c>
      <c r="F287" s="96" t="s">
        <v>286</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hidden="1" x14ac:dyDescent="0.25">
      <c r="A288" s="95" t="s">
        <v>289</v>
      </c>
      <c r="B288" s="107" t="str">
        <f t="shared" si="8"/>
        <v>West Lothian2012</v>
      </c>
      <c r="C288" s="96" t="s">
        <v>248</v>
      </c>
      <c r="D288" s="96" t="s">
        <v>248</v>
      </c>
      <c r="E288" s="97" t="s">
        <v>120</v>
      </c>
      <c r="F288" s="96" t="s">
        <v>286</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hidden="1" x14ac:dyDescent="0.25">
      <c r="A289" s="95" t="s">
        <v>289</v>
      </c>
      <c r="B289" s="107" t="str">
        <f t="shared" si="8"/>
        <v>West Lothian2013</v>
      </c>
      <c r="C289" s="96" t="s">
        <v>248</v>
      </c>
      <c r="D289" s="96" t="s">
        <v>248</v>
      </c>
      <c r="E289" s="97" t="s">
        <v>120</v>
      </c>
      <c r="F289" s="96" t="s">
        <v>286</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hidden="1" x14ac:dyDescent="0.25">
      <c r="A290" s="107" t="s">
        <v>288</v>
      </c>
      <c r="B290" s="107" t="str">
        <f>E290&amp;G290</f>
        <v>Aberdeen City2005</v>
      </c>
      <c r="C290" s="95" t="s">
        <v>248</v>
      </c>
      <c r="D290" s="95" t="s">
        <v>248</v>
      </c>
      <c r="E290" s="95" t="s">
        <v>96</v>
      </c>
      <c r="F290" s="95" t="s">
        <v>249</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hidden="1" x14ac:dyDescent="0.25">
      <c r="A291" s="107" t="s">
        <v>288</v>
      </c>
      <c r="B291" s="107" t="str">
        <f t="shared" ref="B291:B354" si="10">E291&amp;G291</f>
        <v>Aberdeen City2006</v>
      </c>
      <c r="C291" s="95" t="s">
        <v>248</v>
      </c>
      <c r="D291" s="95" t="s">
        <v>248</v>
      </c>
      <c r="E291" s="95" t="s">
        <v>96</v>
      </c>
      <c r="F291" s="95" t="s">
        <v>249</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hidden="1" x14ac:dyDescent="0.25">
      <c r="A292" s="107" t="s">
        <v>288</v>
      </c>
      <c r="B292" s="107" t="str">
        <f t="shared" si="10"/>
        <v>Aberdeen City2007</v>
      </c>
      <c r="C292" s="95" t="s">
        <v>248</v>
      </c>
      <c r="D292" s="95" t="s">
        <v>248</v>
      </c>
      <c r="E292" s="95" t="s">
        <v>96</v>
      </c>
      <c r="F292" s="95" t="s">
        <v>249</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hidden="1" x14ac:dyDescent="0.25">
      <c r="A293" s="107" t="s">
        <v>288</v>
      </c>
      <c r="B293" s="107" t="str">
        <f t="shared" si="10"/>
        <v>Aberdeen City2008</v>
      </c>
      <c r="C293" s="95" t="s">
        <v>248</v>
      </c>
      <c r="D293" s="95" t="s">
        <v>248</v>
      </c>
      <c r="E293" s="95" t="s">
        <v>96</v>
      </c>
      <c r="F293" s="95" t="s">
        <v>249</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hidden="1" x14ac:dyDescent="0.25">
      <c r="A294" s="107" t="s">
        <v>288</v>
      </c>
      <c r="B294" s="107" t="str">
        <f t="shared" si="10"/>
        <v>Aberdeen City2009</v>
      </c>
      <c r="C294" s="95" t="s">
        <v>248</v>
      </c>
      <c r="D294" s="95" t="s">
        <v>248</v>
      </c>
      <c r="E294" s="95" t="s">
        <v>96</v>
      </c>
      <c r="F294" s="95" t="s">
        <v>249</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hidden="1" x14ac:dyDescent="0.25">
      <c r="A295" s="107" t="s">
        <v>288</v>
      </c>
      <c r="B295" s="107" t="str">
        <f t="shared" si="10"/>
        <v>Aberdeen City2010</v>
      </c>
      <c r="C295" s="95" t="s">
        <v>248</v>
      </c>
      <c r="D295" s="95" t="s">
        <v>248</v>
      </c>
      <c r="E295" s="95" t="s">
        <v>96</v>
      </c>
      <c r="F295" s="95" t="s">
        <v>249</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hidden="1" x14ac:dyDescent="0.25">
      <c r="A296" s="107" t="s">
        <v>288</v>
      </c>
      <c r="B296" s="107" t="str">
        <f t="shared" si="10"/>
        <v>Aberdeen City2011</v>
      </c>
      <c r="C296" s="95" t="s">
        <v>248</v>
      </c>
      <c r="D296" s="95" t="s">
        <v>248</v>
      </c>
      <c r="E296" s="95" t="s">
        <v>96</v>
      </c>
      <c r="F296" s="95" t="s">
        <v>249</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hidden="1" x14ac:dyDescent="0.25">
      <c r="A297" s="107" t="s">
        <v>288</v>
      </c>
      <c r="B297" s="107" t="str">
        <f t="shared" si="10"/>
        <v>Aberdeen City2012</v>
      </c>
      <c r="C297" s="95" t="s">
        <v>248</v>
      </c>
      <c r="D297" s="95" t="s">
        <v>248</v>
      </c>
      <c r="E297" s="95" t="s">
        <v>96</v>
      </c>
      <c r="F297" s="95" t="s">
        <v>249</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hidden="1" x14ac:dyDescent="0.25">
      <c r="A298" s="107" t="s">
        <v>288</v>
      </c>
      <c r="B298" s="107" t="str">
        <f t="shared" si="10"/>
        <v>Aberdeen City2013</v>
      </c>
      <c r="C298" s="95" t="s">
        <v>248</v>
      </c>
      <c r="D298" s="95" t="s">
        <v>248</v>
      </c>
      <c r="E298" s="95" t="s">
        <v>96</v>
      </c>
      <c r="F298" s="95" t="s">
        <v>249</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hidden="1" x14ac:dyDescent="0.25">
      <c r="A299" s="107" t="s">
        <v>288</v>
      </c>
      <c r="B299" s="107" t="str">
        <f t="shared" si="10"/>
        <v>Aberdeenshire2005</v>
      </c>
      <c r="C299" s="95" t="s">
        <v>248</v>
      </c>
      <c r="D299" s="95" t="s">
        <v>248</v>
      </c>
      <c r="E299" s="95" t="s">
        <v>97</v>
      </c>
      <c r="F299" s="95" t="s">
        <v>250</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hidden="1" x14ac:dyDescent="0.25">
      <c r="A300" s="107" t="s">
        <v>288</v>
      </c>
      <c r="B300" s="107" t="str">
        <f t="shared" si="10"/>
        <v>Aberdeenshire2006</v>
      </c>
      <c r="C300" s="95" t="s">
        <v>248</v>
      </c>
      <c r="D300" s="95" t="s">
        <v>248</v>
      </c>
      <c r="E300" s="95" t="s">
        <v>97</v>
      </c>
      <c r="F300" s="95" t="s">
        <v>250</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hidden="1" x14ac:dyDescent="0.25">
      <c r="A301" s="107" t="s">
        <v>288</v>
      </c>
      <c r="B301" s="107" t="str">
        <f t="shared" si="10"/>
        <v>Aberdeenshire2007</v>
      </c>
      <c r="C301" s="95" t="s">
        <v>248</v>
      </c>
      <c r="D301" s="95" t="s">
        <v>248</v>
      </c>
      <c r="E301" s="95" t="s">
        <v>97</v>
      </c>
      <c r="F301" s="95" t="s">
        <v>250</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hidden="1" x14ac:dyDescent="0.25">
      <c r="A302" s="107" t="s">
        <v>288</v>
      </c>
      <c r="B302" s="107" t="str">
        <f t="shared" si="10"/>
        <v>Aberdeenshire2008</v>
      </c>
      <c r="C302" s="95" t="s">
        <v>248</v>
      </c>
      <c r="D302" s="95" t="s">
        <v>248</v>
      </c>
      <c r="E302" s="95" t="s">
        <v>97</v>
      </c>
      <c r="F302" s="95" t="s">
        <v>250</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hidden="1" x14ac:dyDescent="0.25">
      <c r="A303" s="107" t="s">
        <v>288</v>
      </c>
      <c r="B303" s="107" t="str">
        <f t="shared" si="10"/>
        <v>Aberdeenshire2009</v>
      </c>
      <c r="C303" s="95" t="s">
        <v>248</v>
      </c>
      <c r="D303" s="95" t="s">
        <v>248</v>
      </c>
      <c r="E303" s="95" t="s">
        <v>97</v>
      </c>
      <c r="F303" s="95" t="s">
        <v>250</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hidden="1" x14ac:dyDescent="0.25">
      <c r="A304" s="107" t="s">
        <v>288</v>
      </c>
      <c r="B304" s="107" t="str">
        <f t="shared" si="10"/>
        <v>Aberdeenshire2010</v>
      </c>
      <c r="C304" s="95" t="s">
        <v>248</v>
      </c>
      <c r="D304" s="95" t="s">
        <v>248</v>
      </c>
      <c r="E304" s="95" t="s">
        <v>97</v>
      </c>
      <c r="F304" s="95" t="s">
        <v>250</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hidden="1" x14ac:dyDescent="0.25">
      <c r="A305" s="107" t="s">
        <v>288</v>
      </c>
      <c r="B305" s="107" t="str">
        <f t="shared" si="10"/>
        <v>Aberdeenshire2011</v>
      </c>
      <c r="C305" s="95" t="s">
        <v>248</v>
      </c>
      <c r="D305" s="95" t="s">
        <v>248</v>
      </c>
      <c r="E305" s="95" t="s">
        <v>97</v>
      </c>
      <c r="F305" s="95" t="s">
        <v>250</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hidden="1" x14ac:dyDescent="0.25">
      <c r="A306" s="107" t="s">
        <v>288</v>
      </c>
      <c r="B306" s="107" t="str">
        <f t="shared" si="10"/>
        <v>Aberdeenshire2012</v>
      </c>
      <c r="C306" s="95" t="s">
        <v>248</v>
      </c>
      <c r="D306" s="95" t="s">
        <v>248</v>
      </c>
      <c r="E306" s="95" t="s">
        <v>97</v>
      </c>
      <c r="F306" s="95" t="s">
        <v>250</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hidden="1" x14ac:dyDescent="0.25">
      <c r="A307" s="107" t="s">
        <v>288</v>
      </c>
      <c r="B307" s="107" t="str">
        <f t="shared" si="10"/>
        <v>Aberdeenshire2013</v>
      </c>
      <c r="C307" s="95" t="s">
        <v>248</v>
      </c>
      <c r="D307" s="95" t="s">
        <v>248</v>
      </c>
      <c r="E307" s="95" t="s">
        <v>97</v>
      </c>
      <c r="F307" s="95" t="s">
        <v>250</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hidden="1" x14ac:dyDescent="0.25">
      <c r="A308" s="107" t="s">
        <v>288</v>
      </c>
      <c r="B308" s="107" t="str">
        <f t="shared" si="10"/>
        <v>Angus2005</v>
      </c>
      <c r="C308" s="95" t="s">
        <v>248</v>
      </c>
      <c r="D308" s="95" t="s">
        <v>248</v>
      </c>
      <c r="E308" s="95" t="s">
        <v>98</v>
      </c>
      <c r="F308" s="95" t="s">
        <v>251</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hidden="1" x14ac:dyDescent="0.25">
      <c r="A309" s="107" t="s">
        <v>288</v>
      </c>
      <c r="B309" s="107" t="str">
        <f t="shared" si="10"/>
        <v>Angus2006</v>
      </c>
      <c r="C309" s="95" t="s">
        <v>248</v>
      </c>
      <c r="D309" s="95" t="s">
        <v>248</v>
      </c>
      <c r="E309" s="95" t="s">
        <v>98</v>
      </c>
      <c r="F309" s="95" t="s">
        <v>251</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hidden="1" x14ac:dyDescent="0.25">
      <c r="A310" s="107" t="s">
        <v>288</v>
      </c>
      <c r="B310" s="107" t="str">
        <f t="shared" si="10"/>
        <v>Angus2007</v>
      </c>
      <c r="C310" s="95" t="s">
        <v>248</v>
      </c>
      <c r="D310" s="95" t="s">
        <v>248</v>
      </c>
      <c r="E310" s="95" t="s">
        <v>98</v>
      </c>
      <c r="F310" s="95" t="s">
        <v>251</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hidden="1" x14ac:dyDescent="0.25">
      <c r="A311" s="107" t="s">
        <v>288</v>
      </c>
      <c r="B311" s="107" t="str">
        <f t="shared" si="10"/>
        <v>Angus2008</v>
      </c>
      <c r="C311" s="95" t="s">
        <v>248</v>
      </c>
      <c r="D311" s="95" t="s">
        <v>248</v>
      </c>
      <c r="E311" s="95" t="s">
        <v>98</v>
      </c>
      <c r="F311" s="95" t="s">
        <v>251</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hidden="1" x14ac:dyDescent="0.25">
      <c r="A312" s="107" t="s">
        <v>288</v>
      </c>
      <c r="B312" s="107" t="str">
        <f t="shared" si="10"/>
        <v>Angus2009</v>
      </c>
      <c r="C312" s="95" t="s">
        <v>248</v>
      </c>
      <c r="D312" s="95" t="s">
        <v>248</v>
      </c>
      <c r="E312" s="95" t="s">
        <v>98</v>
      </c>
      <c r="F312" s="95" t="s">
        <v>251</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hidden="1" x14ac:dyDescent="0.25">
      <c r="A313" s="107" t="s">
        <v>288</v>
      </c>
      <c r="B313" s="107" t="str">
        <f t="shared" si="10"/>
        <v>Angus2010</v>
      </c>
      <c r="C313" s="95" t="s">
        <v>248</v>
      </c>
      <c r="D313" s="95" t="s">
        <v>248</v>
      </c>
      <c r="E313" s="95" t="s">
        <v>98</v>
      </c>
      <c r="F313" s="95" t="s">
        <v>251</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hidden="1" x14ac:dyDescent="0.25">
      <c r="A314" s="107" t="s">
        <v>288</v>
      </c>
      <c r="B314" s="107" t="str">
        <f t="shared" si="10"/>
        <v>Angus2011</v>
      </c>
      <c r="C314" s="95" t="s">
        <v>248</v>
      </c>
      <c r="D314" s="95" t="s">
        <v>248</v>
      </c>
      <c r="E314" s="95" t="s">
        <v>98</v>
      </c>
      <c r="F314" s="95" t="s">
        <v>251</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hidden="1" x14ac:dyDescent="0.25">
      <c r="A315" s="107" t="s">
        <v>288</v>
      </c>
      <c r="B315" s="107" t="str">
        <f t="shared" si="10"/>
        <v>Angus2012</v>
      </c>
      <c r="C315" s="95" t="s">
        <v>248</v>
      </c>
      <c r="D315" s="95" t="s">
        <v>248</v>
      </c>
      <c r="E315" s="95" t="s">
        <v>98</v>
      </c>
      <c r="F315" s="95" t="s">
        <v>251</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hidden="1" x14ac:dyDescent="0.25">
      <c r="A316" s="107" t="s">
        <v>288</v>
      </c>
      <c r="B316" s="107" t="str">
        <f t="shared" si="10"/>
        <v>Angus2013</v>
      </c>
      <c r="C316" s="95" t="s">
        <v>248</v>
      </c>
      <c r="D316" s="95" t="s">
        <v>248</v>
      </c>
      <c r="E316" s="95" t="s">
        <v>98</v>
      </c>
      <c r="F316" s="95" t="s">
        <v>251</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hidden="1" x14ac:dyDescent="0.25">
      <c r="A317" s="107" t="s">
        <v>288</v>
      </c>
      <c r="B317" s="107" t="str">
        <f t="shared" si="10"/>
        <v>Argyll and Bute2005</v>
      </c>
      <c r="C317" s="95" t="s">
        <v>248</v>
      </c>
      <c r="D317" s="95" t="s">
        <v>248</v>
      </c>
      <c r="E317" s="95" t="s">
        <v>99</v>
      </c>
      <c r="F317" s="95" t="s">
        <v>252</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hidden="1" x14ac:dyDescent="0.25">
      <c r="A318" s="107" t="s">
        <v>288</v>
      </c>
      <c r="B318" s="107" t="str">
        <f t="shared" si="10"/>
        <v>Argyll and Bute2006</v>
      </c>
      <c r="C318" s="95" t="s">
        <v>248</v>
      </c>
      <c r="D318" s="95" t="s">
        <v>248</v>
      </c>
      <c r="E318" s="95" t="s">
        <v>99</v>
      </c>
      <c r="F318" s="95" t="s">
        <v>252</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hidden="1" x14ac:dyDescent="0.25">
      <c r="A319" s="107" t="s">
        <v>288</v>
      </c>
      <c r="B319" s="107" t="str">
        <f t="shared" si="10"/>
        <v>Argyll and Bute2007</v>
      </c>
      <c r="C319" s="95" t="s">
        <v>248</v>
      </c>
      <c r="D319" s="95" t="s">
        <v>248</v>
      </c>
      <c r="E319" s="95" t="s">
        <v>99</v>
      </c>
      <c r="F319" s="95" t="s">
        <v>252</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hidden="1" x14ac:dyDescent="0.25">
      <c r="A320" s="107" t="s">
        <v>288</v>
      </c>
      <c r="B320" s="107" t="str">
        <f t="shared" si="10"/>
        <v>Argyll and Bute2008</v>
      </c>
      <c r="C320" s="95" t="s">
        <v>248</v>
      </c>
      <c r="D320" s="95" t="s">
        <v>248</v>
      </c>
      <c r="E320" s="95" t="s">
        <v>99</v>
      </c>
      <c r="F320" s="95" t="s">
        <v>252</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hidden="1" x14ac:dyDescent="0.25">
      <c r="A321" s="107" t="s">
        <v>288</v>
      </c>
      <c r="B321" s="107" t="str">
        <f t="shared" si="10"/>
        <v>Argyll and Bute2009</v>
      </c>
      <c r="C321" s="95" t="s">
        <v>248</v>
      </c>
      <c r="D321" s="95" t="s">
        <v>248</v>
      </c>
      <c r="E321" s="95" t="s">
        <v>99</v>
      </c>
      <c r="F321" s="95" t="s">
        <v>252</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hidden="1" x14ac:dyDescent="0.25">
      <c r="A322" s="107" t="s">
        <v>288</v>
      </c>
      <c r="B322" s="107" t="str">
        <f t="shared" si="10"/>
        <v>Argyll and Bute2010</v>
      </c>
      <c r="C322" s="95" t="s">
        <v>248</v>
      </c>
      <c r="D322" s="95" t="s">
        <v>248</v>
      </c>
      <c r="E322" s="95" t="s">
        <v>99</v>
      </c>
      <c r="F322" s="95" t="s">
        <v>252</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hidden="1" x14ac:dyDescent="0.25">
      <c r="A323" s="107" t="s">
        <v>288</v>
      </c>
      <c r="B323" s="107" t="str">
        <f t="shared" si="10"/>
        <v>Argyll and Bute2011</v>
      </c>
      <c r="C323" s="95" t="s">
        <v>248</v>
      </c>
      <c r="D323" s="95" t="s">
        <v>248</v>
      </c>
      <c r="E323" s="95" t="s">
        <v>99</v>
      </c>
      <c r="F323" s="95" t="s">
        <v>252</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hidden="1" x14ac:dyDescent="0.25">
      <c r="A324" s="107" t="s">
        <v>288</v>
      </c>
      <c r="B324" s="107" t="str">
        <f t="shared" si="10"/>
        <v>Argyll and Bute2012</v>
      </c>
      <c r="C324" s="95" t="s">
        <v>248</v>
      </c>
      <c r="D324" s="95" t="s">
        <v>248</v>
      </c>
      <c r="E324" s="95" t="s">
        <v>99</v>
      </c>
      <c r="F324" s="95" t="s">
        <v>252</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hidden="1" x14ac:dyDescent="0.25">
      <c r="A325" s="107" t="s">
        <v>288</v>
      </c>
      <c r="B325" s="107" t="str">
        <f t="shared" si="10"/>
        <v>Argyll and Bute2013</v>
      </c>
      <c r="C325" s="95" t="s">
        <v>248</v>
      </c>
      <c r="D325" s="95" t="s">
        <v>248</v>
      </c>
      <c r="E325" s="95" t="s">
        <v>99</v>
      </c>
      <c r="F325" s="95" t="s">
        <v>252</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hidden="1" x14ac:dyDescent="0.25">
      <c r="A326" s="107" t="s">
        <v>288</v>
      </c>
      <c r="B326" s="107" t="str">
        <f t="shared" si="10"/>
        <v>Clackmannanshire2005</v>
      </c>
      <c r="C326" s="95" t="s">
        <v>248</v>
      </c>
      <c r="D326" s="95" t="s">
        <v>248</v>
      </c>
      <c r="E326" s="95" t="s">
        <v>100</v>
      </c>
      <c r="F326" s="95" t="s">
        <v>253</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hidden="1" x14ac:dyDescent="0.25">
      <c r="A327" s="107" t="s">
        <v>288</v>
      </c>
      <c r="B327" s="107" t="str">
        <f t="shared" si="10"/>
        <v>Clackmannanshire2006</v>
      </c>
      <c r="C327" s="95" t="s">
        <v>248</v>
      </c>
      <c r="D327" s="95" t="s">
        <v>248</v>
      </c>
      <c r="E327" s="95" t="s">
        <v>100</v>
      </c>
      <c r="F327" s="95" t="s">
        <v>253</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hidden="1" x14ac:dyDescent="0.25">
      <c r="A328" s="107" t="s">
        <v>288</v>
      </c>
      <c r="B328" s="107" t="str">
        <f t="shared" si="10"/>
        <v>Clackmannanshire2007</v>
      </c>
      <c r="C328" s="95" t="s">
        <v>248</v>
      </c>
      <c r="D328" s="95" t="s">
        <v>248</v>
      </c>
      <c r="E328" s="95" t="s">
        <v>100</v>
      </c>
      <c r="F328" s="95" t="s">
        <v>253</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hidden="1" x14ac:dyDescent="0.25">
      <c r="A329" s="107" t="s">
        <v>288</v>
      </c>
      <c r="B329" s="107" t="str">
        <f t="shared" si="10"/>
        <v>Clackmannanshire2008</v>
      </c>
      <c r="C329" s="95" t="s">
        <v>248</v>
      </c>
      <c r="D329" s="95" t="s">
        <v>248</v>
      </c>
      <c r="E329" s="95" t="s">
        <v>100</v>
      </c>
      <c r="F329" s="95" t="s">
        <v>253</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hidden="1" x14ac:dyDescent="0.25">
      <c r="A330" s="107" t="s">
        <v>288</v>
      </c>
      <c r="B330" s="107" t="str">
        <f t="shared" si="10"/>
        <v>Clackmannanshire2009</v>
      </c>
      <c r="C330" s="95" t="s">
        <v>248</v>
      </c>
      <c r="D330" s="95" t="s">
        <v>248</v>
      </c>
      <c r="E330" s="95" t="s">
        <v>100</v>
      </c>
      <c r="F330" s="95" t="s">
        <v>253</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hidden="1" x14ac:dyDescent="0.25">
      <c r="A331" s="107" t="s">
        <v>288</v>
      </c>
      <c r="B331" s="107" t="str">
        <f t="shared" si="10"/>
        <v>Clackmannanshire2010</v>
      </c>
      <c r="C331" s="95" t="s">
        <v>248</v>
      </c>
      <c r="D331" s="95" t="s">
        <v>248</v>
      </c>
      <c r="E331" s="95" t="s">
        <v>100</v>
      </c>
      <c r="F331" s="95" t="s">
        <v>253</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hidden="1" x14ac:dyDescent="0.25">
      <c r="A332" s="107" t="s">
        <v>288</v>
      </c>
      <c r="B332" s="107" t="str">
        <f t="shared" si="10"/>
        <v>Clackmannanshire2011</v>
      </c>
      <c r="C332" s="95" t="s">
        <v>248</v>
      </c>
      <c r="D332" s="95" t="s">
        <v>248</v>
      </c>
      <c r="E332" s="95" t="s">
        <v>100</v>
      </c>
      <c r="F332" s="95" t="s">
        <v>253</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hidden="1" x14ac:dyDescent="0.25">
      <c r="A333" s="107" t="s">
        <v>288</v>
      </c>
      <c r="B333" s="107" t="str">
        <f t="shared" si="10"/>
        <v>Clackmannanshire2012</v>
      </c>
      <c r="C333" s="95" t="s">
        <v>248</v>
      </c>
      <c r="D333" s="95" t="s">
        <v>248</v>
      </c>
      <c r="E333" s="95" t="s">
        <v>100</v>
      </c>
      <c r="F333" s="95" t="s">
        <v>253</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hidden="1" x14ac:dyDescent="0.25">
      <c r="A334" s="107" t="s">
        <v>288</v>
      </c>
      <c r="B334" s="107" t="str">
        <f t="shared" si="10"/>
        <v>Clackmannanshire2013</v>
      </c>
      <c r="C334" s="95" t="s">
        <v>248</v>
      </c>
      <c r="D334" s="95" t="s">
        <v>248</v>
      </c>
      <c r="E334" s="95" t="s">
        <v>100</v>
      </c>
      <c r="F334" s="95" t="s">
        <v>253</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hidden="1" x14ac:dyDescent="0.25">
      <c r="A335" s="107" t="s">
        <v>288</v>
      </c>
      <c r="B335" s="107" t="str">
        <f t="shared" si="10"/>
        <v>Dumfries and Galloway2005</v>
      </c>
      <c r="C335" s="95" t="s">
        <v>248</v>
      </c>
      <c r="D335" s="95" t="s">
        <v>248</v>
      </c>
      <c r="E335" s="95" t="s">
        <v>101</v>
      </c>
      <c r="F335" s="95" t="s">
        <v>254</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hidden="1" x14ac:dyDescent="0.25">
      <c r="A336" s="107" t="s">
        <v>288</v>
      </c>
      <c r="B336" s="107" t="str">
        <f t="shared" si="10"/>
        <v>Dumfries and Galloway2006</v>
      </c>
      <c r="C336" s="95" t="s">
        <v>248</v>
      </c>
      <c r="D336" s="95" t="s">
        <v>248</v>
      </c>
      <c r="E336" s="95" t="s">
        <v>101</v>
      </c>
      <c r="F336" s="95" t="s">
        <v>254</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hidden="1" x14ac:dyDescent="0.25">
      <c r="A337" s="107" t="s">
        <v>288</v>
      </c>
      <c r="B337" s="107" t="str">
        <f t="shared" si="10"/>
        <v>Dumfries and Galloway2007</v>
      </c>
      <c r="C337" s="95" t="s">
        <v>248</v>
      </c>
      <c r="D337" s="95" t="s">
        <v>248</v>
      </c>
      <c r="E337" s="95" t="s">
        <v>101</v>
      </c>
      <c r="F337" s="95" t="s">
        <v>254</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hidden="1" x14ac:dyDescent="0.25">
      <c r="A338" s="107" t="s">
        <v>288</v>
      </c>
      <c r="B338" s="107" t="str">
        <f t="shared" si="10"/>
        <v>Dumfries and Galloway2008</v>
      </c>
      <c r="C338" s="95" t="s">
        <v>248</v>
      </c>
      <c r="D338" s="95" t="s">
        <v>248</v>
      </c>
      <c r="E338" s="95" t="s">
        <v>101</v>
      </c>
      <c r="F338" s="95" t="s">
        <v>254</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hidden="1" x14ac:dyDescent="0.25">
      <c r="A339" s="107" t="s">
        <v>288</v>
      </c>
      <c r="B339" s="107" t="str">
        <f t="shared" si="10"/>
        <v>Dumfries and Galloway2009</v>
      </c>
      <c r="C339" s="95" t="s">
        <v>248</v>
      </c>
      <c r="D339" s="95" t="s">
        <v>248</v>
      </c>
      <c r="E339" s="95" t="s">
        <v>101</v>
      </c>
      <c r="F339" s="95" t="s">
        <v>254</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hidden="1" x14ac:dyDescent="0.25">
      <c r="A340" s="107" t="s">
        <v>288</v>
      </c>
      <c r="B340" s="107" t="str">
        <f t="shared" si="10"/>
        <v>Dumfries and Galloway2010</v>
      </c>
      <c r="C340" s="95" t="s">
        <v>248</v>
      </c>
      <c r="D340" s="95" t="s">
        <v>248</v>
      </c>
      <c r="E340" s="95" t="s">
        <v>101</v>
      </c>
      <c r="F340" s="95" t="s">
        <v>254</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hidden="1" x14ac:dyDescent="0.25">
      <c r="A341" s="107" t="s">
        <v>288</v>
      </c>
      <c r="B341" s="107" t="str">
        <f t="shared" si="10"/>
        <v>Dumfries and Galloway2011</v>
      </c>
      <c r="C341" s="95" t="s">
        <v>248</v>
      </c>
      <c r="D341" s="95" t="s">
        <v>248</v>
      </c>
      <c r="E341" s="95" t="s">
        <v>101</v>
      </c>
      <c r="F341" s="95" t="s">
        <v>254</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hidden="1" x14ac:dyDescent="0.25">
      <c r="A342" s="107" t="s">
        <v>288</v>
      </c>
      <c r="B342" s="107" t="str">
        <f t="shared" si="10"/>
        <v>Dumfries and Galloway2012</v>
      </c>
      <c r="C342" s="95" t="s">
        <v>248</v>
      </c>
      <c r="D342" s="95" t="s">
        <v>248</v>
      </c>
      <c r="E342" s="95" t="s">
        <v>101</v>
      </c>
      <c r="F342" s="95" t="s">
        <v>254</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hidden="1" x14ac:dyDescent="0.25">
      <c r="A343" s="107" t="s">
        <v>288</v>
      </c>
      <c r="B343" s="107" t="str">
        <f t="shared" si="10"/>
        <v>Dumfries and Galloway2013</v>
      </c>
      <c r="C343" s="95" t="s">
        <v>248</v>
      </c>
      <c r="D343" s="95" t="s">
        <v>248</v>
      </c>
      <c r="E343" s="95" t="s">
        <v>101</v>
      </c>
      <c r="F343" s="95" t="s">
        <v>254</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hidden="1" x14ac:dyDescent="0.25">
      <c r="A344" s="107" t="s">
        <v>288</v>
      </c>
      <c r="B344" s="107" t="str">
        <f t="shared" si="10"/>
        <v>Dundee City2005</v>
      </c>
      <c r="C344" s="95" t="s">
        <v>248</v>
      </c>
      <c r="D344" s="95" t="s">
        <v>248</v>
      </c>
      <c r="E344" s="95" t="s">
        <v>255</v>
      </c>
      <c r="F344" s="95" t="s">
        <v>256</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hidden="1" x14ac:dyDescent="0.25">
      <c r="A345" s="107" t="s">
        <v>288</v>
      </c>
      <c r="B345" s="107" t="str">
        <f t="shared" si="10"/>
        <v>Dundee City2006</v>
      </c>
      <c r="C345" s="95" t="s">
        <v>248</v>
      </c>
      <c r="D345" s="95" t="s">
        <v>248</v>
      </c>
      <c r="E345" s="95" t="s">
        <v>255</v>
      </c>
      <c r="F345" s="95" t="s">
        <v>256</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hidden="1" x14ac:dyDescent="0.25">
      <c r="A346" s="107" t="s">
        <v>288</v>
      </c>
      <c r="B346" s="107" t="str">
        <f t="shared" si="10"/>
        <v>Dundee City2007</v>
      </c>
      <c r="C346" s="95" t="s">
        <v>248</v>
      </c>
      <c r="D346" s="95" t="s">
        <v>248</v>
      </c>
      <c r="E346" s="95" t="s">
        <v>255</v>
      </c>
      <c r="F346" s="95" t="s">
        <v>256</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hidden="1" x14ac:dyDescent="0.25">
      <c r="A347" s="107" t="s">
        <v>288</v>
      </c>
      <c r="B347" s="107" t="str">
        <f t="shared" si="10"/>
        <v>Dundee City2008</v>
      </c>
      <c r="C347" s="95" t="s">
        <v>248</v>
      </c>
      <c r="D347" s="95" t="s">
        <v>248</v>
      </c>
      <c r="E347" s="95" t="s">
        <v>255</v>
      </c>
      <c r="F347" s="95" t="s">
        <v>256</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hidden="1" x14ac:dyDescent="0.25">
      <c r="A348" s="107" t="s">
        <v>288</v>
      </c>
      <c r="B348" s="107" t="str">
        <f t="shared" si="10"/>
        <v>Dundee City2009</v>
      </c>
      <c r="C348" s="95" t="s">
        <v>248</v>
      </c>
      <c r="D348" s="95" t="s">
        <v>248</v>
      </c>
      <c r="E348" s="95" t="s">
        <v>255</v>
      </c>
      <c r="F348" s="95" t="s">
        <v>256</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hidden="1" x14ac:dyDescent="0.25">
      <c r="A349" s="107" t="s">
        <v>288</v>
      </c>
      <c r="B349" s="107" t="str">
        <f t="shared" si="10"/>
        <v>Dundee City2010</v>
      </c>
      <c r="C349" s="95" t="s">
        <v>248</v>
      </c>
      <c r="D349" s="95" t="s">
        <v>248</v>
      </c>
      <c r="E349" s="95" t="s">
        <v>255</v>
      </c>
      <c r="F349" s="95" t="s">
        <v>256</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hidden="1" x14ac:dyDescent="0.25">
      <c r="A350" s="107" t="s">
        <v>288</v>
      </c>
      <c r="B350" s="107" t="str">
        <f t="shared" si="10"/>
        <v>Dundee City2011</v>
      </c>
      <c r="C350" s="95" t="s">
        <v>248</v>
      </c>
      <c r="D350" s="95" t="s">
        <v>248</v>
      </c>
      <c r="E350" s="95" t="s">
        <v>255</v>
      </c>
      <c r="F350" s="95" t="s">
        <v>256</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hidden="1" x14ac:dyDescent="0.25">
      <c r="A351" s="107" t="s">
        <v>288</v>
      </c>
      <c r="B351" s="107" t="str">
        <f t="shared" si="10"/>
        <v>Dundee City2012</v>
      </c>
      <c r="C351" s="95" t="s">
        <v>248</v>
      </c>
      <c r="D351" s="95" t="s">
        <v>248</v>
      </c>
      <c r="E351" s="95" t="s">
        <v>255</v>
      </c>
      <c r="F351" s="95" t="s">
        <v>256</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hidden="1" x14ac:dyDescent="0.25">
      <c r="A352" s="107" t="s">
        <v>288</v>
      </c>
      <c r="B352" s="107" t="str">
        <f t="shared" si="10"/>
        <v>Dundee City2013</v>
      </c>
      <c r="C352" s="95" t="s">
        <v>248</v>
      </c>
      <c r="D352" s="95" t="s">
        <v>248</v>
      </c>
      <c r="E352" s="95" t="s">
        <v>255</v>
      </c>
      <c r="F352" s="95" t="s">
        <v>256</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hidden="1" x14ac:dyDescent="0.25">
      <c r="A353" s="107" t="s">
        <v>288</v>
      </c>
      <c r="B353" s="107" t="str">
        <f t="shared" si="10"/>
        <v>East Ayrshire2005</v>
      </c>
      <c r="C353" s="95" t="s">
        <v>248</v>
      </c>
      <c r="D353" s="95" t="s">
        <v>248</v>
      </c>
      <c r="E353" s="95" t="s">
        <v>102</v>
      </c>
      <c r="F353" s="95" t="s">
        <v>257</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hidden="1" x14ac:dyDescent="0.25">
      <c r="A354" s="107" t="s">
        <v>288</v>
      </c>
      <c r="B354" s="107" t="str">
        <f t="shared" si="10"/>
        <v>East Ayrshire2006</v>
      </c>
      <c r="C354" s="95" t="s">
        <v>248</v>
      </c>
      <c r="D354" s="95" t="s">
        <v>248</v>
      </c>
      <c r="E354" s="95" t="s">
        <v>102</v>
      </c>
      <c r="F354" s="95" t="s">
        <v>257</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hidden="1" x14ac:dyDescent="0.25">
      <c r="A355" s="107" t="s">
        <v>288</v>
      </c>
      <c r="B355" s="107" t="str">
        <f t="shared" ref="B355:B418" si="12">E355&amp;G355</f>
        <v>East Ayrshire2007</v>
      </c>
      <c r="C355" s="95" t="s">
        <v>248</v>
      </c>
      <c r="D355" s="95" t="s">
        <v>248</v>
      </c>
      <c r="E355" s="95" t="s">
        <v>102</v>
      </c>
      <c r="F355" s="95" t="s">
        <v>257</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hidden="1" x14ac:dyDescent="0.25">
      <c r="A356" s="107" t="s">
        <v>288</v>
      </c>
      <c r="B356" s="107" t="str">
        <f t="shared" si="12"/>
        <v>East Ayrshire2008</v>
      </c>
      <c r="C356" s="95" t="s">
        <v>248</v>
      </c>
      <c r="D356" s="95" t="s">
        <v>248</v>
      </c>
      <c r="E356" s="95" t="s">
        <v>102</v>
      </c>
      <c r="F356" s="95" t="s">
        <v>257</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hidden="1" x14ac:dyDescent="0.25">
      <c r="A357" s="107" t="s">
        <v>288</v>
      </c>
      <c r="B357" s="107" t="str">
        <f t="shared" si="12"/>
        <v>East Ayrshire2009</v>
      </c>
      <c r="C357" s="95" t="s">
        <v>248</v>
      </c>
      <c r="D357" s="95" t="s">
        <v>248</v>
      </c>
      <c r="E357" s="95" t="s">
        <v>102</v>
      </c>
      <c r="F357" s="95" t="s">
        <v>257</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hidden="1" x14ac:dyDescent="0.25">
      <c r="A358" s="107" t="s">
        <v>288</v>
      </c>
      <c r="B358" s="107" t="str">
        <f t="shared" si="12"/>
        <v>East Ayrshire2010</v>
      </c>
      <c r="C358" s="95" t="s">
        <v>248</v>
      </c>
      <c r="D358" s="95" t="s">
        <v>248</v>
      </c>
      <c r="E358" s="95" t="s">
        <v>102</v>
      </c>
      <c r="F358" s="95" t="s">
        <v>257</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hidden="1" x14ac:dyDescent="0.25">
      <c r="A359" s="107" t="s">
        <v>288</v>
      </c>
      <c r="B359" s="107" t="str">
        <f t="shared" si="12"/>
        <v>East Ayrshire2011</v>
      </c>
      <c r="C359" s="95" t="s">
        <v>248</v>
      </c>
      <c r="D359" s="95" t="s">
        <v>248</v>
      </c>
      <c r="E359" s="95" t="s">
        <v>102</v>
      </c>
      <c r="F359" s="95" t="s">
        <v>257</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hidden="1" x14ac:dyDescent="0.25">
      <c r="A360" s="107" t="s">
        <v>288</v>
      </c>
      <c r="B360" s="107" t="str">
        <f t="shared" si="12"/>
        <v>East Ayrshire2012</v>
      </c>
      <c r="C360" s="95" t="s">
        <v>248</v>
      </c>
      <c r="D360" s="95" t="s">
        <v>248</v>
      </c>
      <c r="E360" s="95" t="s">
        <v>102</v>
      </c>
      <c r="F360" s="95" t="s">
        <v>257</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hidden="1" x14ac:dyDescent="0.25">
      <c r="A361" s="107" t="s">
        <v>288</v>
      </c>
      <c r="B361" s="107" t="str">
        <f t="shared" si="12"/>
        <v>East Ayrshire2013</v>
      </c>
      <c r="C361" s="95" t="s">
        <v>248</v>
      </c>
      <c r="D361" s="95" t="s">
        <v>248</v>
      </c>
      <c r="E361" s="95" t="s">
        <v>102</v>
      </c>
      <c r="F361" s="95" t="s">
        <v>257</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hidden="1" x14ac:dyDescent="0.25">
      <c r="A362" s="107" t="s">
        <v>288</v>
      </c>
      <c r="B362" s="107" t="str">
        <f t="shared" si="12"/>
        <v>East Dunbartonshire2005</v>
      </c>
      <c r="C362" s="95" t="s">
        <v>248</v>
      </c>
      <c r="D362" s="95" t="s">
        <v>248</v>
      </c>
      <c r="E362" s="95" t="s">
        <v>103</v>
      </c>
      <c r="F362" s="95" t="s">
        <v>258</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hidden="1" x14ac:dyDescent="0.25">
      <c r="A363" s="107" t="s">
        <v>288</v>
      </c>
      <c r="B363" s="107" t="str">
        <f t="shared" si="12"/>
        <v>East Dunbartonshire2006</v>
      </c>
      <c r="C363" s="95" t="s">
        <v>248</v>
      </c>
      <c r="D363" s="95" t="s">
        <v>248</v>
      </c>
      <c r="E363" s="95" t="s">
        <v>103</v>
      </c>
      <c r="F363" s="95" t="s">
        <v>258</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hidden="1" x14ac:dyDescent="0.25">
      <c r="A364" s="107" t="s">
        <v>288</v>
      </c>
      <c r="B364" s="107" t="str">
        <f t="shared" si="12"/>
        <v>East Dunbartonshire2007</v>
      </c>
      <c r="C364" s="95" t="s">
        <v>248</v>
      </c>
      <c r="D364" s="95" t="s">
        <v>248</v>
      </c>
      <c r="E364" s="95" t="s">
        <v>103</v>
      </c>
      <c r="F364" s="95" t="s">
        <v>258</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hidden="1" x14ac:dyDescent="0.25">
      <c r="A365" s="107" t="s">
        <v>288</v>
      </c>
      <c r="B365" s="107" t="str">
        <f t="shared" si="12"/>
        <v>East Dunbartonshire2008</v>
      </c>
      <c r="C365" s="95" t="s">
        <v>248</v>
      </c>
      <c r="D365" s="95" t="s">
        <v>248</v>
      </c>
      <c r="E365" s="95" t="s">
        <v>103</v>
      </c>
      <c r="F365" s="95" t="s">
        <v>258</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hidden="1" x14ac:dyDescent="0.25">
      <c r="A366" s="107" t="s">
        <v>288</v>
      </c>
      <c r="B366" s="107" t="str">
        <f t="shared" si="12"/>
        <v>East Dunbartonshire2009</v>
      </c>
      <c r="C366" s="95" t="s">
        <v>248</v>
      </c>
      <c r="D366" s="95" t="s">
        <v>248</v>
      </c>
      <c r="E366" s="95" t="s">
        <v>103</v>
      </c>
      <c r="F366" s="95" t="s">
        <v>258</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hidden="1" x14ac:dyDescent="0.25">
      <c r="A367" s="107" t="s">
        <v>288</v>
      </c>
      <c r="B367" s="107" t="str">
        <f t="shared" si="12"/>
        <v>East Dunbartonshire2010</v>
      </c>
      <c r="C367" s="95" t="s">
        <v>248</v>
      </c>
      <c r="D367" s="95" t="s">
        <v>248</v>
      </c>
      <c r="E367" s="95" t="s">
        <v>103</v>
      </c>
      <c r="F367" s="95" t="s">
        <v>258</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hidden="1" x14ac:dyDescent="0.25">
      <c r="A368" s="107" t="s">
        <v>288</v>
      </c>
      <c r="B368" s="107" t="str">
        <f t="shared" si="12"/>
        <v>East Dunbartonshire2011</v>
      </c>
      <c r="C368" s="95" t="s">
        <v>248</v>
      </c>
      <c r="D368" s="95" t="s">
        <v>248</v>
      </c>
      <c r="E368" s="95" t="s">
        <v>103</v>
      </c>
      <c r="F368" s="95" t="s">
        <v>258</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hidden="1" x14ac:dyDescent="0.25">
      <c r="A369" s="107" t="s">
        <v>288</v>
      </c>
      <c r="B369" s="107" t="str">
        <f t="shared" si="12"/>
        <v>East Dunbartonshire2012</v>
      </c>
      <c r="C369" s="95" t="s">
        <v>248</v>
      </c>
      <c r="D369" s="95" t="s">
        <v>248</v>
      </c>
      <c r="E369" s="95" t="s">
        <v>103</v>
      </c>
      <c r="F369" s="95" t="s">
        <v>258</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hidden="1" x14ac:dyDescent="0.25">
      <c r="A370" s="107" t="s">
        <v>288</v>
      </c>
      <c r="B370" s="107" t="str">
        <f t="shared" si="12"/>
        <v>East Dunbartonshire2013</v>
      </c>
      <c r="C370" s="95" t="s">
        <v>248</v>
      </c>
      <c r="D370" s="95" t="s">
        <v>248</v>
      </c>
      <c r="E370" s="95" t="s">
        <v>103</v>
      </c>
      <c r="F370" s="95" t="s">
        <v>258</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hidden="1" x14ac:dyDescent="0.25">
      <c r="A371" s="107" t="s">
        <v>288</v>
      </c>
      <c r="B371" s="107" t="str">
        <f t="shared" si="12"/>
        <v>East Lothian2005</v>
      </c>
      <c r="C371" s="95" t="s">
        <v>248</v>
      </c>
      <c r="D371" s="95" t="s">
        <v>248</v>
      </c>
      <c r="E371" s="95" t="s">
        <v>104</v>
      </c>
      <c r="F371" s="95" t="s">
        <v>259</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hidden="1" x14ac:dyDescent="0.25">
      <c r="A372" s="107" t="s">
        <v>288</v>
      </c>
      <c r="B372" s="107" t="str">
        <f t="shared" si="12"/>
        <v>East Lothian2006</v>
      </c>
      <c r="C372" s="95" t="s">
        <v>248</v>
      </c>
      <c r="D372" s="95" t="s">
        <v>248</v>
      </c>
      <c r="E372" s="95" t="s">
        <v>104</v>
      </c>
      <c r="F372" s="95" t="s">
        <v>259</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hidden="1" x14ac:dyDescent="0.25">
      <c r="A373" s="107" t="s">
        <v>288</v>
      </c>
      <c r="B373" s="107" t="str">
        <f t="shared" si="12"/>
        <v>East Lothian2007</v>
      </c>
      <c r="C373" s="95" t="s">
        <v>248</v>
      </c>
      <c r="D373" s="95" t="s">
        <v>248</v>
      </c>
      <c r="E373" s="95" t="s">
        <v>104</v>
      </c>
      <c r="F373" s="95" t="s">
        <v>259</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hidden="1" x14ac:dyDescent="0.25">
      <c r="A374" s="107" t="s">
        <v>288</v>
      </c>
      <c r="B374" s="107" t="str">
        <f t="shared" si="12"/>
        <v>East Lothian2008</v>
      </c>
      <c r="C374" s="95" t="s">
        <v>248</v>
      </c>
      <c r="D374" s="95" t="s">
        <v>248</v>
      </c>
      <c r="E374" s="95" t="s">
        <v>104</v>
      </c>
      <c r="F374" s="95" t="s">
        <v>259</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hidden="1" x14ac:dyDescent="0.25">
      <c r="A375" s="107" t="s">
        <v>288</v>
      </c>
      <c r="B375" s="107" t="str">
        <f t="shared" si="12"/>
        <v>East Lothian2009</v>
      </c>
      <c r="C375" s="95" t="s">
        <v>248</v>
      </c>
      <c r="D375" s="95" t="s">
        <v>248</v>
      </c>
      <c r="E375" s="95" t="s">
        <v>104</v>
      </c>
      <c r="F375" s="95" t="s">
        <v>259</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hidden="1" x14ac:dyDescent="0.25">
      <c r="A376" s="107" t="s">
        <v>288</v>
      </c>
      <c r="B376" s="107" t="str">
        <f t="shared" si="12"/>
        <v>East Lothian2010</v>
      </c>
      <c r="C376" s="95" t="s">
        <v>248</v>
      </c>
      <c r="D376" s="95" t="s">
        <v>248</v>
      </c>
      <c r="E376" s="95" t="s">
        <v>104</v>
      </c>
      <c r="F376" s="95" t="s">
        <v>259</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hidden="1" x14ac:dyDescent="0.25">
      <c r="A377" s="107" t="s">
        <v>288</v>
      </c>
      <c r="B377" s="107" t="str">
        <f t="shared" si="12"/>
        <v>East Lothian2011</v>
      </c>
      <c r="C377" s="95" t="s">
        <v>248</v>
      </c>
      <c r="D377" s="95" t="s">
        <v>248</v>
      </c>
      <c r="E377" s="95" t="s">
        <v>104</v>
      </c>
      <c r="F377" s="95" t="s">
        <v>259</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hidden="1" x14ac:dyDescent="0.25">
      <c r="A378" s="107" t="s">
        <v>288</v>
      </c>
      <c r="B378" s="107" t="str">
        <f t="shared" si="12"/>
        <v>East Lothian2012</v>
      </c>
      <c r="C378" s="95" t="s">
        <v>248</v>
      </c>
      <c r="D378" s="95" t="s">
        <v>248</v>
      </c>
      <c r="E378" s="95" t="s">
        <v>104</v>
      </c>
      <c r="F378" s="95" t="s">
        <v>259</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hidden="1" x14ac:dyDescent="0.25">
      <c r="A379" s="107" t="s">
        <v>288</v>
      </c>
      <c r="B379" s="107" t="str">
        <f t="shared" si="12"/>
        <v>East Lothian2013</v>
      </c>
      <c r="C379" s="95" t="s">
        <v>248</v>
      </c>
      <c r="D379" s="95" t="s">
        <v>248</v>
      </c>
      <c r="E379" s="95" t="s">
        <v>104</v>
      </c>
      <c r="F379" s="95" t="s">
        <v>259</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hidden="1" x14ac:dyDescent="0.25">
      <c r="A380" s="107" t="s">
        <v>288</v>
      </c>
      <c r="B380" s="107" t="str">
        <f t="shared" si="12"/>
        <v>East Renfrewshire2005</v>
      </c>
      <c r="C380" s="95" t="s">
        <v>248</v>
      </c>
      <c r="D380" s="95" t="s">
        <v>248</v>
      </c>
      <c r="E380" s="95" t="s">
        <v>105</v>
      </c>
      <c r="F380" s="95" t="s">
        <v>260</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hidden="1" x14ac:dyDescent="0.25">
      <c r="A381" s="107" t="s">
        <v>288</v>
      </c>
      <c r="B381" s="107" t="str">
        <f t="shared" si="12"/>
        <v>East Renfrewshire2006</v>
      </c>
      <c r="C381" s="95" t="s">
        <v>248</v>
      </c>
      <c r="D381" s="95" t="s">
        <v>248</v>
      </c>
      <c r="E381" s="95" t="s">
        <v>105</v>
      </c>
      <c r="F381" s="95" t="s">
        <v>260</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hidden="1" x14ac:dyDescent="0.25">
      <c r="A382" s="107" t="s">
        <v>288</v>
      </c>
      <c r="B382" s="107" t="str">
        <f t="shared" si="12"/>
        <v>East Renfrewshire2007</v>
      </c>
      <c r="C382" s="95" t="s">
        <v>248</v>
      </c>
      <c r="D382" s="95" t="s">
        <v>248</v>
      </c>
      <c r="E382" s="95" t="s">
        <v>105</v>
      </c>
      <c r="F382" s="95" t="s">
        <v>260</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hidden="1" x14ac:dyDescent="0.25">
      <c r="A383" s="107" t="s">
        <v>288</v>
      </c>
      <c r="B383" s="107" t="str">
        <f t="shared" si="12"/>
        <v>East Renfrewshire2008</v>
      </c>
      <c r="C383" s="95" t="s">
        <v>248</v>
      </c>
      <c r="D383" s="95" t="s">
        <v>248</v>
      </c>
      <c r="E383" s="95" t="s">
        <v>105</v>
      </c>
      <c r="F383" s="95" t="s">
        <v>260</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hidden="1" x14ac:dyDescent="0.25">
      <c r="A384" s="107" t="s">
        <v>288</v>
      </c>
      <c r="B384" s="107" t="str">
        <f t="shared" si="12"/>
        <v>East Renfrewshire2009</v>
      </c>
      <c r="C384" s="95" t="s">
        <v>248</v>
      </c>
      <c r="D384" s="95" t="s">
        <v>248</v>
      </c>
      <c r="E384" s="95" t="s">
        <v>105</v>
      </c>
      <c r="F384" s="95" t="s">
        <v>260</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hidden="1" x14ac:dyDescent="0.25">
      <c r="A385" s="107" t="s">
        <v>288</v>
      </c>
      <c r="B385" s="107" t="str">
        <f t="shared" si="12"/>
        <v>East Renfrewshire2010</v>
      </c>
      <c r="C385" s="95" t="s">
        <v>248</v>
      </c>
      <c r="D385" s="95" t="s">
        <v>248</v>
      </c>
      <c r="E385" s="95" t="s">
        <v>105</v>
      </c>
      <c r="F385" s="95" t="s">
        <v>260</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hidden="1" x14ac:dyDescent="0.25">
      <c r="A386" s="107" t="s">
        <v>288</v>
      </c>
      <c r="B386" s="107" t="str">
        <f t="shared" si="12"/>
        <v>East Renfrewshire2011</v>
      </c>
      <c r="C386" s="95" t="s">
        <v>248</v>
      </c>
      <c r="D386" s="95" t="s">
        <v>248</v>
      </c>
      <c r="E386" s="95" t="s">
        <v>105</v>
      </c>
      <c r="F386" s="95" t="s">
        <v>260</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hidden="1" x14ac:dyDescent="0.25">
      <c r="A387" s="107" t="s">
        <v>288</v>
      </c>
      <c r="B387" s="107" t="str">
        <f t="shared" si="12"/>
        <v>East Renfrewshire2012</v>
      </c>
      <c r="C387" s="95" t="s">
        <v>248</v>
      </c>
      <c r="D387" s="95" t="s">
        <v>248</v>
      </c>
      <c r="E387" s="95" t="s">
        <v>105</v>
      </c>
      <c r="F387" s="95" t="s">
        <v>260</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hidden="1" x14ac:dyDescent="0.25">
      <c r="A388" s="107" t="s">
        <v>288</v>
      </c>
      <c r="B388" s="107" t="str">
        <f t="shared" si="12"/>
        <v>East Renfrewshire2013</v>
      </c>
      <c r="C388" s="95" t="s">
        <v>248</v>
      </c>
      <c r="D388" s="95" t="s">
        <v>248</v>
      </c>
      <c r="E388" s="95" t="s">
        <v>105</v>
      </c>
      <c r="F388" s="95" t="s">
        <v>260</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hidden="1" x14ac:dyDescent="0.25">
      <c r="A389" s="107" t="s">
        <v>288</v>
      </c>
      <c r="B389" s="107" t="str">
        <f t="shared" si="12"/>
        <v>City of Edinburgh2005</v>
      </c>
      <c r="C389" s="95" t="s">
        <v>248</v>
      </c>
      <c r="D389" s="95" t="s">
        <v>248</v>
      </c>
      <c r="E389" s="95" t="s">
        <v>121</v>
      </c>
      <c r="F389" s="95" t="s">
        <v>261</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hidden="1" x14ac:dyDescent="0.25">
      <c r="A390" s="107" t="s">
        <v>288</v>
      </c>
      <c r="B390" s="107" t="str">
        <f t="shared" si="12"/>
        <v>City of Edinburgh2006</v>
      </c>
      <c r="C390" s="95" t="s">
        <v>248</v>
      </c>
      <c r="D390" s="95" t="s">
        <v>248</v>
      </c>
      <c r="E390" s="95" t="s">
        <v>121</v>
      </c>
      <c r="F390" s="95" t="s">
        <v>261</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hidden="1" x14ac:dyDescent="0.25">
      <c r="A391" s="107" t="s">
        <v>288</v>
      </c>
      <c r="B391" s="107" t="str">
        <f t="shared" si="12"/>
        <v>City of Edinburgh2007</v>
      </c>
      <c r="C391" s="95" t="s">
        <v>248</v>
      </c>
      <c r="D391" s="95" t="s">
        <v>248</v>
      </c>
      <c r="E391" s="95" t="s">
        <v>121</v>
      </c>
      <c r="F391" s="95" t="s">
        <v>261</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hidden="1" x14ac:dyDescent="0.25">
      <c r="A392" s="107" t="s">
        <v>288</v>
      </c>
      <c r="B392" s="107" t="str">
        <f t="shared" si="12"/>
        <v>City of Edinburgh2008</v>
      </c>
      <c r="C392" s="95" t="s">
        <v>248</v>
      </c>
      <c r="D392" s="95" t="s">
        <v>248</v>
      </c>
      <c r="E392" s="95" t="s">
        <v>121</v>
      </c>
      <c r="F392" s="95" t="s">
        <v>261</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hidden="1" x14ac:dyDescent="0.25">
      <c r="A393" s="107" t="s">
        <v>288</v>
      </c>
      <c r="B393" s="107" t="str">
        <f t="shared" si="12"/>
        <v>City of Edinburgh2009</v>
      </c>
      <c r="C393" s="95" t="s">
        <v>248</v>
      </c>
      <c r="D393" s="95" t="s">
        <v>248</v>
      </c>
      <c r="E393" s="95" t="s">
        <v>121</v>
      </c>
      <c r="F393" s="95" t="s">
        <v>261</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hidden="1" x14ac:dyDescent="0.25">
      <c r="A394" s="107" t="s">
        <v>288</v>
      </c>
      <c r="B394" s="107" t="str">
        <f t="shared" si="12"/>
        <v>City of Edinburgh2010</v>
      </c>
      <c r="C394" s="95" t="s">
        <v>248</v>
      </c>
      <c r="D394" s="95" t="s">
        <v>248</v>
      </c>
      <c r="E394" s="95" t="s">
        <v>121</v>
      </c>
      <c r="F394" s="95" t="s">
        <v>261</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hidden="1" x14ac:dyDescent="0.25">
      <c r="A395" s="107" t="s">
        <v>288</v>
      </c>
      <c r="B395" s="107" t="str">
        <f t="shared" si="12"/>
        <v>City of Edinburgh2011</v>
      </c>
      <c r="C395" s="95" t="s">
        <v>248</v>
      </c>
      <c r="D395" s="95" t="s">
        <v>248</v>
      </c>
      <c r="E395" s="95" t="s">
        <v>121</v>
      </c>
      <c r="F395" s="95" t="s">
        <v>261</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hidden="1" x14ac:dyDescent="0.25">
      <c r="A396" s="107" t="s">
        <v>288</v>
      </c>
      <c r="B396" s="107" t="str">
        <f t="shared" si="12"/>
        <v>City of Edinburgh2012</v>
      </c>
      <c r="C396" s="95" t="s">
        <v>248</v>
      </c>
      <c r="D396" s="95" t="s">
        <v>248</v>
      </c>
      <c r="E396" s="95" t="s">
        <v>121</v>
      </c>
      <c r="F396" s="95" t="s">
        <v>261</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hidden="1" x14ac:dyDescent="0.25">
      <c r="A397" s="107" t="s">
        <v>288</v>
      </c>
      <c r="B397" s="107" t="str">
        <f t="shared" si="12"/>
        <v>City of Edinburgh2013</v>
      </c>
      <c r="C397" s="95" t="s">
        <v>248</v>
      </c>
      <c r="D397" s="95" t="s">
        <v>248</v>
      </c>
      <c r="E397" s="95" t="s">
        <v>121</v>
      </c>
      <c r="F397" s="95" t="s">
        <v>261</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hidden="1" x14ac:dyDescent="0.25">
      <c r="A398" s="107" t="s">
        <v>288</v>
      </c>
      <c r="B398" s="107" t="str">
        <f t="shared" si="12"/>
        <v>Eilean Siar2005</v>
      </c>
      <c r="C398" s="95" t="s">
        <v>248</v>
      </c>
      <c r="D398" s="95" t="s">
        <v>248</v>
      </c>
      <c r="E398" s="95" t="s">
        <v>106</v>
      </c>
      <c r="F398" s="95" t="s">
        <v>262</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hidden="1" x14ac:dyDescent="0.25">
      <c r="A399" s="107" t="s">
        <v>288</v>
      </c>
      <c r="B399" s="107" t="str">
        <f t="shared" si="12"/>
        <v>Eilean Siar2006</v>
      </c>
      <c r="C399" s="95" t="s">
        <v>248</v>
      </c>
      <c r="D399" s="95" t="s">
        <v>248</v>
      </c>
      <c r="E399" s="95" t="s">
        <v>106</v>
      </c>
      <c r="F399" s="95" t="s">
        <v>262</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hidden="1" x14ac:dyDescent="0.25">
      <c r="A400" s="107" t="s">
        <v>288</v>
      </c>
      <c r="B400" s="107" t="str">
        <f t="shared" si="12"/>
        <v>Eilean Siar2007</v>
      </c>
      <c r="C400" s="95" t="s">
        <v>248</v>
      </c>
      <c r="D400" s="95" t="s">
        <v>248</v>
      </c>
      <c r="E400" s="95" t="s">
        <v>106</v>
      </c>
      <c r="F400" s="95" t="s">
        <v>262</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hidden="1" x14ac:dyDescent="0.25">
      <c r="A401" s="107" t="s">
        <v>288</v>
      </c>
      <c r="B401" s="107" t="str">
        <f t="shared" si="12"/>
        <v>Eilean Siar2008</v>
      </c>
      <c r="C401" s="95" t="s">
        <v>248</v>
      </c>
      <c r="D401" s="95" t="s">
        <v>248</v>
      </c>
      <c r="E401" s="95" t="s">
        <v>106</v>
      </c>
      <c r="F401" s="95" t="s">
        <v>262</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hidden="1" x14ac:dyDescent="0.25">
      <c r="A402" s="107" t="s">
        <v>288</v>
      </c>
      <c r="B402" s="107" t="str">
        <f t="shared" si="12"/>
        <v>Eilean Siar2009</v>
      </c>
      <c r="C402" s="95" t="s">
        <v>248</v>
      </c>
      <c r="D402" s="95" t="s">
        <v>248</v>
      </c>
      <c r="E402" s="95" t="s">
        <v>106</v>
      </c>
      <c r="F402" s="95" t="s">
        <v>262</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hidden="1" x14ac:dyDescent="0.25">
      <c r="A403" s="107" t="s">
        <v>288</v>
      </c>
      <c r="B403" s="107" t="str">
        <f t="shared" si="12"/>
        <v>Eilean Siar2010</v>
      </c>
      <c r="C403" s="95" t="s">
        <v>248</v>
      </c>
      <c r="D403" s="95" t="s">
        <v>248</v>
      </c>
      <c r="E403" s="95" t="s">
        <v>106</v>
      </c>
      <c r="F403" s="95" t="s">
        <v>262</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hidden="1" x14ac:dyDescent="0.25">
      <c r="A404" s="107" t="s">
        <v>288</v>
      </c>
      <c r="B404" s="107" t="str">
        <f t="shared" si="12"/>
        <v>Eilean Siar2011</v>
      </c>
      <c r="C404" s="95" t="s">
        <v>248</v>
      </c>
      <c r="D404" s="95" t="s">
        <v>248</v>
      </c>
      <c r="E404" s="95" t="s">
        <v>106</v>
      </c>
      <c r="F404" s="95" t="s">
        <v>262</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hidden="1" x14ac:dyDescent="0.25">
      <c r="A405" s="107" t="s">
        <v>288</v>
      </c>
      <c r="B405" s="107" t="str">
        <f t="shared" si="12"/>
        <v>Eilean Siar2012</v>
      </c>
      <c r="C405" s="95" t="s">
        <v>248</v>
      </c>
      <c r="D405" s="95" t="s">
        <v>248</v>
      </c>
      <c r="E405" s="95" t="s">
        <v>106</v>
      </c>
      <c r="F405" s="95" t="s">
        <v>262</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hidden="1" x14ac:dyDescent="0.25">
      <c r="A406" s="107" t="s">
        <v>288</v>
      </c>
      <c r="B406" s="107" t="str">
        <f t="shared" si="12"/>
        <v>Eilean Siar2013</v>
      </c>
      <c r="C406" s="95" t="s">
        <v>248</v>
      </c>
      <c r="D406" s="95" t="s">
        <v>248</v>
      </c>
      <c r="E406" s="95" t="s">
        <v>106</v>
      </c>
      <c r="F406" s="95" t="s">
        <v>262</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hidden="1" x14ac:dyDescent="0.25">
      <c r="A407" s="107" t="s">
        <v>288</v>
      </c>
      <c r="B407" s="107" t="str">
        <f t="shared" si="12"/>
        <v>Falkirk2005</v>
      </c>
      <c r="C407" s="95" t="s">
        <v>248</v>
      </c>
      <c r="D407" s="95" t="s">
        <v>248</v>
      </c>
      <c r="E407" s="95" t="s">
        <v>263</v>
      </c>
      <c r="F407" s="95" t="s">
        <v>264</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hidden="1" x14ac:dyDescent="0.25">
      <c r="A408" s="107" t="s">
        <v>288</v>
      </c>
      <c r="B408" s="107" t="str">
        <f t="shared" si="12"/>
        <v>Falkirk2006</v>
      </c>
      <c r="C408" s="95" t="s">
        <v>248</v>
      </c>
      <c r="D408" s="95" t="s">
        <v>248</v>
      </c>
      <c r="E408" s="95" t="s">
        <v>263</v>
      </c>
      <c r="F408" s="95" t="s">
        <v>264</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hidden="1" x14ac:dyDescent="0.25">
      <c r="A409" s="107" t="s">
        <v>288</v>
      </c>
      <c r="B409" s="107" t="str">
        <f t="shared" si="12"/>
        <v>Falkirk2007</v>
      </c>
      <c r="C409" s="95" t="s">
        <v>248</v>
      </c>
      <c r="D409" s="95" t="s">
        <v>248</v>
      </c>
      <c r="E409" s="95" t="s">
        <v>263</v>
      </c>
      <c r="F409" s="95" t="s">
        <v>264</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hidden="1" x14ac:dyDescent="0.25">
      <c r="A410" s="107" t="s">
        <v>288</v>
      </c>
      <c r="B410" s="107" t="str">
        <f t="shared" si="12"/>
        <v>Falkirk2008</v>
      </c>
      <c r="C410" s="95" t="s">
        <v>248</v>
      </c>
      <c r="D410" s="95" t="s">
        <v>248</v>
      </c>
      <c r="E410" s="95" t="s">
        <v>263</v>
      </c>
      <c r="F410" s="95" t="s">
        <v>264</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hidden="1" x14ac:dyDescent="0.25">
      <c r="A411" s="107" t="s">
        <v>288</v>
      </c>
      <c r="B411" s="107" t="str">
        <f t="shared" si="12"/>
        <v>Falkirk2009</v>
      </c>
      <c r="C411" s="95" t="s">
        <v>248</v>
      </c>
      <c r="D411" s="95" t="s">
        <v>248</v>
      </c>
      <c r="E411" s="95" t="s">
        <v>263</v>
      </c>
      <c r="F411" s="95" t="s">
        <v>264</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hidden="1" x14ac:dyDescent="0.25">
      <c r="A412" s="107" t="s">
        <v>288</v>
      </c>
      <c r="B412" s="107" t="str">
        <f t="shared" si="12"/>
        <v>Falkirk2010</v>
      </c>
      <c r="C412" s="95" t="s">
        <v>248</v>
      </c>
      <c r="D412" s="95" t="s">
        <v>248</v>
      </c>
      <c r="E412" s="95" t="s">
        <v>263</v>
      </c>
      <c r="F412" s="95" t="s">
        <v>264</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hidden="1" x14ac:dyDescent="0.25">
      <c r="A413" s="107" t="s">
        <v>288</v>
      </c>
      <c r="B413" s="107" t="str">
        <f t="shared" si="12"/>
        <v>Falkirk2011</v>
      </c>
      <c r="C413" s="95" t="s">
        <v>248</v>
      </c>
      <c r="D413" s="95" t="s">
        <v>248</v>
      </c>
      <c r="E413" s="95" t="s">
        <v>263</v>
      </c>
      <c r="F413" s="95" t="s">
        <v>264</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hidden="1" x14ac:dyDescent="0.25">
      <c r="A414" s="107" t="s">
        <v>288</v>
      </c>
      <c r="B414" s="107" t="str">
        <f t="shared" si="12"/>
        <v>Falkirk2012</v>
      </c>
      <c r="C414" s="95" t="s">
        <v>248</v>
      </c>
      <c r="D414" s="95" t="s">
        <v>248</v>
      </c>
      <c r="E414" s="95" t="s">
        <v>263</v>
      </c>
      <c r="F414" s="95" t="s">
        <v>264</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hidden="1" x14ac:dyDescent="0.25">
      <c r="A415" s="107" t="s">
        <v>288</v>
      </c>
      <c r="B415" s="107" t="str">
        <f t="shared" si="12"/>
        <v>Falkirk2013</v>
      </c>
      <c r="C415" s="95" t="s">
        <v>248</v>
      </c>
      <c r="D415" s="95" t="s">
        <v>248</v>
      </c>
      <c r="E415" s="95" t="s">
        <v>263</v>
      </c>
      <c r="F415" s="95" t="s">
        <v>264</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288</v>
      </c>
      <c r="B416" s="107" t="str">
        <f t="shared" si="12"/>
        <v>Fife2005</v>
      </c>
      <c r="C416" s="95" t="s">
        <v>248</v>
      </c>
      <c r="D416" s="95" t="s">
        <v>248</v>
      </c>
      <c r="E416" s="95" t="s">
        <v>265</v>
      </c>
      <c r="F416" s="95" t="s">
        <v>266</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288</v>
      </c>
      <c r="B417" s="107" t="str">
        <f t="shared" si="12"/>
        <v>Fife2006</v>
      </c>
      <c r="C417" s="95" t="s">
        <v>248</v>
      </c>
      <c r="D417" s="95" t="s">
        <v>248</v>
      </c>
      <c r="E417" s="95" t="s">
        <v>265</v>
      </c>
      <c r="F417" s="95" t="s">
        <v>266</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288</v>
      </c>
      <c r="B418" s="107" t="str">
        <f t="shared" si="12"/>
        <v>Fife2007</v>
      </c>
      <c r="C418" s="95" t="s">
        <v>248</v>
      </c>
      <c r="D418" s="95" t="s">
        <v>248</v>
      </c>
      <c r="E418" s="95" t="s">
        <v>265</v>
      </c>
      <c r="F418" s="95" t="s">
        <v>266</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288</v>
      </c>
      <c r="B419" s="107" t="str">
        <f t="shared" ref="B419:B482" si="14">E419&amp;G419</f>
        <v>Fife2008</v>
      </c>
      <c r="C419" s="95" t="s">
        <v>248</v>
      </c>
      <c r="D419" s="95" t="s">
        <v>248</v>
      </c>
      <c r="E419" s="95" t="s">
        <v>265</v>
      </c>
      <c r="F419" s="95" t="s">
        <v>266</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288</v>
      </c>
      <c r="B420" s="107" t="str">
        <f t="shared" si="14"/>
        <v>Fife2009</v>
      </c>
      <c r="C420" s="95" t="s">
        <v>248</v>
      </c>
      <c r="D420" s="95" t="s">
        <v>248</v>
      </c>
      <c r="E420" s="95" t="s">
        <v>265</v>
      </c>
      <c r="F420" s="95" t="s">
        <v>266</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288</v>
      </c>
      <c r="B421" s="107" t="str">
        <f t="shared" si="14"/>
        <v>Fife2010</v>
      </c>
      <c r="C421" s="95" t="s">
        <v>248</v>
      </c>
      <c r="D421" s="95" t="s">
        <v>248</v>
      </c>
      <c r="E421" s="95" t="s">
        <v>265</v>
      </c>
      <c r="F421" s="95" t="s">
        <v>266</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288</v>
      </c>
      <c r="B422" s="107" t="str">
        <f t="shared" si="14"/>
        <v>Fife2011</v>
      </c>
      <c r="C422" s="95" t="s">
        <v>248</v>
      </c>
      <c r="D422" s="95" t="s">
        <v>248</v>
      </c>
      <c r="E422" s="95" t="s">
        <v>265</v>
      </c>
      <c r="F422" s="95" t="s">
        <v>266</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288</v>
      </c>
      <c r="B423" s="107" t="str">
        <f t="shared" si="14"/>
        <v>Fife2012</v>
      </c>
      <c r="C423" s="95" t="s">
        <v>248</v>
      </c>
      <c r="D423" s="95" t="s">
        <v>248</v>
      </c>
      <c r="E423" s="95" t="s">
        <v>265</v>
      </c>
      <c r="F423" s="95" t="s">
        <v>266</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288</v>
      </c>
      <c r="B424" s="107" t="str">
        <f t="shared" si="14"/>
        <v>Fife2013</v>
      </c>
      <c r="C424" s="95" t="s">
        <v>248</v>
      </c>
      <c r="D424" s="95" t="s">
        <v>248</v>
      </c>
      <c r="E424" s="95" t="s">
        <v>265</v>
      </c>
      <c r="F424" s="95" t="s">
        <v>266</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hidden="1" x14ac:dyDescent="0.25">
      <c r="A425" s="107" t="s">
        <v>288</v>
      </c>
      <c r="B425" s="107" t="str">
        <f t="shared" si="14"/>
        <v>Glasgow City2005</v>
      </c>
      <c r="C425" s="95" t="s">
        <v>248</v>
      </c>
      <c r="D425" s="95" t="s">
        <v>248</v>
      </c>
      <c r="E425" s="95" t="s">
        <v>107</v>
      </c>
      <c r="F425" s="95" t="s">
        <v>267</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hidden="1" x14ac:dyDescent="0.25">
      <c r="A426" s="107" t="s">
        <v>288</v>
      </c>
      <c r="B426" s="107" t="str">
        <f t="shared" si="14"/>
        <v>Glasgow City2006</v>
      </c>
      <c r="C426" s="95" t="s">
        <v>248</v>
      </c>
      <c r="D426" s="95" t="s">
        <v>248</v>
      </c>
      <c r="E426" s="95" t="s">
        <v>107</v>
      </c>
      <c r="F426" s="95" t="s">
        <v>267</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hidden="1" x14ac:dyDescent="0.25">
      <c r="A427" s="107" t="s">
        <v>288</v>
      </c>
      <c r="B427" s="107" t="str">
        <f t="shared" si="14"/>
        <v>Glasgow City2007</v>
      </c>
      <c r="C427" s="95" t="s">
        <v>248</v>
      </c>
      <c r="D427" s="95" t="s">
        <v>248</v>
      </c>
      <c r="E427" s="95" t="s">
        <v>107</v>
      </c>
      <c r="F427" s="95" t="s">
        <v>267</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hidden="1" x14ac:dyDescent="0.25">
      <c r="A428" s="107" t="s">
        <v>288</v>
      </c>
      <c r="B428" s="107" t="str">
        <f t="shared" si="14"/>
        <v>Glasgow City2008</v>
      </c>
      <c r="C428" s="95" t="s">
        <v>248</v>
      </c>
      <c r="D428" s="95" t="s">
        <v>248</v>
      </c>
      <c r="E428" s="95" t="s">
        <v>107</v>
      </c>
      <c r="F428" s="95" t="s">
        <v>267</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hidden="1" x14ac:dyDescent="0.25">
      <c r="A429" s="107" t="s">
        <v>288</v>
      </c>
      <c r="B429" s="107" t="str">
        <f t="shared" si="14"/>
        <v>Glasgow City2009</v>
      </c>
      <c r="C429" s="95" t="s">
        <v>248</v>
      </c>
      <c r="D429" s="95" t="s">
        <v>248</v>
      </c>
      <c r="E429" s="95" t="s">
        <v>107</v>
      </c>
      <c r="F429" s="95" t="s">
        <v>267</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hidden="1" x14ac:dyDescent="0.25">
      <c r="A430" s="107" t="s">
        <v>288</v>
      </c>
      <c r="B430" s="107" t="str">
        <f t="shared" si="14"/>
        <v>Glasgow City2010</v>
      </c>
      <c r="C430" s="95" t="s">
        <v>248</v>
      </c>
      <c r="D430" s="95" t="s">
        <v>248</v>
      </c>
      <c r="E430" s="95" t="s">
        <v>107</v>
      </c>
      <c r="F430" s="95" t="s">
        <v>267</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hidden="1" x14ac:dyDescent="0.25">
      <c r="A431" s="107" t="s">
        <v>288</v>
      </c>
      <c r="B431" s="107" t="str">
        <f t="shared" si="14"/>
        <v>Glasgow City2011</v>
      </c>
      <c r="C431" s="95" t="s">
        <v>248</v>
      </c>
      <c r="D431" s="95" t="s">
        <v>248</v>
      </c>
      <c r="E431" s="95" t="s">
        <v>107</v>
      </c>
      <c r="F431" s="95" t="s">
        <v>267</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hidden="1" x14ac:dyDescent="0.25">
      <c r="A432" s="107" t="s">
        <v>288</v>
      </c>
      <c r="B432" s="107" t="str">
        <f t="shared" si="14"/>
        <v>Glasgow City2012</v>
      </c>
      <c r="C432" s="95" t="s">
        <v>248</v>
      </c>
      <c r="D432" s="95" t="s">
        <v>248</v>
      </c>
      <c r="E432" s="95" t="s">
        <v>107</v>
      </c>
      <c r="F432" s="95" t="s">
        <v>267</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hidden="1" x14ac:dyDescent="0.25">
      <c r="A433" s="107" t="s">
        <v>288</v>
      </c>
      <c r="B433" s="107" t="str">
        <f t="shared" si="14"/>
        <v>Glasgow City2013</v>
      </c>
      <c r="C433" s="95" t="s">
        <v>248</v>
      </c>
      <c r="D433" s="95" t="s">
        <v>248</v>
      </c>
      <c r="E433" s="95" t="s">
        <v>107</v>
      </c>
      <c r="F433" s="95" t="s">
        <v>267</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hidden="1" x14ac:dyDescent="0.25">
      <c r="A434" s="107" t="s">
        <v>288</v>
      </c>
      <c r="B434" s="107" t="str">
        <f t="shared" si="14"/>
        <v>Highland2005</v>
      </c>
      <c r="C434" s="95" t="s">
        <v>248</v>
      </c>
      <c r="D434" s="95" t="s">
        <v>248</v>
      </c>
      <c r="E434" s="95" t="s">
        <v>268</v>
      </c>
      <c r="F434" s="95" t="s">
        <v>269</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hidden="1" x14ac:dyDescent="0.25">
      <c r="A435" s="107" t="s">
        <v>288</v>
      </c>
      <c r="B435" s="107" t="str">
        <f t="shared" si="14"/>
        <v>Highland2006</v>
      </c>
      <c r="C435" s="95" t="s">
        <v>248</v>
      </c>
      <c r="D435" s="95" t="s">
        <v>248</v>
      </c>
      <c r="E435" s="95" t="s">
        <v>268</v>
      </c>
      <c r="F435" s="95" t="s">
        <v>269</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hidden="1" x14ac:dyDescent="0.25">
      <c r="A436" s="107" t="s">
        <v>288</v>
      </c>
      <c r="B436" s="107" t="str">
        <f t="shared" si="14"/>
        <v>Highland2007</v>
      </c>
      <c r="C436" s="95" t="s">
        <v>248</v>
      </c>
      <c r="D436" s="95" t="s">
        <v>248</v>
      </c>
      <c r="E436" s="95" t="s">
        <v>268</v>
      </c>
      <c r="F436" s="95" t="s">
        <v>269</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hidden="1" x14ac:dyDescent="0.25">
      <c r="A437" s="107" t="s">
        <v>288</v>
      </c>
      <c r="B437" s="107" t="str">
        <f t="shared" si="14"/>
        <v>Highland2008</v>
      </c>
      <c r="C437" s="95" t="s">
        <v>248</v>
      </c>
      <c r="D437" s="95" t="s">
        <v>248</v>
      </c>
      <c r="E437" s="95" t="s">
        <v>268</v>
      </c>
      <c r="F437" s="95" t="s">
        <v>269</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hidden="1" x14ac:dyDescent="0.25">
      <c r="A438" s="107" t="s">
        <v>288</v>
      </c>
      <c r="B438" s="107" t="str">
        <f t="shared" si="14"/>
        <v>Highland2009</v>
      </c>
      <c r="C438" s="95" t="s">
        <v>248</v>
      </c>
      <c r="D438" s="95" t="s">
        <v>248</v>
      </c>
      <c r="E438" s="95" t="s">
        <v>268</v>
      </c>
      <c r="F438" s="95" t="s">
        <v>269</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hidden="1" x14ac:dyDescent="0.25">
      <c r="A439" s="107" t="s">
        <v>288</v>
      </c>
      <c r="B439" s="107" t="str">
        <f t="shared" si="14"/>
        <v>Highland2010</v>
      </c>
      <c r="C439" s="95" t="s">
        <v>248</v>
      </c>
      <c r="D439" s="95" t="s">
        <v>248</v>
      </c>
      <c r="E439" s="95" t="s">
        <v>268</v>
      </c>
      <c r="F439" s="95" t="s">
        <v>269</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hidden="1" x14ac:dyDescent="0.25">
      <c r="A440" s="107" t="s">
        <v>288</v>
      </c>
      <c r="B440" s="107" t="str">
        <f t="shared" si="14"/>
        <v>Highland2011</v>
      </c>
      <c r="C440" s="95" t="s">
        <v>248</v>
      </c>
      <c r="D440" s="95" t="s">
        <v>248</v>
      </c>
      <c r="E440" s="95" t="s">
        <v>268</v>
      </c>
      <c r="F440" s="95" t="s">
        <v>269</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hidden="1" x14ac:dyDescent="0.25">
      <c r="A441" s="107" t="s">
        <v>288</v>
      </c>
      <c r="B441" s="107" t="str">
        <f t="shared" si="14"/>
        <v>Highland2012</v>
      </c>
      <c r="C441" s="95" t="s">
        <v>248</v>
      </c>
      <c r="D441" s="95" t="s">
        <v>248</v>
      </c>
      <c r="E441" s="95" t="s">
        <v>268</v>
      </c>
      <c r="F441" s="95" t="s">
        <v>269</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hidden="1" x14ac:dyDescent="0.25">
      <c r="A442" s="107" t="s">
        <v>288</v>
      </c>
      <c r="B442" s="107" t="str">
        <f t="shared" si="14"/>
        <v>Highland2013</v>
      </c>
      <c r="C442" s="95" t="s">
        <v>248</v>
      </c>
      <c r="D442" s="95" t="s">
        <v>248</v>
      </c>
      <c r="E442" s="95" t="s">
        <v>268</v>
      </c>
      <c r="F442" s="95" t="s">
        <v>269</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hidden="1" x14ac:dyDescent="0.25">
      <c r="A443" s="107" t="s">
        <v>288</v>
      </c>
      <c r="B443" s="107" t="str">
        <f t="shared" si="14"/>
        <v>Inverclyde2005</v>
      </c>
      <c r="C443" s="95" t="s">
        <v>248</v>
      </c>
      <c r="D443" s="95" t="s">
        <v>248</v>
      </c>
      <c r="E443" s="95" t="s">
        <v>108</v>
      </c>
      <c r="F443" s="95" t="s">
        <v>270</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hidden="1" x14ac:dyDescent="0.25">
      <c r="A444" s="107" t="s">
        <v>288</v>
      </c>
      <c r="B444" s="107" t="str">
        <f t="shared" si="14"/>
        <v>Inverclyde2006</v>
      </c>
      <c r="C444" s="95" t="s">
        <v>248</v>
      </c>
      <c r="D444" s="95" t="s">
        <v>248</v>
      </c>
      <c r="E444" s="95" t="s">
        <v>108</v>
      </c>
      <c r="F444" s="95" t="s">
        <v>270</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hidden="1" x14ac:dyDescent="0.25">
      <c r="A445" s="107" t="s">
        <v>288</v>
      </c>
      <c r="B445" s="107" t="str">
        <f t="shared" si="14"/>
        <v>Inverclyde2007</v>
      </c>
      <c r="C445" s="95" t="s">
        <v>248</v>
      </c>
      <c r="D445" s="95" t="s">
        <v>248</v>
      </c>
      <c r="E445" s="95" t="s">
        <v>108</v>
      </c>
      <c r="F445" s="95" t="s">
        <v>270</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hidden="1" x14ac:dyDescent="0.25">
      <c r="A446" s="107" t="s">
        <v>288</v>
      </c>
      <c r="B446" s="107" t="str">
        <f t="shared" si="14"/>
        <v>Inverclyde2008</v>
      </c>
      <c r="C446" s="95" t="s">
        <v>248</v>
      </c>
      <c r="D446" s="95" t="s">
        <v>248</v>
      </c>
      <c r="E446" s="95" t="s">
        <v>108</v>
      </c>
      <c r="F446" s="95" t="s">
        <v>270</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hidden="1" x14ac:dyDescent="0.25">
      <c r="A447" s="107" t="s">
        <v>288</v>
      </c>
      <c r="B447" s="107" t="str">
        <f t="shared" si="14"/>
        <v>Inverclyde2009</v>
      </c>
      <c r="C447" s="95" t="s">
        <v>248</v>
      </c>
      <c r="D447" s="95" t="s">
        <v>248</v>
      </c>
      <c r="E447" s="95" t="s">
        <v>108</v>
      </c>
      <c r="F447" s="95" t="s">
        <v>270</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hidden="1" x14ac:dyDescent="0.25">
      <c r="A448" s="107" t="s">
        <v>288</v>
      </c>
      <c r="B448" s="107" t="str">
        <f t="shared" si="14"/>
        <v>Inverclyde2010</v>
      </c>
      <c r="C448" s="95" t="s">
        <v>248</v>
      </c>
      <c r="D448" s="95" t="s">
        <v>248</v>
      </c>
      <c r="E448" s="95" t="s">
        <v>108</v>
      </c>
      <c r="F448" s="95" t="s">
        <v>270</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hidden="1" x14ac:dyDescent="0.25">
      <c r="A449" s="107" t="s">
        <v>288</v>
      </c>
      <c r="B449" s="107" t="str">
        <f t="shared" si="14"/>
        <v>Inverclyde2011</v>
      </c>
      <c r="C449" s="95" t="s">
        <v>248</v>
      </c>
      <c r="D449" s="95" t="s">
        <v>248</v>
      </c>
      <c r="E449" s="95" t="s">
        <v>108</v>
      </c>
      <c r="F449" s="95" t="s">
        <v>270</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hidden="1" x14ac:dyDescent="0.25">
      <c r="A450" s="107" t="s">
        <v>288</v>
      </c>
      <c r="B450" s="107" t="str">
        <f t="shared" si="14"/>
        <v>Inverclyde2012</v>
      </c>
      <c r="C450" s="95" t="s">
        <v>248</v>
      </c>
      <c r="D450" s="95" t="s">
        <v>248</v>
      </c>
      <c r="E450" s="95" t="s">
        <v>108</v>
      </c>
      <c r="F450" s="95" t="s">
        <v>270</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hidden="1" x14ac:dyDescent="0.25">
      <c r="A451" s="107" t="s">
        <v>288</v>
      </c>
      <c r="B451" s="107" t="str">
        <f t="shared" si="14"/>
        <v>Inverclyde2013</v>
      </c>
      <c r="C451" s="95" t="s">
        <v>248</v>
      </c>
      <c r="D451" s="95" t="s">
        <v>248</v>
      </c>
      <c r="E451" s="95" t="s">
        <v>108</v>
      </c>
      <c r="F451" s="95" t="s">
        <v>270</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hidden="1" x14ac:dyDescent="0.25">
      <c r="A452" s="107" t="s">
        <v>288</v>
      </c>
      <c r="B452" s="107" t="str">
        <f t="shared" si="14"/>
        <v>Midlothian2005</v>
      </c>
      <c r="C452" s="95" t="s">
        <v>248</v>
      </c>
      <c r="D452" s="95" t="s">
        <v>248</v>
      </c>
      <c r="E452" s="95" t="s">
        <v>109</v>
      </c>
      <c r="F452" s="95" t="s">
        <v>271</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hidden="1" x14ac:dyDescent="0.25">
      <c r="A453" s="107" t="s">
        <v>288</v>
      </c>
      <c r="B453" s="107" t="str">
        <f t="shared" si="14"/>
        <v>Midlothian2006</v>
      </c>
      <c r="C453" s="95" t="s">
        <v>248</v>
      </c>
      <c r="D453" s="95" t="s">
        <v>248</v>
      </c>
      <c r="E453" s="95" t="s">
        <v>109</v>
      </c>
      <c r="F453" s="95" t="s">
        <v>271</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hidden="1" x14ac:dyDescent="0.25">
      <c r="A454" s="107" t="s">
        <v>288</v>
      </c>
      <c r="B454" s="107" t="str">
        <f t="shared" si="14"/>
        <v>Midlothian2007</v>
      </c>
      <c r="C454" s="95" t="s">
        <v>248</v>
      </c>
      <c r="D454" s="95" t="s">
        <v>248</v>
      </c>
      <c r="E454" s="95" t="s">
        <v>109</v>
      </c>
      <c r="F454" s="95" t="s">
        <v>271</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hidden="1" x14ac:dyDescent="0.25">
      <c r="A455" s="107" t="s">
        <v>288</v>
      </c>
      <c r="B455" s="107" t="str">
        <f t="shared" si="14"/>
        <v>Midlothian2008</v>
      </c>
      <c r="C455" s="95" t="s">
        <v>248</v>
      </c>
      <c r="D455" s="95" t="s">
        <v>248</v>
      </c>
      <c r="E455" s="95" t="s">
        <v>109</v>
      </c>
      <c r="F455" s="95" t="s">
        <v>271</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hidden="1" x14ac:dyDescent="0.25">
      <c r="A456" s="107" t="s">
        <v>288</v>
      </c>
      <c r="B456" s="107" t="str">
        <f t="shared" si="14"/>
        <v>Midlothian2009</v>
      </c>
      <c r="C456" s="95" t="s">
        <v>248</v>
      </c>
      <c r="D456" s="95" t="s">
        <v>248</v>
      </c>
      <c r="E456" s="95" t="s">
        <v>109</v>
      </c>
      <c r="F456" s="95" t="s">
        <v>271</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hidden="1" x14ac:dyDescent="0.25">
      <c r="A457" s="107" t="s">
        <v>288</v>
      </c>
      <c r="B457" s="107" t="str">
        <f t="shared" si="14"/>
        <v>Midlothian2010</v>
      </c>
      <c r="C457" s="95" t="s">
        <v>248</v>
      </c>
      <c r="D457" s="95" t="s">
        <v>248</v>
      </c>
      <c r="E457" s="95" t="s">
        <v>109</v>
      </c>
      <c r="F457" s="95" t="s">
        <v>271</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hidden="1" x14ac:dyDescent="0.25">
      <c r="A458" s="107" t="s">
        <v>288</v>
      </c>
      <c r="B458" s="107" t="str">
        <f t="shared" si="14"/>
        <v>Midlothian2011</v>
      </c>
      <c r="C458" s="95" t="s">
        <v>248</v>
      </c>
      <c r="D458" s="95" t="s">
        <v>248</v>
      </c>
      <c r="E458" s="95" t="s">
        <v>109</v>
      </c>
      <c r="F458" s="95" t="s">
        <v>271</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hidden="1" x14ac:dyDescent="0.25">
      <c r="A459" s="107" t="s">
        <v>288</v>
      </c>
      <c r="B459" s="107" t="str">
        <f t="shared" si="14"/>
        <v>Midlothian2012</v>
      </c>
      <c r="C459" s="95" t="s">
        <v>248</v>
      </c>
      <c r="D459" s="95" t="s">
        <v>248</v>
      </c>
      <c r="E459" s="95" t="s">
        <v>109</v>
      </c>
      <c r="F459" s="95" t="s">
        <v>271</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hidden="1" x14ac:dyDescent="0.25">
      <c r="A460" s="107" t="s">
        <v>288</v>
      </c>
      <c r="B460" s="107" t="str">
        <f t="shared" si="14"/>
        <v>Midlothian2013</v>
      </c>
      <c r="C460" s="95" t="s">
        <v>248</v>
      </c>
      <c r="D460" s="95" t="s">
        <v>248</v>
      </c>
      <c r="E460" s="95" t="s">
        <v>109</v>
      </c>
      <c r="F460" s="95" t="s">
        <v>271</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hidden="1" x14ac:dyDescent="0.25">
      <c r="A461" s="107" t="s">
        <v>288</v>
      </c>
      <c r="B461" s="107" t="str">
        <f t="shared" si="14"/>
        <v>Moray2005</v>
      </c>
      <c r="C461" s="95" t="s">
        <v>248</v>
      </c>
      <c r="D461" s="95" t="s">
        <v>248</v>
      </c>
      <c r="E461" s="95" t="s">
        <v>110</v>
      </c>
      <c r="F461" s="95" t="s">
        <v>272</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hidden="1" x14ac:dyDescent="0.25">
      <c r="A462" s="107" t="s">
        <v>288</v>
      </c>
      <c r="B462" s="107" t="str">
        <f t="shared" si="14"/>
        <v>Moray2006</v>
      </c>
      <c r="C462" s="95" t="s">
        <v>248</v>
      </c>
      <c r="D462" s="95" t="s">
        <v>248</v>
      </c>
      <c r="E462" s="95" t="s">
        <v>110</v>
      </c>
      <c r="F462" s="95" t="s">
        <v>272</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hidden="1" x14ac:dyDescent="0.25">
      <c r="A463" s="107" t="s">
        <v>288</v>
      </c>
      <c r="B463" s="107" t="str">
        <f t="shared" si="14"/>
        <v>Moray2007</v>
      </c>
      <c r="C463" s="95" t="s">
        <v>248</v>
      </c>
      <c r="D463" s="95" t="s">
        <v>248</v>
      </c>
      <c r="E463" s="95" t="s">
        <v>110</v>
      </c>
      <c r="F463" s="95" t="s">
        <v>272</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hidden="1" x14ac:dyDescent="0.25">
      <c r="A464" s="107" t="s">
        <v>288</v>
      </c>
      <c r="B464" s="107" t="str">
        <f t="shared" si="14"/>
        <v>Moray2008</v>
      </c>
      <c r="C464" s="95" t="s">
        <v>248</v>
      </c>
      <c r="D464" s="95" t="s">
        <v>248</v>
      </c>
      <c r="E464" s="95" t="s">
        <v>110</v>
      </c>
      <c r="F464" s="95" t="s">
        <v>272</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hidden="1" x14ac:dyDescent="0.25">
      <c r="A465" s="107" t="s">
        <v>288</v>
      </c>
      <c r="B465" s="107" t="str">
        <f t="shared" si="14"/>
        <v>Moray2009</v>
      </c>
      <c r="C465" s="95" t="s">
        <v>248</v>
      </c>
      <c r="D465" s="95" t="s">
        <v>248</v>
      </c>
      <c r="E465" s="95" t="s">
        <v>110</v>
      </c>
      <c r="F465" s="95" t="s">
        <v>272</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hidden="1" x14ac:dyDescent="0.25">
      <c r="A466" s="107" t="s">
        <v>288</v>
      </c>
      <c r="B466" s="107" t="str">
        <f t="shared" si="14"/>
        <v>Moray2010</v>
      </c>
      <c r="C466" s="95" t="s">
        <v>248</v>
      </c>
      <c r="D466" s="95" t="s">
        <v>248</v>
      </c>
      <c r="E466" s="95" t="s">
        <v>110</v>
      </c>
      <c r="F466" s="95" t="s">
        <v>272</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hidden="1" x14ac:dyDescent="0.25">
      <c r="A467" s="107" t="s">
        <v>288</v>
      </c>
      <c r="B467" s="107" t="str">
        <f t="shared" si="14"/>
        <v>Moray2011</v>
      </c>
      <c r="C467" s="95" t="s">
        <v>248</v>
      </c>
      <c r="D467" s="95" t="s">
        <v>248</v>
      </c>
      <c r="E467" s="95" t="s">
        <v>110</v>
      </c>
      <c r="F467" s="95" t="s">
        <v>272</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hidden="1" x14ac:dyDescent="0.25">
      <c r="A468" s="107" t="s">
        <v>288</v>
      </c>
      <c r="B468" s="107" t="str">
        <f t="shared" si="14"/>
        <v>Moray2012</v>
      </c>
      <c r="C468" s="95" t="s">
        <v>248</v>
      </c>
      <c r="D468" s="95" t="s">
        <v>248</v>
      </c>
      <c r="E468" s="95" t="s">
        <v>110</v>
      </c>
      <c r="F468" s="95" t="s">
        <v>272</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hidden="1" x14ac:dyDescent="0.25">
      <c r="A469" s="107" t="s">
        <v>288</v>
      </c>
      <c r="B469" s="107" t="str">
        <f t="shared" si="14"/>
        <v>Moray2013</v>
      </c>
      <c r="C469" s="95" t="s">
        <v>248</v>
      </c>
      <c r="D469" s="95" t="s">
        <v>248</v>
      </c>
      <c r="E469" s="95" t="s">
        <v>110</v>
      </c>
      <c r="F469" s="95" t="s">
        <v>272</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hidden="1" x14ac:dyDescent="0.25">
      <c r="A470" s="107" t="s">
        <v>288</v>
      </c>
      <c r="B470" s="107" t="str">
        <f t="shared" si="14"/>
        <v>North Ayrshire2005</v>
      </c>
      <c r="C470" s="95" t="s">
        <v>248</v>
      </c>
      <c r="D470" s="95" t="s">
        <v>248</v>
      </c>
      <c r="E470" s="95" t="s">
        <v>111</v>
      </c>
      <c r="F470" s="95" t="s">
        <v>273</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hidden="1" x14ac:dyDescent="0.25">
      <c r="A471" s="107" t="s">
        <v>288</v>
      </c>
      <c r="B471" s="107" t="str">
        <f t="shared" si="14"/>
        <v>North Ayrshire2006</v>
      </c>
      <c r="C471" s="95" t="s">
        <v>248</v>
      </c>
      <c r="D471" s="95" t="s">
        <v>248</v>
      </c>
      <c r="E471" s="95" t="s">
        <v>111</v>
      </c>
      <c r="F471" s="95" t="s">
        <v>273</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hidden="1" x14ac:dyDescent="0.25">
      <c r="A472" s="107" t="s">
        <v>288</v>
      </c>
      <c r="B472" s="107" t="str">
        <f t="shared" si="14"/>
        <v>North Ayrshire2007</v>
      </c>
      <c r="C472" s="95" t="s">
        <v>248</v>
      </c>
      <c r="D472" s="95" t="s">
        <v>248</v>
      </c>
      <c r="E472" s="95" t="s">
        <v>111</v>
      </c>
      <c r="F472" s="95" t="s">
        <v>273</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hidden="1" x14ac:dyDescent="0.25">
      <c r="A473" s="107" t="s">
        <v>288</v>
      </c>
      <c r="B473" s="107" t="str">
        <f t="shared" si="14"/>
        <v>North Ayrshire2008</v>
      </c>
      <c r="C473" s="95" t="s">
        <v>248</v>
      </c>
      <c r="D473" s="95" t="s">
        <v>248</v>
      </c>
      <c r="E473" s="95" t="s">
        <v>111</v>
      </c>
      <c r="F473" s="95" t="s">
        <v>273</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hidden="1" x14ac:dyDescent="0.25">
      <c r="A474" s="107" t="s">
        <v>288</v>
      </c>
      <c r="B474" s="107" t="str">
        <f t="shared" si="14"/>
        <v>North Ayrshire2009</v>
      </c>
      <c r="C474" s="95" t="s">
        <v>248</v>
      </c>
      <c r="D474" s="95" t="s">
        <v>248</v>
      </c>
      <c r="E474" s="95" t="s">
        <v>111</v>
      </c>
      <c r="F474" s="95" t="s">
        <v>273</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hidden="1" x14ac:dyDescent="0.25">
      <c r="A475" s="107" t="s">
        <v>288</v>
      </c>
      <c r="B475" s="107" t="str">
        <f t="shared" si="14"/>
        <v>North Ayrshire2010</v>
      </c>
      <c r="C475" s="95" t="s">
        <v>248</v>
      </c>
      <c r="D475" s="95" t="s">
        <v>248</v>
      </c>
      <c r="E475" s="95" t="s">
        <v>111</v>
      </c>
      <c r="F475" s="95" t="s">
        <v>273</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hidden="1" x14ac:dyDescent="0.25">
      <c r="A476" s="107" t="s">
        <v>288</v>
      </c>
      <c r="B476" s="107" t="str">
        <f t="shared" si="14"/>
        <v>North Ayrshire2011</v>
      </c>
      <c r="C476" s="95" t="s">
        <v>248</v>
      </c>
      <c r="D476" s="95" t="s">
        <v>248</v>
      </c>
      <c r="E476" s="95" t="s">
        <v>111</v>
      </c>
      <c r="F476" s="95" t="s">
        <v>273</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hidden="1" x14ac:dyDescent="0.25">
      <c r="A477" s="107" t="s">
        <v>288</v>
      </c>
      <c r="B477" s="107" t="str">
        <f t="shared" si="14"/>
        <v>North Ayrshire2012</v>
      </c>
      <c r="C477" s="95" t="s">
        <v>248</v>
      </c>
      <c r="D477" s="95" t="s">
        <v>248</v>
      </c>
      <c r="E477" s="95" t="s">
        <v>111</v>
      </c>
      <c r="F477" s="95" t="s">
        <v>273</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hidden="1" x14ac:dyDescent="0.25">
      <c r="A478" s="107" t="s">
        <v>288</v>
      </c>
      <c r="B478" s="107" t="str">
        <f t="shared" si="14"/>
        <v>North Ayrshire2013</v>
      </c>
      <c r="C478" s="95" t="s">
        <v>248</v>
      </c>
      <c r="D478" s="95" t="s">
        <v>248</v>
      </c>
      <c r="E478" s="95" t="s">
        <v>111</v>
      </c>
      <c r="F478" s="95" t="s">
        <v>273</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hidden="1" x14ac:dyDescent="0.25">
      <c r="A479" s="107" t="s">
        <v>288</v>
      </c>
      <c r="B479" s="107" t="str">
        <f t="shared" si="14"/>
        <v>North Lanarkshire2005</v>
      </c>
      <c r="C479" s="95" t="s">
        <v>248</v>
      </c>
      <c r="D479" s="95" t="s">
        <v>248</v>
      </c>
      <c r="E479" s="95" t="s">
        <v>112</v>
      </c>
      <c r="F479" s="95" t="s">
        <v>274</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hidden="1" x14ac:dyDescent="0.25">
      <c r="A480" s="107" t="s">
        <v>288</v>
      </c>
      <c r="B480" s="107" t="str">
        <f t="shared" si="14"/>
        <v>North Lanarkshire2006</v>
      </c>
      <c r="C480" s="95" t="s">
        <v>248</v>
      </c>
      <c r="D480" s="95" t="s">
        <v>248</v>
      </c>
      <c r="E480" s="95" t="s">
        <v>112</v>
      </c>
      <c r="F480" s="95" t="s">
        <v>274</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hidden="1" x14ac:dyDescent="0.25">
      <c r="A481" s="107" t="s">
        <v>288</v>
      </c>
      <c r="B481" s="107" t="str">
        <f t="shared" si="14"/>
        <v>North Lanarkshire2007</v>
      </c>
      <c r="C481" s="95" t="s">
        <v>248</v>
      </c>
      <c r="D481" s="95" t="s">
        <v>248</v>
      </c>
      <c r="E481" s="95" t="s">
        <v>112</v>
      </c>
      <c r="F481" s="95" t="s">
        <v>274</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hidden="1" x14ac:dyDescent="0.25">
      <c r="A482" s="107" t="s">
        <v>288</v>
      </c>
      <c r="B482" s="107" t="str">
        <f t="shared" si="14"/>
        <v>North Lanarkshire2008</v>
      </c>
      <c r="C482" s="95" t="s">
        <v>248</v>
      </c>
      <c r="D482" s="95" t="s">
        <v>248</v>
      </c>
      <c r="E482" s="95" t="s">
        <v>112</v>
      </c>
      <c r="F482" s="95" t="s">
        <v>274</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hidden="1" x14ac:dyDescent="0.25">
      <c r="A483" s="107" t="s">
        <v>288</v>
      </c>
      <c r="B483" s="107" t="str">
        <f t="shared" ref="B483:B546" si="16">E483&amp;G483</f>
        <v>North Lanarkshire2009</v>
      </c>
      <c r="C483" s="95" t="s">
        <v>248</v>
      </c>
      <c r="D483" s="95" t="s">
        <v>248</v>
      </c>
      <c r="E483" s="95" t="s">
        <v>112</v>
      </c>
      <c r="F483" s="95" t="s">
        <v>274</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hidden="1" x14ac:dyDescent="0.25">
      <c r="A484" s="107" t="s">
        <v>288</v>
      </c>
      <c r="B484" s="107" t="str">
        <f t="shared" si="16"/>
        <v>North Lanarkshire2010</v>
      </c>
      <c r="C484" s="95" t="s">
        <v>248</v>
      </c>
      <c r="D484" s="95" t="s">
        <v>248</v>
      </c>
      <c r="E484" s="95" t="s">
        <v>112</v>
      </c>
      <c r="F484" s="95" t="s">
        <v>274</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hidden="1" x14ac:dyDescent="0.25">
      <c r="A485" s="107" t="s">
        <v>288</v>
      </c>
      <c r="B485" s="107" t="str">
        <f t="shared" si="16"/>
        <v>North Lanarkshire2011</v>
      </c>
      <c r="C485" s="95" t="s">
        <v>248</v>
      </c>
      <c r="D485" s="95" t="s">
        <v>248</v>
      </c>
      <c r="E485" s="95" t="s">
        <v>112</v>
      </c>
      <c r="F485" s="95" t="s">
        <v>274</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hidden="1" x14ac:dyDescent="0.25">
      <c r="A486" s="107" t="s">
        <v>288</v>
      </c>
      <c r="B486" s="107" t="str">
        <f t="shared" si="16"/>
        <v>North Lanarkshire2012</v>
      </c>
      <c r="C486" s="95" t="s">
        <v>248</v>
      </c>
      <c r="D486" s="95" t="s">
        <v>248</v>
      </c>
      <c r="E486" s="95" t="s">
        <v>112</v>
      </c>
      <c r="F486" s="95" t="s">
        <v>274</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hidden="1" x14ac:dyDescent="0.25">
      <c r="A487" s="107" t="s">
        <v>288</v>
      </c>
      <c r="B487" s="107" t="str">
        <f t="shared" si="16"/>
        <v>North Lanarkshire2013</v>
      </c>
      <c r="C487" s="95" t="s">
        <v>248</v>
      </c>
      <c r="D487" s="95" t="s">
        <v>248</v>
      </c>
      <c r="E487" s="95" t="s">
        <v>112</v>
      </c>
      <c r="F487" s="95" t="s">
        <v>274</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hidden="1" x14ac:dyDescent="0.25">
      <c r="A488" s="107" t="s">
        <v>288</v>
      </c>
      <c r="B488" s="107" t="str">
        <f t="shared" si="16"/>
        <v>Orkney Islands2005</v>
      </c>
      <c r="C488" s="95" t="s">
        <v>248</v>
      </c>
      <c r="D488" s="95" t="s">
        <v>248</v>
      </c>
      <c r="E488" s="95" t="s">
        <v>275</v>
      </c>
      <c r="F488" s="95" t="s">
        <v>276</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hidden="1" x14ac:dyDescent="0.25">
      <c r="A489" s="107" t="s">
        <v>288</v>
      </c>
      <c r="B489" s="107" t="str">
        <f t="shared" si="16"/>
        <v>Orkney Islands2006</v>
      </c>
      <c r="C489" s="95" t="s">
        <v>248</v>
      </c>
      <c r="D489" s="95" t="s">
        <v>248</v>
      </c>
      <c r="E489" s="95" t="s">
        <v>275</v>
      </c>
      <c r="F489" s="95" t="s">
        <v>276</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hidden="1" x14ac:dyDescent="0.25">
      <c r="A490" s="107" t="s">
        <v>288</v>
      </c>
      <c r="B490" s="107" t="str">
        <f t="shared" si="16"/>
        <v>Orkney Islands2007</v>
      </c>
      <c r="C490" s="95" t="s">
        <v>248</v>
      </c>
      <c r="D490" s="95" t="s">
        <v>248</v>
      </c>
      <c r="E490" s="95" t="s">
        <v>275</v>
      </c>
      <c r="F490" s="95" t="s">
        <v>276</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hidden="1" x14ac:dyDescent="0.25">
      <c r="A491" s="107" t="s">
        <v>288</v>
      </c>
      <c r="B491" s="107" t="str">
        <f t="shared" si="16"/>
        <v>Orkney Islands2008</v>
      </c>
      <c r="C491" s="95" t="s">
        <v>248</v>
      </c>
      <c r="D491" s="95" t="s">
        <v>248</v>
      </c>
      <c r="E491" s="95" t="s">
        <v>275</v>
      </c>
      <c r="F491" s="95" t="s">
        <v>276</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hidden="1" x14ac:dyDescent="0.25">
      <c r="A492" s="107" t="s">
        <v>288</v>
      </c>
      <c r="B492" s="107" t="str">
        <f t="shared" si="16"/>
        <v>Orkney Islands2009</v>
      </c>
      <c r="C492" s="95" t="s">
        <v>248</v>
      </c>
      <c r="D492" s="95" t="s">
        <v>248</v>
      </c>
      <c r="E492" s="95" t="s">
        <v>275</v>
      </c>
      <c r="F492" s="95" t="s">
        <v>276</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hidden="1" x14ac:dyDescent="0.25">
      <c r="A493" s="107" t="s">
        <v>288</v>
      </c>
      <c r="B493" s="107" t="str">
        <f t="shared" si="16"/>
        <v>Orkney Islands2010</v>
      </c>
      <c r="C493" s="95" t="s">
        <v>248</v>
      </c>
      <c r="D493" s="95" t="s">
        <v>248</v>
      </c>
      <c r="E493" s="95" t="s">
        <v>275</v>
      </c>
      <c r="F493" s="95" t="s">
        <v>276</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hidden="1" x14ac:dyDescent="0.25">
      <c r="A494" s="107" t="s">
        <v>288</v>
      </c>
      <c r="B494" s="107" t="str">
        <f t="shared" si="16"/>
        <v>Orkney Islands2011</v>
      </c>
      <c r="C494" s="95" t="s">
        <v>248</v>
      </c>
      <c r="D494" s="95" t="s">
        <v>248</v>
      </c>
      <c r="E494" s="95" t="s">
        <v>275</v>
      </c>
      <c r="F494" s="95" t="s">
        <v>276</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hidden="1" x14ac:dyDescent="0.25">
      <c r="A495" s="107" t="s">
        <v>288</v>
      </c>
      <c r="B495" s="107" t="str">
        <f t="shared" si="16"/>
        <v>Orkney Islands2012</v>
      </c>
      <c r="C495" s="95" t="s">
        <v>248</v>
      </c>
      <c r="D495" s="95" t="s">
        <v>248</v>
      </c>
      <c r="E495" s="95" t="s">
        <v>275</v>
      </c>
      <c r="F495" s="95" t="s">
        <v>276</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hidden="1" x14ac:dyDescent="0.25">
      <c r="A496" s="107" t="s">
        <v>288</v>
      </c>
      <c r="B496" s="107" t="str">
        <f t="shared" si="16"/>
        <v>Orkney Islands2013</v>
      </c>
      <c r="C496" s="95" t="s">
        <v>248</v>
      </c>
      <c r="D496" s="95" t="s">
        <v>248</v>
      </c>
      <c r="E496" s="95" t="s">
        <v>275</v>
      </c>
      <c r="F496" s="95" t="s">
        <v>276</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hidden="1" x14ac:dyDescent="0.25">
      <c r="A497" s="107" t="s">
        <v>288</v>
      </c>
      <c r="B497" s="107" t="str">
        <f t="shared" si="16"/>
        <v>Perth and Kinross2005</v>
      </c>
      <c r="C497" s="95" t="s">
        <v>248</v>
      </c>
      <c r="D497" s="95" t="s">
        <v>248</v>
      </c>
      <c r="E497" s="95" t="s">
        <v>113</v>
      </c>
      <c r="F497" s="95" t="s">
        <v>277</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hidden="1" x14ac:dyDescent="0.25">
      <c r="A498" s="107" t="s">
        <v>288</v>
      </c>
      <c r="B498" s="107" t="str">
        <f t="shared" si="16"/>
        <v>Perth and Kinross2006</v>
      </c>
      <c r="C498" s="95" t="s">
        <v>248</v>
      </c>
      <c r="D498" s="95" t="s">
        <v>248</v>
      </c>
      <c r="E498" s="95" t="s">
        <v>113</v>
      </c>
      <c r="F498" s="95" t="s">
        <v>277</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hidden="1" x14ac:dyDescent="0.25">
      <c r="A499" s="107" t="s">
        <v>288</v>
      </c>
      <c r="B499" s="107" t="str">
        <f t="shared" si="16"/>
        <v>Perth and Kinross2007</v>
      </c>
      <c r="C499" s="95" t="s">
        <v>248</v>
      </c>
      <c r="D499" s="95" t="s">
        <v>248</v>
      </c>
      <c r="E499" s="95" t="s">
        <v>113</v>
      </c>
      <c r="F499" s="95" t="s">
        <v>277</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hidden="1" x14ac:dyDescent="0.25">
      <c r="A500" s="107" t="s">
        <v>288</v>
      </c>
      <c r="B500" s="107" t="str">
        <f t="shared" si="16"/>
        <v>Perth and Kinross2008</v>
      </c>
      <c r="C500" s="95" t="s">
        <v>248</v>
      </c>
      <c r="D500" s="95" t="s">
        <v>248</v>
      </c>
      <c r="E500" s="95" t="s">
        <v>113</v>
      </c>
      <c r="F500" s="95" t="s">
        <v>277</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hidden="1" x14ac:dyDescent="0.25">
      <c r="A501" s="107" t="s">
        <v>288</v>
      </c>
      <c r="B501" s="107" t="str">
        <f t="shared" si="16"/>
        <v>Perth and Kinross2009</v>
      </c>
      <c r="C501" s="95" t="s">
        <v>248</v>
      </c>
      <c r="D501" s="95" t="s">
        <v>248</v>
      </c>
      <c r="E501" s="95" t="s">
        <v>113</v>
      </c>
      <c r="F501" s="95" t="s">
        <v>277</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hidden="1" x14ac:dyDescent="0.25">
      <c r="A502" s="107" t="s">
        <v>288</v>
      </c>
      <c r="B502" s="107" t="str">
        <f t="shared" si="16"/>
        <v>Perth and Kinross2010</v>
      </c>
      <c r="C502" s="95" t="s">
        <v>248</v>
      </c>
      <c r="D502" s="95" t="s">
        <v>248</v>
      </c>
      <c r="E502" s="95" t="s">
        <v>113</v>
      </c>
      <c r="F502" s="95" t="s">
        <v>277</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hidden="1" x14ac:dyDescent="0.25">
      <c r="A503" s="107" t="s">
        <v>288</v>
      </c>
      <c r="B503" s="107" t="str">
        <f t="shared" si="16"/>
        <v>Perth and Kinross2011</v>
      </c>
      <c r="C503" s="95" t="s">
        <v>248</v>
      </c>
      <c r="D503" s="95" t="s">
        <v>248</v>
      </c>
      <c r="E503" s="95" t="s">
        <v>113</v>
      </c>
      <c r="F503" s="95" t="s">
        <v>277</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hidden="1" x14ac:dyDescent="0.25">
      <c r="A504" s="107" t="s">
        <v>288</v>
      </c>
      <c r="B504" s="107" t="str">
        <f t="shared" si="16"/>
        <v>Perth and Kinross2012</v>
      </c>
      <c r="C504" s="95" t="s">
        <v>248</v>
      </c>
      <c r="D504" s="95" t="s">
        <v>248</v>
      </c>
      <c r="E504" s="95" t="s">
        <v>113</v>
      </c>
      <c r="F504" s="95" t="s">
        <v>277</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hidden="1" x14ac:dyDescent="0.25">
      <c r="A505" s="107" t="s">
        <v>288</v>
      </c>
      <c r="B505" s="107" t="str">
        <f t="shared" si="16"/>
        <v>Perth and Kinross2013</v>
      </c>
      <c r="C505" s="95" t="s">
        <v>248</v>
      </c>
      <c r="D505" s="95" t="s">
        <v>248</v>
      </c>
      <c r="E505" s="95" t="s">
        <v>113</v>
      </c>
      <c r="F505" s="95" t="s">
        <v>277</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hidden="1" x14ac:dyDescent="0.25">
      <c r="A506" s="107" t="s">
        <v>288</v>
      </c>
      <c r="B506" s="107" t="str">
        <f t="shared" si="16"/>
        <v>Renfrewshire2005</v>
      </c>
      <c r="C506" s="95" t="s">
        <v>248</v>
      </c>
      <c r="D506" s="95" t="s">
        <v>248</v>
      </c>
      <c r="E506" s="95" t="s">
        <v>114</v>
      </c>
      <c r="F506" s="95" t="s">
        <v>278</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hidden="1" x14ac:dyDescent="0.25">
      <c r="A507" s="107" t="s">
        <v>288</v>
      </c>
      <c r="B507" s="107" t="str">
        <f t="shared" si="16"/>
        <v>Renfrewshire2006</v>
      </c>
      <c r="C507" s="95" t="s">
        <v>248</v>
      </c>
      <c r="D507" s="95" t="s">
        <v>248</v>
      </c>
      <c r="E507" s="95" t="s">
        <v>114</v>
      </c>
      <c r="F507" s="95" t="s">
        <v>278</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hidden="1" x14ac:dyDescent="0.25">
      <c r="A508" s="107" t="s">
        <v>288</v>
      </c>
      <c r="B508" s="107" t="str">
        <f t="shared" si="16"/>
        <v>Renfrewshire2007</v>
      </c>
      <c r="C508" s="95" t="s">
        <v>248</v>
      </c>
      <c r="D508" s="95" t="s">
        <v>248</v>
      </c>
      <c r="E508" s="95" t="s">
        <v>114</v>
      </c>
      <c r="F508" s="95" t="s">
        <v>278</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hidden="1" x14ac:dyDescent="0.25">
      <c r="A509" s="107" t="s">
        <v>288</v>
      </c>
      <c r="B509" s="107" t="str">
        <f t="shared" si="16"/>
        <v>Renfrewshire2008</v>
      </c>
      <c r="C509" s="95" t="s">
        <v>248</v>
      </c>
      <c r="D509" s="95" t="s">
        <v>248</v>
      </c>
      <c r="E509" s="95" t="s">
        <v>114</v>
      </c>
      <c r="F509" s="95" t="s">
        <v>278</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hidden="1" x14ac:dyDescent="0.25">
      <c r="A510" s="107" t="s">
        <v>288</v>
      </c>
      <c r="B510" s="107" t="str">
        <f t="shared" si="16"/>
        <v>Renfrewshire2009</v>
      </c>
      <c r="C510" s="95" t="s">
        <v>248</v>
      </c>
      <c r="D510" s="95" t="s">
        <v>248</v>
      </c>
      <c r="E510" s="95" t="s">
        <v>114</v>
      </c>
      <c r="F510" s="95" t="s">
        <v>278</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hidden="1" x14ac:dyDescent="0.25">
      <c r="A511" s="107" t="s">
        <v>288</v>
      </c>
      <c r="B511" s="107" t="str">
        <f t="shared" si="16"/>
        <v>Renfrewshire2010</v>
      </c>
      <c r="C511" s="95" t="s">
        <v>248</v>
      </c>
      <c r="D511" s="95" t="s">
        <v>248</v>
      </c>
      <c r="E511" s="95" t="s">
        <v>114</v>
      </c>
      <c r="F511" s="95" t="s">
        <v>278</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hidden="1" x14ac:dyDescent="0.25">
      <c r="A512" s="107" t="s">
        <v>288</v>
      </c>
      <c r="B512" s="107" t="str">
        <f t="shared" si="16"/>
        <v>Renfrewshire2011</v>
      </c>
      <c r="C512" s="95" t="s">
        <v>248</v>
      </c>
      <c r="D512" s="95" t="s">
        <v>248</v>
      </c>
      <c r="E512" s="95" t="s">
        <v>114</v>
      </c>
      <c r="F512" s="95" t="s">
        <v>278</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hidden="1" x14ac:dyDescent="0.25">
      <c r="A513" s="107" t="s">
        <v>288</v>
      </c>
      <c r="B513" s="107" t="str">
        <f t="shared" si="16"/>
        <v>Renfrewshire2012</v>
      </c>
      <c r="C513" s="95" t="s">
        <v>248</v>
      </c>
      <c r="D513" s="95" t="s">
        <v>248</v>
      </c>
      <c r="E513" s="95" t="s">
        <v>114</v>
      </c>
      <c r="F513" s="95" t="s">
        <v>278</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hidden="1" x14ac:dyDescent="0.25">
      <c r="A514" s="107" t="s">
        <v>288</v>
      </c>
      <c r="B514" s="107" t="str">
        <f t="shared" si="16"/>
        <v>Renfrewshire2013</v>
      </c>
      <c r="C514" s="95" t="s">
        <v>248</v>
      </c>
      <c r="D514" s="95" t="s">
        <v>248</v>
      </c>
      <c r="E514" s="95" t="s">
        <v>114</v>
      </c>
      <c r="F514" s="95" t="s">
        <v>278</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hidden="1" x14ac:dyDescent="0.25">
      <c r="A515" s="107" t="s">
        <v>288</v>
      </c>
      <c r="B515" s="107" t="str">
        <f t="shared" si="16"/>
        <v>Scottish Borders2005</v>
      </c>
      <c r="C515" s="95" t="s">
        <v>248</v>
      </c>
      <c r="D515" s="95" t="s">
        <v>248</v>
      </c>
      <c r="E515" s="95" t="s">
        <v>115</v>
      </c>
      <c r="F515" s="95" t="s">
        <v>279</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hidden="1" x14ac:dyDescent="0.25">
      <c r="A516" s="107" t="s">
        <v>288</v>
      </c>
      <c r="B516" s="107" t="str">
        <f t="shared" si="16"/>
        <v>Scottish Borders2006</v>
      </c>
      <c r="C516" s="95" t="s">
        <v>248</v>
      </c>
      <c r="D516" s="95" t="s">
        <v>248</v>
      </c>
      <c r="E516" s="95" t="s">
        <v>115</v>
      </c>
      <c r="F516" s="95" t="s">
        <v>279</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hidden="1" x14ac:dyDescent="0.25">
      <c r="A517" s="107" t="s">
        <v>288</v>
      </c>
      <c r="B517" s="107" t="str">
        <f t="shared" si="16"/>
        <v>Scottish Borders2007</v>
      </c>
      <c r="C517" s="95" t="s">
        <v>248</v>
      </c>
      <c r="D517" s="95" t="s">
        <v>248</v>
      </c>
      <c r="E517" s="95" t="s">
        <v>115</v>
      </c>
      <c r="F517" s="95" t="s">
        <v>279</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hidden="1" x14ac:dyDescent="0.25">
      <c r="A518" s="107" t="s">
        <v>288</v>
      </c>
      <c r="B518" s="107" t="str">
        <f t="shared" si="16"/>
        <v>Scottish Borders2008</v>
      </c>
      <c r="C518" s="95" t="s">
        <v>248</v>
      </c>
      <c r="D518" s="95" t="s">
        <v>248</v>
      </c>
      <c r="E518" s="95" t="s">
        <v>115</v>
      </c>
      <c r="F518" s="95" t="s">
        <v>279</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hidden="1" x14ac:dyDescent="0.25">
      <c r="A519" s="107" t="s">
        <v>288</v>
      </c>
      <c r="B519" s="107" t="str">
        <f t="shared" si="16"/>
        <v>Scottish Borders2009</v>
      </c>
      <c r="C519" s="95" t="s">
        <v>248</v>
      </c>
      <c r="D519" s="95" t="s">
        <v>248</v>
      </c>
      <c r="E519" s="95" t="s">
        <v>115</v>
      </c>
      <c r="F519" s="95" t="s">
        <v>279</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hidden="1" x14ac:dyDescent="0.25">
      <c r="A520" s="107" t="s">
        <v>288</v>
      </c>
      <c r="B520" s="107" t="str">
        <f t="shared" si="16"/>
        <v>Scottish Borders2010</v>
      </c>
      <c r="C520" s="95" t="s">
        <v>248</v>
      </c>
      <c r="D520" s="95" t="s">
        <v>248</v>
      </c>
      <c r="E520" s="95" t="s">
        <v>115</v>
      </c>
      <c r="F520" s="95" t="s">
        <v>279</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hidden="1" x14ac:dyDescent="0.25">
      <c r="A521" s="107" t="s">
        <v>288</v>
      </c>
      <c r="B521" s="107" t="str">
        <f t="shared" si="16"/>
        <v>Scottish Borders2011</v>
      </c>
      <c r="C521" s="95" t="s">
        <v>248</v>
      </c>
      <c r="D521" s="95" t="s">
        <v>248</v>
      </c>
      <c r="E521" s="95" t="s">
        <v>115</v>
      </c>
      <c r="F521" s="95" t="s">
        <v>279</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hidden="1" x14ac:dyDescent="0.25">
      <c r="A522" s="107" t="s">
        <v>288</v>
      </c>
      <c r="B522" s="107" t="str">
        <f t="shared" si="16"/>
        <v>Scottish Borders2012</v>
      </c>
      <c r="C522" s="95" t="s">
        <v>248</v>
      </c>
      <c r="D522" s="95" t="s">
        <v>248</v>
      </c>
      <c r="E522" s="95" t="s">
        <v>115</v>
      </c>
      <c r="F522" s="95" t="s">
        <v>279</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hidden="1" x14ac:dyDescent="0.25">
      <c r="A523" s="107" t="s">
        <v>288</v>
      </c>
      <c r="B523" s="107" t="str">
        <f t="shared" si="16"/>
        <v>Scottish Borders2013</v>
      </c>
      <c r="C523" s="95" t="s">
        <v>248</v>
      </c>
      <c r="D523" s="95" t="s">
        <v>248</v>
      </c>
      <c r="E523" s="95" t="s">
        <v>115</v>
      </c>
      <c r="F523" s="95" t="s">
        <v>279</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hidden="1" x14ac:dyDescent="0.25">
      <c r="A524" s="107" t="s">
        <v>288</v>
      </c>
      <c r="B524" s="107" t="str">
        <f t="shared" si="16"/>
        <v>Shetland Islands2005</v>
      </c>
      <c r="C524" s="95" t="s">
        <v>248</v>
      </c>
      <c r="D524" s="95" t="s">
        <v>248</v>
      </c>
      <c r="E524" s="95" t="s">
        <v>280</v>
      </c>
      <c r="F524" s="95" t="s">
        <v>281</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hidden="1" x14ac:dyDescent="0.25">
      <c r="A525" s="107" t="s">
        <v>288</v>
      </c>
      <c r="B525" s="107" t="str">
        <f t="shared" si="16"/>
        <v>Shetland Islands2006</v>
      </c>
      <c r="C525" s="95" t="s">
        <v>248</v>
      </c>
      <c r="D525" s="95" t="s">
        <v>248</v>
      </c>
      <c r="E525" s="95" t="s">
        <v>280</v>
      </c>
      <c r="F525" s="95" t="s">
        <v>281</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hidden="1" x14ac:dyDescent="0.25">
      <c r="A526" s="107" t="s">
        <v>288</v>
      </c>
      <c r="B526" s="107" t="str">
        <f t="shared" si="16"/>
        <v>Shetland Islands2007</v>
      </c>
      <c r="C526" s="95" t="s">
        <v>248</v>
      </c>
      <c r="D526" s="95" t="s">
        <v>248</v>
      </c>
      <c r="E526" s="95" t="s">
        <v>280</v>
      </c>
      <c r="F526" s="95" t="s">
        <v>281</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hidden="1" x14ac:dyDescent="0.25">
      <c r="A527" s="107" t="s">
        <v>288</v>
      </c>
      <c r="B527" s="107" t="str">
        <f t="shared" si="16"/>
        <v>Shetland Islands2008</v>
      </c>
      <c r="C527" s="95" t="s">
        <v>248</v>
      </c>
      <c r="D527" s="95" t="s">
        <v>248</v>
      </c>
      <c r="E527" s="95" t="s">
        <v>280</v>
      </c>
      <c r="F527" s="95" t="s">
        <v>281</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hidden="1" x14ac:dyDescent="0.25">
      <c r="A528" s="107" t="s">
        <v>288</v>
      </c>
      <c r="B528" s="107" t="str">
        <f t="shared" si="16"/>
        <v>Shetland Islands2009</v>
      </c>
      <c r="C528" s="95" t="s">
        <v>248</v>
      </c>
      <c r="D528" s="95" t="s">
        <v>248</v>
      </c>
      <c r="E528" s="95" t="s">
        <v>280</v>
      </c>
      <c r="F528" s="95" t="s">
        <v>281</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hidden="1" x14ac:dyDescent="0.25">
      <c r="A529" s="107" t="s">
        <v>288</v>
      </c>
      <c r="B529" s="107" t="str">
        <f t="shared" si="16"/>
        <v>Shetland Islands2010</v>
      </c>
      <c r="C529" s="95" t="s">
        <v>248</v>
      </c>
      <c r="D529" s="95" t="s">
        <v>248</v>
      </c>
      <c r="E529" s="95" t="s">
        <v>280</v>
      </c>
      <c r="F529" s="95" t="s">
        <v>281</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hidden="1" x14ac:dyDescent="0.25">
      <c r="A530" s="107" t="s">
        <v>288</v>
      </c>
      <c r="B530" s="107" t="str">
        <f t="shared" si="16"/>
        <v>Shetland Islands2011</v>
      </c>
      <c r="C530" s="95" t="s">
        <v>248</v>
      </c>
      <c r="D530" s="95" t="s">
        <v>248</v>
      </c>
      <c r="E530" s="95" t="s">
        <v>280</v>
      </c>
      <c r="F530" s="95" t="s">
        <v>281</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hidden="1" x14ac:dyDescent="0.25">
      <c r="A531" s="107" t="s">
        <v>288</v>
      </c>
      <c r="B531" s="107" t="str">
        <f t="shared" si="16"/>
        <v>Shetland Islands2012</v>
      </c>
      <c r="C531" s="95" t="s">
        <v>248</v>
      </c>
      <c r="D531" s="95" t="s">
        <v>248</v>
      </c>
      <c r="E531" s="95" t="s">
        <v>280</v>
      </c>
      <c r="F531" s="95" t="s">
        <v>281</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hidden="1" x14ac:dyDescent="0.25">
      <c r="A532" s="107" t="s">
        <v>288</v>
      </c>
      <c r="B532" s="107" t="str">
        <f t="shared" si="16"/>
        <v>Shetland Islands2013</v>
      </c>
      <c r="C532" s="95" t="s">
        <v>248</v>
      </c>
      <c r="D532" s="95" t="s">
        <v>248</v>
      </c>
      <c r="E532" s="95" t="s">
        <v>280</v>
      </c>
      <c r="F532" s="95" t="s">
        <v>281</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hidden="1" x14ac:dyDescent="0.25">
      <c r="A533" s="107" t="s">
        <v>288</v>
      </c>
      <c r="B533" s="107" t="str">
        <f t="shared" si="16"/>
        <v>South Ayrshire2005</v>
      </c>
      <c r="C533" s="95" t="s">
        <v>248</v>
      </c>
      <c r="D533" s="95" t="s">
        <v>248</v>
      </c>
      <c r="E533" s="95" t="s">
        <v>116</v>
      </c>
      <c r="F533" s="95" t="s">
        <v>282</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hidden="1" x14ac:dyDescent="0.25">
      <c r="A534" s="107" t="s">
        <v>288</v>
      </c>
      <c r="B534" s="107" t="str">
        <f t="shared" si="16"/>
        <v>South Ayrshire2006</v>
      </c>
      <c r="C534" s="95" t="s">
        <v>248</v>
      </c>
      <c r="D534" s="95" t="s">
        <v>248</v>
      </c>
      <c r="E534" s="95" t="s">
        <v>116</v>
      </c>
      <c r="F534" s="95" t="s">
        <v>282</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hidden="1" x14ac:dyDescent="0.25">
      <c r="A535" s="107" t="s">
        <v>288</v>
      </c>
      <c r="B535" s="107" t="str">
        <f t="shared" si="16"/>
        <v>South Ayrshire2007</v>
      </c>
      <c r="C535" s="95" t="s">
        <v>248</v>
      </c>
      <c r="D535" s="95" t="s">
        <v>248</v>
      </c>
      <c r="E535" s="95" t="s">
        <v>116</v>
      </c>
      <c r="F535" s="95" t="s">
        <v>282</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hidden="1" x14ac:dyDescent="0.25">
      <c r="A536" s="107" t="s">
        <v>288</v>
      </c>
      <c r="B536" s="107" t="str">
        <f t="shared" si="16"/>
        <v>South Ayrshire2008</v>
      </c>
      <c r="C536" s="95" t="s">
        <v>248</v>
      </c>
      <c r="D536" s="95" t="s">
        <v>248</v>
      </c>
      <c r="E536" s="95" t="s">
        <v>116</v>
      </c>
      <c r="F536" s="95" t="s">
        <v>282</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hidden="1" x14ac:dyDescent="0.25">
      <c r="A537" s="107" t="s">
        <v>288</v>
      </c>
      <c r="B537" s="107" t="str">
        <f t="shared" si="16"/>
        <v>South Ayrshire2009</v>
      </c>
      <c r="C537" s="95" t="s">
        <v>248</v>
      </c>
      <c r="D537" s="95" t="s">
        <v>248</v>
      </c>
      <c r="E537" s="95" t="s">
        <v>116</v>
      </c>
      <c r="F537" s="95" t="s">
        <v>282</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hidden="1" x14ac:dyDescent="0.25">
      <c r="A538" s="107" t="s">
        <v>288</v>
      </c>
      <c r="B538" s="107" t="str">
        <f t="shared" si="16"/>
        <v>South Ayrshire2010</v>
      </c>
      <c r="C538" s="95" t="s">
        <v>248</v>
      </c>
      <c r="D538" s="95" t="s">
        <v>248</v>
      </c>
      <c r="E538" s="95" t="s">
        <v>116</v>
      </c>
      <c r="F538" s="95" t="s">
        <v>282</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hidden="1" x14ac:dyDescent="0.25">
      <c r="A539" s="107" t="s">
        <v>288</v>
      </c>
      <c r="B539" s="107" t="str">
        <f t="shared" si="16"/>
        <v>South Ayrshire2011</v>
      </c>
      <c r="C539" s="95" t="s">
        <v>248</v>
      </c>
      <c r="D539" s="95" t="s">
        <v>248</v>
      </c>
      <c r="E539" s="95" t="s">
        <v>116</v>
      </c>
      <c r="F539" s="95" t="s">
        <v>282</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hidden="1" x14ac:dyDescent="0.25">
      <c r="A540" s="107" t="s">
        <v>288</v>
      </c>
      <c r="B540" s="107" t="str">
        <f t="shared" si="16"/>
        <v>South Ayrshire2012</v>
      </c>
      <c r="C540" s="95" t="s">
        <v>248</v>
      </c>
      <c r="D540" s="95" t="s">
        <v>248</v>
      </c>
      <c r="E540" s="95" t="s">
        <v>116</v>
      </c>
      <c r="F540" s="95" t="s">
        <v>282</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hidden="1" x14ac:dyDescent="0.25">
      <c r="A541" s="107" t="s">
        <v>288</v>
      </c>
      <c r="B541" s="107" t="str">
        <f t="shared" si="16"/>
        <v>South Ayrshire2013</v>
      </c>
      <c r="C541" s="95" t="s">
        <v>248</v>
      </c>
      <c r="D541" s="95" t="s">
        <v>248</v>
      </c>
      <c r="E541" s="95" t="s">
        <v>116</v>
      </c>
      <c r="F541" s="95" t="s">
        <v>282</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hidden="1" x14ac:dyDescent="0.25">
      <c r="A542" s="107" t="s">
        <v>288</v>
      </c>
      <c r="B542" s="107" t="str">
        <f t="shared" si="16"/>
        <v>South Lanarkshire2005</v>
      </c>
      <c r="C542" s="95" t="s">
        <v>248</v>
      </c>
      <c r="D542" s="95" t="s">
        <v>248</v>
      </c>
      <c r="E542" s="95" t="s">
        <v>117</v>
      </c>
      <c r="F542" s="95" t="s">
        <v>283</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hidden="1" x14ac:dyDescent="0.25">
      <c r="A543" s="107" t="s">
        <v>288</v>
      </c>
      <c r="B543" s="107" t="str">
        <f t="shared" si="16"/>
        <v>South Lanarkshire2006</v>
      </c>
      <c r="C543" s="95" t="s">
        <v>248</v>
      </c>
      <c r="D543" s="95" t="s">
        <v>248</v>
      </c>
      <c r="E543" s="95" t="s">
        <v>117</v>
      </c>
      <c r="F543" s="95" t="s">
        <v>283</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hidden="1" x14ac:dyDescent="0.25">
      <c r="A544" s="107" t="s">
        <v>288</v>
      </c>
      <c r="B544" s="107" t="str">
        <f t="shared" si="16"/>
        <v>South Lanarkshire2007</v>
      </c>
      <c r="C544" s="95" t="s">
        <v>248</v>
      </c>
      <c r="D544" s="95" t="s">
        <v>248</v>
      </c>
      <c r="E544" s="95" t="s">
        <v>117</v>
      </c>
      <c r="F544" s="95" t="s">
        <v>283</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hidden="1" x14ac:dyDescent="0.25">
      <c r="A545" s="107" t="s">
        <v>288</v>
      </c>
      <c r="B545" s="107" t="str">
        <f t="shared" si="16"/>
        <v>South Lanarkshire2008</v>
      </c>
      <c r="C545" s="95" t="s">
        <v>248</v>
      </c>
      <c r="D545" s="95" t="s">
        <v>248</v>
      </c>
      <c r="E545" s="95" t="s">
        <v>117</v>
      </c>
      <c r="F545" s="95" t="s">
        <v>283</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hidden="1" x14ac:dyDescent="0.25">
      <c r="A546" s="107" t="s">
        <v>288</v>
      </c>
      <c r="B546" s="107" t="str">
        <f t="shared" si="16"/>
        <v>South Lanarkshire2009</v>
      </c>
      <c r="C546" s="95" t="s">
        <v>248</v>
      </c>
      <c r="D546" s="95" t="s">
        <v>248</v>
      </c>
      <c r="E546" s="95" t="s">
        <v>117</v>
      </c>
      <c r="F546" s="95" t="s">
        <v>283</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hidden="1" x14ac:dyDescent="0.25">
      <c r="A547" s="107" t="s">
        <v>288</v>
      </c>
      <c r="B547" s="107" t="str">
        <f t="shared" ref="B547:B577" si="18">E547&amp;G547</f>
        <v>South Lanarkshire2010</v>
      </c>
      <c r="C547" s="95" t="s">
        <v>248</v>
      </c>
      <c r="D547" s="95" t="s">
        <v>248</v>
      </c>
      <c r="E547" s="95" t="s">
        <v>117</v>
      </c>
      <c r="F547" s="95" t="s">
        <v>283</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hidden="1" x14ac:dyDescent="0.25">
      <c r="A548" s="107" t="s">
        <v>288</v>
      </c>
      <c r="B548" s="107" t="str">
        <f t="shared" si="18"/>
        <v>South Lanarkshire2011</v>
      </c>
      <c r="C548" s="95" t="s">
        <v>248</v>
      </c>
      <c r="D548" s="95" t="s">
        <v>248</v>
      </c>
      <c r="E548" s="95" t="s">
        <v>117</v>
      </c>
      <c r="F548" s="95" t="s">
        <v>283</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hidden="1" x14ac:dyDescent="0.25">
      <c r="A549" s="107" t="s">
        <v>288</v>
      </c>
      <c r="B549" s="107" t="str">
        <f t="shared" si="18"/>
        <v>South Lanarkshire2012</v>
      </c>
      <c r="C549" s="95" t="s">
        <v>248</v>
      </c>
      <c r="D549" s="95" t="s">
        <v>248</v>
      </c>
      <c r="E549" s="95" t="s">
        <v>117</v>
      </c>
      <c r="F549" s="95" t="s">
        <v>283</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hidden="1" x14ac:dyDescent="0.25">
      <c r="A550" s="107" t="s">
        <v>288</v>
      </c>
      <c r="B550" s="107" t="str">
        <f t="shared" si="18"/>
        <v>South Lanarkshire2013</v>
      </c>
      <c r="C550" s="95" t="s">
        <v>248</v>
      </c>
      <c r="D550" s="95" t="s">
        <v>248</v>
      </c>
      <c r="E550" s="95" t="s">
        <v>117</v>
      </c>
      <c r="F550" s="95" t="s">
        <v>283</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hidden="1" x14ac:dyDescent="0.25">
      <c r="A551" s="107" t="s">
        <v>288</v>
      </c>
      <c r="B551" s="107" t="str">
        <f t="shared" si="18"/>
        <v>Stirling2005</v>
      </c>
      <c r="C551" s="95" t="s">
        <v>248</v>
      </c>
      <c r="D551" s="95" t="s">
        <v>248</v>
      </c>
      <c r="E551" s="95" t="s">
        <v>118</v>
      </c>
      <c r="F551" s="95" t="s">
        <v>284</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hidden="1" x14ac:dyDescent="0.25">
      <c r="A552" s="107" t="s">
        <v>288</v>
      </c>
      <c r="B552" s="107" t="str">
        <f t="shared" si="18"/>
        <v>Stirling2006</v>
      </c>
      <c r="C552" s="95" t="s">
        <v>248</v>
      </c>
      <c r="D552" s="95" t="s">
        <v>248</v>
      </c>
      <c r="E552" s="95" t="s">
        <v>118</v>
      </c>
      <c r="F552" s="95" t="s">
        <v>284</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hidden="1" x14ac:dyDescent="0.25">
      <c r="A553" s="107" t="s">
        <v>288</v>
      </c>
      <c r="B553" s="107" t="str">
        <f t="shared" si="18"/>
        <v>Stirling2007</v>
      </c>
      <c r="C553" s="95" t="s">
        <v>248</v>
      </c>
      <c r="D553" s="95" t="s">
        <v>248</v>
      </c>
      <c r="E553" s="95" t="s">
        <v>118</v>
      </c>
      <c r="F553" s="95" t="s">
        <v>284</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hidden="1" x14ac:dyDescent="0.25">
      <c r="A554" s="107" t="s">
        <v>288</v>
      </c>
      <c r="B554" s="107" t="str">
        <f t="shared" si="18"/>
        <v>Stirling2008</v>
      </c>
      <c r="C554" s="95" t="s">
        <v>248</v>
      </c>
      <c r="D554" s="95" t="s">
        <v>248</v>
      </c>
      <c r="E554" s="95" t="s">
        <v>118</v>
      </c>
      <c r="F554" s="95" t="s">
        <v>284</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hidden="1" x14ac:dyDescent="0.25">
      <c r="A555" s="107" t="s">
        <v>288</v>
      </c>
      <c r="B555" s="107" t="str">
        <f t="shared" si="18"/>
        <v>Stirling2009</v>
      </c>
      <c r="C555" s="95" t="s">
        <v>248</v>
      </c>
      <c r="D555" s="95" t="s">
        <v>248</v>
      </c>
      <c r="E555" s="95" t="s">
        <v>118</v>
      </c>
      <c r="F555" s="95" t="s">
        <v>284</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hidden="1" x14ac:dyDescent="0.25">
      <c r="A556" s="107" t="s">
        <v>288</v>
      </c>
      <c r="B556" s="107" t="str">
        <f t="shared" si="18"/>
        <v>Stirling2010</v>
      </c>
      <c r="C556" s="95" t="s">
        <v>248</v>
      </c>
      <c r="D556" s="95" t="s">
        <v>248</v>
      </c>
      <c r="E556" s="95" t="s">
        <v>118</v>
      </c>
      <c r="F556" s="95" t="s">
        <v>284</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hidden="1" x14ac:dyDescent="0.25">
      <c r="A557" s="107" t="s">
        <v>288</v>
      </c>
      <c r="B557" s="107" t="str">
        <f t="shared" si="18"/>
        <v>Stirling2011</v>
      </c>
      <c r="C557" s="95" t="s">
        <v>248</v>
      </c>
      <c r="D557" s="95" t="s">
        <v>248</v>
      </c>
      <c r="E557" s="95" t="s">
        <v>118</v>
      </c>
      <c r="F557" s="95" t="s">
        <v>284</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hidden="1" x14ac:dyDescent="0.25">
      <c r="A558" s="107" t="s">
        <v>288</v>
      </c>
      <c r="B558" s="107" t="str">
        <f t="shared" si="18"/>
        <v>Stirling2012</v>
      </c>
      <c r="C558" s="95" t="s">
        <v>248</v>
      </c>
      <c r="D558" s="95" t="s">
        <v>248</v>
      </c>
      <c r="E558" s="95" t="s">
        <v>118</v>
      </c>
      <c r="F558" s="95" t="s">
        <v>284</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hidden="1" x14ac:dyDescent="0.25">
      <c r="A559" s="107" t="s">
        <v>288</v>
      </c>
      <c r="B559" s="107" t="str">
        <f t="shared" si="18"/>
        <v>Stirling2013</v>
      </c>
      <c r="C559" s="95" t="s">
        <v>248</v>
      </c>
      <c r="D559" s="95" t="s">
        <v>248</v>
      </c>
      <c r="E559" s="95" t="s">
        <v>118</v>
      </c>
      <c r="F559" s="95" t="s">
        <v>284</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hidden="1" x14ac:dyDescent="0.25">
      <c r="A560" s="107" t="s">
        <v>288</v>
      </c>
      <c r="B560" s="107" t="str">
        <f t="shared" si="18"/>
        <v>West Dunbartonshire2005</v>
      </c>
      <c r="C560" s="95" t="s">
        <v>248</v>
      </c>
      <c r="D560" s="95" t="s">
        <v>248</v>
      </c>
      <c r="E560" s="95" t="s">
        <v>119</v>
      </c>
      <c r="F560" s="95" t="s">
        <v>285</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hidden="1" x14ac:dyDescent="0.25">
      <c r="A561" s="107" t="s">
        <v>288</v>
      </c>
      <c r="B561" s="107" t="str">
        <f t="shared" si="18"/>
        <v>West Dunbartonshire2006</v>
      </c>
      <c r="C561" s="95" t="s">
        <v>248</v>
      </c>
      <c r="D561" s="95" t="s">
        <v>248</v>
      </c>
      <c r="E561" s="95" t="s">
        <v>119</v>
      </c>
      <c r="F561" s="95" t="s">
        <v>285</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hidden="1" x14ac:dyDescent="0.25">
      <c r="A562" s="107" t="s">
        <v>288</v>
      </c>
      <c r="B562" s="107" t="str">
        <f t="shared" si="18"/>
        <v>West Dunbartonshire2007</v>
      </c>
      <c r="C562" s="95" t="s">
        <v>248</v>
      </c>
      <c r="D562" s="95" t="s">
        <v>248</v>
      </c>
      <c r="E562" s="95" t="s">
        <v>119</v>
      </c>
      <c r="F562" s="95" t="s">
        <v>285</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hidden="1" x14ac:dyDescent="0.25">
      <c r="A563" s="107" t="s">
        <v>288</v>
      </c>
      <c r="B563" s="107" t="str">
        <f t="shared" si="18"/>
        <v>West Dunbartonshire2008</v>
      </c>
      <c r="C563" s="95" t="s">
        <v>248</v>
      </c>
      <c r="D563" s="95" t="s">
        <v>248</v>
      </c>
      <c r="E563" s="95" t="s">
        <v>119</v>
      </c>
      <c r="F563" s="95" t="s">
        <v>285</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hidden="1" x14ac:dyDescent="0.25">
      <c r="A564" s="107" t="s">
        <v>288</v>
      </c>
      <c r="B564" s="107" t="str">
        <f t="shared" si="18"/>
        <v>West Dunbartonshire2009</v>
      </c>
      <c r="C564" s="95" t="s">
        <v>248</v>
      </c>
      <c r="D564" s="95" t="s">
        <v>248</v>
      </c>
      <c r="E564" s="95" t="s">
        <v>119</v>
      </c>
      <c r="F564" s="95" t="s">
        <v>285</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hidden="1" x14ac:dyDescent="0.25">
      <c r="A565" s="107" t="s">
        <v>288</v>
      </c>
      <c r="B565" s="107" t="str">
        <f t="shared" si="18"/>
        <v>West Dunbartonshire2010</v>
      </c>
      <c r="C565" s="95" t="s">
        <v>248</v>
      </c>
      <c r="D565" s="95" t="s">
        <v>248</v>
      </c>
      <c r="E565" s="95" t="s">
        <v>119</v>
      </c>
      <c r="F565" s="95" t="s">
        <v>285</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hidden="1" x14ac:dyDescent="0.25">
      <c r="A566" s="107" t="s">
        <v>288</v>
      </c>
      <c r="B566" s="107" t="str">
        <f t="shared" si="18"/>
        <v>West Dunbartonshire2011</v>
      </c>
      <c r="C566" s="95" t="s">
        <v>248</v>
      </c>
      <c r="D566" s="95" t="s">
        <v>248</v>
      </c>
      <c r="E566" s="95" t="s">
        <v>119</v>
      </c>
      <c r="F566" s="95" t="s">
        <v>285</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hidden="1" x14ac:dyDescent="0.25">
      <c r="A567" s="107" t="s">
        <v>288</v>
      </c>
      <c r="B567" s="107" t="str">
        <f t="shared" si="18"/>
        <v>West Dunbartonshire2012</v>
      </c>
      <c r="C567" s="95" t="s">
        <v>248</v>
      </c>
      <c r="D567" s="95" t="s">
        <v>248</v>
      </c>
      <c r="E567" s="95" t="s">
        <v>119</v>
      </c>
      <c r="F567" s="95" t="s">
        <v>285</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hidden="1" x14ac:dyDescent="0.25">
      <c r="A568" s="107" t="s">
        <v>288</v>
      </c>
      <c r="B568" s="107" t="str">
        <f t="shared" si="18"/>
        <v>West Dunbartonshire2013</v>
      </c>
      <c r="C568" s="95" t="s">
        <v>248</v>
      </c>
      <c r="D568" s="95" t="s">
        <v>248</v>
      </c>
      <c r="E568" s="95" t="s">
        <v>119</v>
      </c>
      <c r="F568" s="95" t="s">
        <v>285</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hidden="1" x14ac:dyDescent="0.25">
      <c r="A569" s="107" t="s">
        <v>288</v>
      </c>
      <c r="B569" s="107" t="str">
        <f t="shared" si="18"/>
        <v>West Lothian2005</v>
      </c>
      <c r="C569" s="95" t="s">
        <v>248</v>
      </c>
      <c r="D569" s="95" t="s">
        <v>248</v>
      </c>
      <c r="E569" s="95" t="s">
        <v>120</v>
      </c>
      <c r="F569" s="95" t="s">
        <v>286</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hidden="1" x14ac:dyDescent="0.25">
      <c r="A570" s="107" t="s">
        <v>288</v>
      </c>
      <c r="B570" s="107" t="str">
        <f t="shared" si="18"/>
        <v>West Lothian2006</v>
      </c>
      <c r="C570" s="95" t="s">
        <v>248</v>
      </c>
      <c r="D570" s="95" t="s">
        <v>248</v>
      </c>
      <c r="E570" s="95" t="s">
        <v>120</v>
      </c>
      <c r="F570" s="95" t="s">
        <v>286</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hidden="1" x14ac:dyDescent="0.25">
      <c r="A571" s="107" t="s">
        <v>288</v>
      </c>
      <c r="B571" s="107" t="str">
        <f t="shared" si="18"/>
        <v>West Lothian2007</v>
      </c>
      <c r="C571" s="95" t="s">
        <v>248</v>
      </c>
      <c r="D571" s="95" t="s">
        <v>248</v>
      </c>
      <c r="E571" s="95" t="s">
        <v>120</v>
      </c>
      <c r="F571" s="95" t="s">
        <v>286</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hidden="1" x14ac:dyDescent="0.25">
      <c r="A572" s="107" t="s">
        <v>288</v>
      </c>
      <c r="B572" s="107" t="str">
        <f t="shared" si="18"/>
        <v>West Lothian2008</v>
      </c>
      <c r="C572" s="95" t="s">
        <v>248</v>
      </c>
      <c r="D572" s="95" t="s">
        <v>248</v>
      </c>
      <c r="E572" s="95" t="s">
        <v>120</v>
      </c>
      <c r="F572" s="95" t="s">
        <v>286</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hidden="1" x14ac:dyDescent="0.25">
      <c r="A573" s="107" t="s">
        <v>288</v>
      </c>
      <c r="B573" s="107" t="str">
        <f t="shared" si="18"/>
        <v>West Lothian2009</v>
      </c>
      <c r="C573" s="95" t="s">
        <v>248</v>
      </c>
      <c r="D573" s="95" t="s">
        <v>248</v>
      </c>
      <c r="E573" s="95" t="s">
        <v>120</v>
      </c>
      <c r="F573" s="95" t="s">
        <v>286</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hidden="1" x14ac:dyDescent="0.25">
      <c r="A574" s="107" t="s">
        <v>288</v>
      </c>
      <c r="B574" s="107" t="str">
        <f t="shared" si="18"/>
        <v>West Lothian2010</v>
      </c>
      <c r="C574" s="95" t="s">
        <v>248</v>
      </c>
      <c r="D574" s="95" t="s">
        <v>248</v>
      </c>
      <c r="E574" s="95" t="s">
        <v>120</v>
      </c>
      <c r="F574" s="95" t="s">
        <v>286</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hidden="1" x14ac:dyDescent="0.25">
      <c r="A575" s="107" t="s">
        <v>288</v>
      </c>
      <c r="B575" s="107" t="str">
        <f t="shared" si="18"/>
        <v>West Lothian2011</v>
      </c>
      <c r="C575" s="95" t="s">
        <v>248</v>
      </c>
      <c r="D575" s="95" t="s">
        <v>248</v>
      </c>
      <c r="E575" s="95" t="s">
        <v>120</v>
      </c>
      <c r="F575" s="95" t="s">
        <v>286</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hidden="1" x14ac:dyDescent="0.25">
      <c r="A576" s="107" t="s">
        <v>288</v>
      </c>
      <c r="B576" s="107" t="str">
        <f t="shared" si="18"/>
        <v>West Lothian2012</v>
      </c>
      <c r="C576" s="95" t="s">
        <v>248</v>
      </c>
      <c r="D576" s="95" t="s">
        <v>248</v>
      </c>
      <c r="E576" s="95" t="s">
        <v>120</v>
      </c>
      <c r="F576" s="95" t="s">
        <v>286</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hidden="1" x14ac:dyDescent="0.25">
      <c r="A577" s="107" t="s">
        <v>288</v>
      </c>
      <c r="B577" s="107" t="str">
        <f t="shared" si="18"/>
        <v>West Lothian2013</v>
      </c>
      <c r="C577" s="95" t="s">
        <v>248</v>
      </c>
      <c r="D577" s="95" t="s">
        <v>248</v>
      </c>
      <c r="E577" s="95" t="s">
        <v>120</v>
      </c>
      <c r="F577" s="95" t="s">
        <v>286</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filterColumn colId="4">
      <filters>
        <filter val="Fife"/>
      </filters>
    </filterColumn>
  </autoFilter>
  <pageMargins left="0.7" right="0.7" top="0.75" bottom="0.75" header="0.3" footer="0.3"/>
  <pageSetup paperSize="9" orientation="portrait" r:id="rId1"/>
  <headerFooter>
    <oddHeader>&amp;C&amp;"arial unicode ms,Bold"&amp;10OFFICIAL</oddHeader>
    <oddFooter>&amp;C&amp;"arial unicode ms,Bold"&amp;10OFFICIAL</oddFooter>
    <evenHeader>&amp;C&amp;"arial unicode ms,Bold"&amp;10OFFICIAL</evenHeader>
    <evenFooter>&amp;C&amp;"arial unicode ms,Bold"&amp;10OFFICIAL</evenFooter>
    <firstHeader>&amp;C&amp;"arial unicode ms,Bold"&amp;10OFFICIAL</firstHeader>
    <firstFooter>&amp;C&amp;"arial unicode ms,Bold"&amp;10OFFICIAL</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r:id="rId2"/>
  <headerFooter>
    <oddHeader>&amp;C&amp;"arial unicode ms,Bold"&amp;10OFFICIAL</oddHeader>
    <oddFooter>&amp;C&amp;"arial unicode ms,Bold"&amp;10OFFICIAL</oddFooter>
    <evenHeader>&amp;C&amp;"arial unicode ms,Bold"&amp;10OFFICIAL</evenHeader>
    <evenFooter>&amp;C&amp;"arial unicode ms,Bold"&amp;10OFFICIAL</evenFooter>
    <firstHeader>&amp;C&amp;"arial unicode ms,Bold"&amp;10OFFICIAL</firstHeader>
    <firstFooter>&amp;C&amp;"arial unicode ms,Bold"&amp;10OFFICIAL</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62</vt:i4>
      </vt:variant>
    </vt:vector>
  </HeadingPairs>
  <TitlesOfParts>
    <vt:vector size="68"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keywords>OFFICIAL</cp:keywords>
  <cp:lastModifiedBy>Rebecca Vivers</cp:lastModifiedBy>
  <cp:lastPrinted>2015-07-10T09:39:32Z</cp:lastPrinted>
  <dcterms:created xsi:type="dcterms:W3CDTF">2014-10-29T16:20:01Z</dcterms:created>
  <dcterms:modified xsi:type="dcterms:W3CDTF">2016-01-18T13:41:30Z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4f57be31-749c-435e-ad8d-ee9cf13eeb61</vt:lpwstr>
  </property>
  <property fmtid="{D5CDD505-2E9C-101B-9397-08002B2CF9AE}" pid="3" name="_NewReviewCycle">
    <vt:lpwstr/>
  </property>
  <property fmtid="{D5CDD505-2E9C-101B-9397-08002B2CF9AE}" pid="4" name="HCClassification">
    <vt:lpwstr>OFFICIAL</vt:lpwstr>
  </property>
  <property fmtid="{D5CDD505-2E9C-101B-9397-08002B2CF9AE}" pid="5" name="_AdHocReviewCycleID">
    <vt:i4>98728951</vt:i4>
  </property>
  <property fmtid="{D5CDD505-2E9C-101B-9397-08002B2CF9AE}" pid="6" name="_EmailSubject">
    <vt:lpwstr>Highland Council Pilot report</vt:lpwstr>
  </property>
  <property fmtid="{D5CDD505-2E9C-101B-9397-08002B2CF9AE}" pid="7" name="_AuthorEmail">
    <vt:lpwstr>Gemma.Cassells@highland.gov.uk</vt:lpwstr>
  </property>
  <property fmtid="{D5CDD505-2E9C-101B-9397-08002B2CF9AE}" pid="8" name="_AuthorEmailDisplayName">
    <vt:lpwstr>Gemma Cassells</vt:lpwstr>
  </property>
  <property fmtid="{D5CDD505-2E9C-101B-9397-08002B2CF9AE}" pid="9" name="_ReviewingToolsShownOnce">
    <vt:lpwstr/>
  </property>
</Properties>
</file>