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21570" windowHeight="1159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8" i="7" l="1"/>
  <c r="G114" i="7" l="1"/>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G21" i="8"/>
  <c r="F22" i="8" s="1"/>
  <c r="E23" i="8" s="1"/>
  <c r="D24" i="8" s="1"/>
  <c r="H21" i="8"/>
  <c r="G22" i="8" s="1"/>
  <c r="F23" i="8" s="1"/>
  <c r="E24" i="8" s="1"/>
  <c r="D25" i="8" s="1"/>
  <c r="C14" i="7"/>
  <c r="C15" i="7"/>
  <c r="C16" i="7"/>
  <c r="C17" i="7"/>
  <c r="C18" i="7"/>
  <c r="C19" i="7"/>
  <c r="C20" i="7"/>
  <c r="C21" i="7"/>
  <c r="C22" i="7"/>
  <c r="H92" i="7"/>
  <c r="C93" i="7"/>
  <c r="D93" i="7"/>
  <c r="D94" i="7" s="1"/>
  <c r="D95" i="7" s="1"/>
  <c r="D96" i="7" s="1"/>
  <c r="D97" i="7" s="1"/>
  <c r="D99" i="7" s="1"/>
  <c r="D100" i="7" s="1"/>
  <c r="D101" i="7" s="1"/>
  <c r="D102" i="7" s="1"/>
  <c r="D103" i="7" s="1"/>
  <c r="D104" i="7" s="1"/>
  <c r="D105" i="7" s="1"/>
  <c r="D106" i="7" s="1"/>
  <c r="D107" i="7" s="1"/>
  <c r="H93" i="7"/>
  <c r="C94" i="7"/>
  <c r="H94" i="7"/>
  <c r="C95" i="7"/>
  <c r="H95" i="7"/>
  <c r="C96" i="7"/>
  <c r="H96" i="7"/>
  <c r="C97" i="7"/>
  <c r="H97" i="7"/>
  <c r="H98" i="7"/>
  <c r="H99" i="7"/>
  <c r="H100" i="7"/>
  <c r="H101" i="7"/>
  <c r="H102" i="7"/>
  <c r="C103" i="7"/>
  <c r="H103" i="7"/>
  <c r="C104" i="7"/>
  <c r="H104" i="7"/>
  <c r="C105" i="7"/>
  <c r="H105" i="7"/>
  <c r="C106" i="7"/>
  <c r="H106" i="7"/>
  <c r="C107" i="7"/>
  <c r="H107" i="7"/>
  <c r="H113" i="7"/>
  <c r="H114" i="7"/>
  <c r="H115" i="7"/>
  <c r="H116" i="7"/>
  <c r="H117" i="7"/>
  <c r="H118" i="7"/>
  <c r="H119" i="7"/>
  <c r="H120" i="7"/>
  <c r="H121" i="7"/>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H20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M22" i="3"/>
  <c r="L23" i="3"/>
  <c r="I22" i="3"/>
  <c r="G20" i="3"/>
  <c r="F22" i="3"/>
  <c r="J19" i="3"/>
  <c r="L17" i="3"/>
  <c r="L19" i="3"/>
  <c r="I17" i="3"/>
  <c r="J20" i="3"/>
  <c r="F17" i="3"/>
  <c r="G23" i="3"/>
  <c r="E23" i="3"/>
  <c r="K18" i="3"/>
  <c r="H23" i="3"/>
  <c r="E20" i="3"/>
  <c r="I20" i="3"/>
  <c r="E18" i="3"/>
  <c r="L18" i="3"/>
  <c r="H17" i="3"/>
  <c r="M18" i="3"/>
  <c r="L20" i="3"/>
  <c r="G22" i="3"/>
  <c r="H22" i="3"/>
  <c r="J17" i="3"/>
  <c r="H20" i="3"/>
  <c r="I23" i="3"/>
  <c r="G19" i="3"/>
  <c r="M19" i="3"/>
  <c r="E17" i="3"/>
  <c r="F18" i="3"/>
  <c r="L22" i="3"/>
  <c r="K23" i="3"/>
  <c r="K22" i="3"/>
  <c r="I21" i="3"/>
  <c r="K21" i="3"/>
  <c r="H18" i="3"/>
  <c r="F19" i="3"/>
  <c r="K17" i="3"/>
  <c r="F21" i="3"/>
  <c r="J18" i="3"/>
  <c r="M21" i="3"/>
  <c r="H19" i="3"/>
  <c r="J22" i="3"/>
  <c r="J23" i="3"/>
  <c r="M23" i="3"/>
  <c r="G17" i="3"/>
  <c r="I18" i="3"/>
  <c r="F23" i="3"/>
  <c r="E22" i="3"/>
  <c r="E19" i="3"/>
  <c r="G18" i="3"/>
  <c r="L21" i="3"/>
  <c r="H21" i="3"/>
  <c r="G21" i="3"/>
  <c r="M17" i="3"/>
  <c r="M20" i="3"/>
  <c r="J21" i="3"/>
  <c r="F20" i="3"/>
  <c r="K19" i="3"/>
  <c r="E21" i="3"/>
  <c r="I19" i="3"/>
  <c r="K20" i="3"/>
</calcChain>
</file>

<file path=xl/sharedStrings.xml><?xml version="1.0" encoding="utf-8"?>
<sst xmlns="http://schemas.openxmlformats.org/spreadsheetml/2006/main" count="4406" uniqueCount="989">
  <si>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</si>
  <si>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</si>
  <si>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</si>
  <si>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</si>
  <si>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</si>
  <si>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</si>
  <si>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</si>
  <si>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</si>
  <si>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</si>
  <si>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</si>
  <si>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</si>
  <si>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</si>
  <si>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</si>
  <si>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</si>
  <si>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</si>
  <si>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</si>
  <si>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</si>
  <si>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</si>
  <si>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</si>
  <si>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</si>
  <si>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</si>
  <si>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</si>
  <si>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</si>
  <si>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</si>
  <si>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</si>
  <si>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</si>
  <si>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</si>
  <si>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</si>
  <si>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</si>
  <si>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</si>
  <si>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</si>
  <si>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</si>
  <si>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</si>
  <si>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</si>
  <si>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</si>
  <si>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</si>
  <si>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</si>
  <si>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</si>
  <si>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</si>
  <si>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</si>
  <si>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</si>
  <si>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</si>
  <si>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</si>
  <si>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</si>
  <si>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</si>
  <si>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</si>
  <si>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</si>
  <si>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</si>
  <si>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</si>
  <si>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</si>
  <si>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</si>
  <si>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</si>
  <si>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</si>
  <si>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</si>
  <si>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</si>
  <si>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</si>
  <si>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</si>
  <si>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</si>
  <si>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</si>
  <si>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</si>
  <si>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</si>
  <si>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</si>
  <si>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</si>
  <si>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</si>
  <si>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</si>
  <si>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</si>
  <si>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</si>
  <si>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</si>
  <si>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</si>
  <si>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</si>
  <si>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</si>
  <si>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</si>
  <si>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</si>
  <si>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</si>
  <si>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</si>
  <si>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</si>
  <si>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</si>
  <si>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</si>
  <si>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</si>
  <si>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</si>
  <si>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</si>
  <si>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</si>
  <si>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</si>
  <si>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</si>
  <si>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</si>
  <si>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</si>
  <si>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</si>
  <si>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</si>
  <si>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</si>
  <si>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</si>
  <si>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</si>
  <si>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</si>
  <si>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</si>
  <si>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</si>
  <si>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</si>
  <si>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</si>
  <si>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</si>
  <si>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</si>
  <si>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</si>
  <si>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</si>
  <si>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</si>
  <si>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</si>
  <si>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</si>
  <si>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</si>
  <si>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</si>
  <si>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</si>
  <si>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</si>
  <si>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</si>
  <si>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</si>
  <si>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</si>
  <si>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</si>
  <si>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</si>
  <si>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</si>
  <si>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</si>
  <si>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</si>
  <si>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</si>
  <si>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</si>
  <si>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</si>
  <si>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</si>
  <si>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</si>
  <si>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</si>
  <si>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</si>
  <si>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</si>
  <si>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</si>
  <si>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</si>
  <si>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</si>
  <si>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</si>
  <si>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</si>
  <si>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</si>
  <si>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</si>
  <si>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</si>
  <si>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</si>
  <si>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</si>
  <si>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</si>
  <si>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</si>
  <si>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</si>
  <si>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</si>
  <si>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</si>
  <si>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</si>
  <si>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</si>
  <si>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</si>
  <si>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</si>
  <si>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</si>
  <si>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</si>
  <si>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</si>
  <si>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</si>
  <si>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</si>
  <si>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</si>
  <si>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</si>
  <si>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</si>
  <si>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</si>
  <si>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</si>
  <si>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</si>
  <si>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</si>
  <si>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</si>
  <si>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</si>
  <si>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</si>
  <si>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</si>
  <si>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</si>
  <si>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</si>
  <si>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</si>
  <si>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</si>
  <si>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</si>
  <si>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</si>
  <si>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</si>
  <si>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</si>
  <si>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</si>
  <si>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</si>
  <si>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</si>
  <si>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</si>
  <si>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</si>
  <si>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</si>
  <si>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</si>
  <si>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</si>
  <si>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</si>
  <si>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</si>
  <si>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</si>
  <si>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</si>
  <si>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</si>
  <si>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</si>
  <si>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</si>
  <si>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</si>
  <si>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</si>
  <si>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</si>
  <si>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</si>
  <si>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</si>
  <si>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</si>
  <si>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</si>
  <si>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</si>
  <si>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</si>
  <si>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</si>
  <si>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</si>
  <si>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</si>
  <si>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</si>
  <si>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</si>
  <si>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</si>
  <si>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</si>
  <si>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</si>
  <si>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</si>
  <si>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</si>
  <si>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</si>
  <si>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</si>
  <si>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</si>
  <si>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</si>
  <si>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</si>
  <si>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</si>
  <si>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</si>
  <si>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</si>
  <si>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</si>
  <si>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</si>
  <si>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</si>
  <si>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</si>
  <si>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</si>
  <si>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</si>
  <si>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</si>
  <si>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</si>
  <si>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</si>
  <si>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</si>
  <si>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</si>
  <si>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</si>
  <si>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</si>
  <si>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</si>
  <si>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</si>
  <si>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</si>
  <si>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</si>
  <si>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</si>
  <si>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</si>
  <si>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</si>
  <si>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</si>
  <si>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</si>
  <si>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</si>
  <si>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</si>
  <si>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</si>
  <si>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</si>
  <si>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</si>
  <si>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</si>
  <si>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</si>
  <si>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</si>
  <si>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</si>
  <si>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</si>
  <si>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</si>
  <si>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</si>
  <si>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</si>
  <si>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</si>
  <si>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</si>
  <si>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</si>
  <si>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</si>
  <si>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</si>
  <si>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</si>
  <si>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</si>
  <si>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</si>
  <si>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</si>
  <si>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</si>
  <si>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</si>
  <si>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</si>
  <si>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</si>
  <si>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</si>
  <si>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</si>
  <si>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</si>
  <si>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</si>
  <si>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</si>
  <si>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</si>
  <si>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</si>
  <si>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</si>
  <si>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</si>
  <si>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</si>
  <si>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</si>
  <si>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</si>
  <si>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</si>
  <si>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</si>
  <si>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</si>
  <si>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</si>
  <si>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</si>
  <si>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</si>
  <si>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</si>
  <si>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</si>
  <si>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</si>
  <si>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</si>
  <si>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</si>
  <si>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</si>
  <si>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</si>
  <si>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</si>
  <si>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</si>
  <si>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</si>
  <si>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</si>
  <si>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</si>
  <si>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</si>
  <si>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</si>
  <si>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</si>
  <si>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</si>
  <si>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</si>
  <si>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</si>
  <si>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</si>
  <si>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</si>
  <si>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</si>
  <si>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</si>
  <si>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</si>
  <si>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</si>
  <si>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</si>
  <si>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</si>
  <si>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</si>
  <si>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</si>
  <si>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</si>
  <si>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</si>
  <si>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</si>
  <si>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</si>
  <si>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</si>
  <si>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</si>
  <si>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</si>
  <si>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</si>
  <si>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</si>
  <si>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</si>
  <si>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</si>
  <si>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</si>
  <si>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</si>
  <si>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</si>
  <si>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</si>
  <si>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</si>
  <si>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</si>
  <si>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</si>
  <si>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</si>
  <si>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</si>
  <si>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</si>
  <si>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</si>
  <si>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</si>
  <si>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</si>
  <si>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</si>
  <si>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</si>
  <si>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</si>
  <si>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</si>
  <si>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</si>
  <si>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</si>
  <si>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</si>
  <si>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</si>
  <si>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</si>
  <si>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</si>
  <si>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</si>
  <si>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</si>
  <si>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</si>
  <si>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</si>
  <si>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</si>
  <si>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</si>
  <si>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</si>
  <si>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</si>
  <si>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</si>
  <si>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</si>
  <si>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</si>
  <si>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</si>
  <si>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</si>
  <si>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</si>
  <si>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</si>
  <si>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</si>
  <si>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</si>
  <si>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</si>
  <si>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</si>
  <si>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</si>
  <si>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</si>
  <si>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</si>
  <si>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</si>
  <si>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</si>
  <si>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</si>
  <si>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</si>
  <si>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</si>
  <si>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</si>
  <si>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</si>
  <si>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</si>
  <si>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</si>
  <si>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</si>
  <si>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</si>
  <si>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</si>
  <si>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</si>
  <si>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</si>
  <si>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</si>
  <si>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</si>
  <si>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</si>
  <si>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</si>
  <si>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</si>
  <si>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</si>
  <si>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</si>
  <si>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</si>
  <si>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</si>
  <si>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</si>
  <si>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</si>
  <si>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</si>
  <si>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</si>
  <si>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</si>
  <si>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</si>
  <si>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</si>
  <si>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</si>
  <si>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</si>
  <si>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</si>
  <si>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</si>
  <si>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</si>
  <si>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</si>
  <si>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</si>
  <si>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</si>
  <si>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</si>
  <si>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</si>
  <si>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</si>
  <si>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</si>
  <si>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</si>
  <si>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</si>
  <si>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</si>
  <si>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</si>
  <si>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</si>
  <si>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</si>
  <si>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</si>
  <si>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</si>
  <si>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</si>
  <si>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</si>
  <si>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</si>
  <si>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</si>
  <si>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</si>
  <si>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</si>
  <si>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</si>
  <si>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</si>
  <si>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</si>
  <si>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</si>
  <si>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</si>
  <si>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</si>
  <si>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</si>
  <si>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</si>
  <si>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</si>
  <si>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</si>
  <si>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</si>
  <si>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</si>
  <si>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</si>
  <si>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</si>
  <si>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</si>
  <si>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</si>
  <si>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</si>
  <si>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</si>
  <si>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</si>
  <si>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</si>
  <si>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</si>
  <si>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</si>
  <si>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</si>
  <si>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</si>
  <si>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</si>
  <si>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</si>
  <si>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</si>
  <si>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</si>
  <si>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</si>
  <si>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</si>
  <si>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</si>
  <si>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</si>
  <si>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</si>
  <si>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</si>
  <si>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</si>
  <si>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</si>
  <si>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</si>
  <si>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</si>
  <si>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</si>
  <si>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</si>
  <si>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</si>
  <si>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</si>
  <si>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</si>
  <si>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</si>
  <si>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</si>
  <si>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</si>
  <si>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</si>
  <si>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</si>
  <si>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</si>
  <si>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</si>
  <si>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</si>
  <si>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</si>
  <si>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</si>
  <si>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</si>
  <si>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</si>
  <si>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</si>
  <si>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</si>
  <si>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</si>
  <si>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</si>
  <si>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</si>
  <si>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</si>
  <si>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</si>
  <si>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</si>
  <si>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</si>
  <si>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</si>
  <si>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</si>
  <si>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</si>
  <si>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</si>
  <si>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</si>
  <si>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</si>
  <si>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</si>
  <si>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</si>
  <si>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</si>
  <si>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</si>
  <si>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</si>
  <si>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</si>
  <si>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</si>
  <si>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</si>
  <si>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</si>
  <si>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</si>
  <si>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</si>
  <si>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</si>
  <si>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</si>
  <si>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</si>
  <si>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</si>
  <si>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</si>
  <si>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</si>
  <si>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</si>
  <si>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</si>
  <si>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</si>
  <si>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</si>
  <si>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</si>
  <si>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</si>
  <si>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</si>
  <si>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</si>
  <si>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</si>
  <si>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</si>
  <si>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</si>
  <si>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</si>
  <si>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</si>
  <si>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</si>
  <si>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</si>
  <si>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</si>
  <si>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</si>
  <si>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</si>
  <si>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</si>
  <si>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</si>
  <si>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</si>
  <si>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</si>
  <si>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</si>
  <si>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</si>
  <si>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</si>
  <si>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</si>
  <si>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</si>
  <si>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</si>
  <si>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</si>
  <si>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</si>
  <si>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</si>
  <si>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</si>
  <si>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</si>
  <si>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</si>
  <si>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</si>
  <si>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</si>
  <si>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</si>
  <si>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</si>
  <si>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</si>
  <si>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</si>
  <si>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</si>
  <si>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</si>
  <si>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</si>
  <si>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</si>
  <si>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</si>
  <si>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</si>
  <si>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</si>
  <si>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</si>
  <si>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</si>
  <si>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</si>
  <si>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</si>
  <si>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</si>
  <si>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</si>
  <si>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</si>
  <si>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</si>
  <si>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</si>
  <si>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</si>
  <si>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</si>
  <si>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</si>
  <si>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</si>
  <si>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</si>
  <si>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</si>
  <si>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</si>
  <si>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</si>
  <si>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</si>
  <si>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</si>
  <si>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</si>
  <si>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</si>
  <si>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</si>
  <si>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</si>
  <si>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</si>
  <si>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</si>
  <si>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</si>
  <si>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</si>
  <si>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</si>
  <si>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</si>
  <si>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</si>
  <si>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</si>
  <si>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</si>
  <si>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</si>
  <si>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</si>
  <si>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</si>
  <si>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</si>
  <si>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</si>
  <si>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</si>
  <si>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</si>
  <si>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</si>
  <si>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</si>
  <si>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</si>
  <si>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</si>
  <si>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</si>
  <si>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</si>
  <si>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</si>
  <si>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</si>
  <si>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</si>
  <si>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</si>
  <si>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</si>
  <si>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</si>
  <si>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</si>
  <si>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</si>
  <si>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</si>
  <si>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</si>
  <si>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</si>
  <si>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</si>
  <si>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</si>
  <si>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</si>
  <si>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</si>
  <si>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</si>
  <si>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</si>
  <si>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</si>
  <si>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</si>
  <si>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</si>
  <si>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</si>
  <si>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</si>
  <si>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</si>
  <si>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</si>
  <si>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</si>
  <si>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</si>
  <si>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</si>
  <si>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</si>
  <si>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</si>
  <si>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</si>
  <si>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</si>
  <si>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</si>
  <si>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</si>
  <si>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</si>
  <si>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</si>
  <si>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</si>
  <si>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</si>
  <si>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</si>
  <si>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</si>
  <si>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</si>
  <si>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</si>
  <si>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</si>
  <si>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</si>
  <si>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</si>
  <si>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</si>
  <si>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</si>
  <si>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</si>
  <si>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</si>
  <si>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</si>
  <si>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</si>
  <si>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</si>
  <si>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</si>
  <si>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</si>
  <si>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</si>
  <si>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</si>
  <si>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</si>
  <si>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</si>
  <si>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</si>
  <si>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</si>
  <si>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</si>
  <si>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</si>
  <si>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</si>
  <si>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</si>
  <si>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</si>
  <si>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</si>
  <si>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</si>
  <si>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</si>
  <si>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</si>
  <si>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</si>
  <si>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</si>
  <si>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</si>
  <si>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</si>
  <si>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</si>
  <si>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</si>
  <si>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</si>
  <si>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</si>
  <si>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</si>
  <si>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</si>
  <si>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</si>
  <si>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</si>
  <si>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</si>
  <si>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</si>
  <si>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</si>
  <si>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</si>
  <si>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</si>
  <si>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</si>
  <si>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</si>
  <si>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</si>
  <si>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</si>
  <si>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</si>
  <si>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</si>
  <si>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</si>
  <si>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</si>
  <si>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</si>
  <si>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</si>
  <si>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</si>
  <si>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</si>
  <si>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</si>
  <si>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</si>
  <si>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</si>
  <si>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</si>
  <si>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</si>
  <si>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</si>
  <si>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</si>
  <si>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</si>
  <si>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</si>
  <si>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</si>
  <si>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</si>
  <si>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</si>
  <si>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</si>
  <si>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</si>
  <si>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</si>
  <si>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</si>
  <si>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</si>
  <si>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</si>
  <si>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</si>
  <si>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</si>
  <si>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</si>
  <si>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</si>
  <si>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</si>
  <si>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</si>
  <si>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</si>
  <si>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</si>
  <si>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</si>
  <si>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</si>
  <si>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</si>
  <si>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</si>
  <si>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</si>
  <si>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</si>
  <si>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</si>
  <si>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</si>
  <si>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</si>
  <si>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</si>
  <si>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</si>
  <si>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</si>
  <si>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</si>
  <si>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</si>
  <si>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</si>
  <si>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</si>
  <si>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</si>
  <si>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</si>
  <si>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</si>
  <si>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</si>
  <si>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</si>
  <si>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</si>
  <si>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</si>
  <si>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</si>
  <si>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</si>
  <si>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</si>
  <si>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</si>
  <si>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</si>
  <si>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</si>
  <si>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</si>
  <si>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</si>
  <si>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</si>
  <si>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</si>
  <si>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</si>
  <si>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</si>
  <si>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</si>
  <si>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</si>
  <si>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</si>
  <si>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</si>
  <si>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</si>
  <si>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</si>
  <si>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</si>
  <si>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</si>
  <si>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</si>
  <si>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</si>
  <si>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</si>
  <si>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</si>
  <si>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</si>
  <si>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</si>
  <si>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</si>
  <si>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</si>
  <si>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</si>
  <si>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</si>
  <si>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</si>
  <si>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</si>
  <si>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</si>
  <si>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</si>
  <si>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</si>
  <si>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</si>
  <si>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</si>
  <si>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</si>
  <si>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</si>
  <si>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</si>
  <si>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</si>
  <si>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</si>
  <si>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</si>
  <si>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</si>
  <si>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</si>
  <si>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</si>
  <si>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</si>
  <si>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</si>
  <si>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</si>
  <si>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</si>
  <si>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</si>
  <si>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</si>
  <si>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</si>
  <si>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</si>
  <si>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</si>
  <si>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</si>
  <si>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</si>
  <si>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</si>
  <si>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</si>
  <si>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</si>
  <si>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</si>
  <si>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</si>
  <si>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</si>
  <si>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</si>
  <si>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</si>
  <si>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</si>
  <si>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</si>
  <si>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</si>
  <si>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</si>
  <si>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</si>
  <si>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</si>
  <si>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</si>
  <si>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</si>
  <si>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</si>
  <si>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</si>
  <si>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</si>
  <si>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</si>
  <si>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</si>
  <si>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</si>
  <si>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</si>
  <si>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</si>
  <si>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</si>
  <si>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</si>
  <si>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</si>
  <si>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</si>
  <si>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</si>
  <si>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</si>
  <si>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</si>
  <si>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</si>
  <si>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</si>
  <si>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</si>
  <si>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</si>
  <si>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</si>
  <si>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</si>
  <si>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</si>
  <si>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</si>
  <si>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</si>
  <si>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</si>
  <si>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</si>
  <si>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</si>
  <si>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</si>
  <si>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</si>
  <si>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</si>
  <si>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</si>
  <si>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</si>
  <si>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</si>
  <si>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</si>
  <si>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</si>
  <si>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</si>
  <si>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</si>
  <si>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</si>
  <si>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</si>
  <si>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</si>
  <si>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</si>
  <si>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</si>
  <si>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</si>
  <si>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</si>
  <si>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</si>
  <si>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</si>
  <si>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</si>
  <si>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</si>
  <si>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</si>
  <si>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</si>
  <si>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</si>
  <si>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</si>
  <si>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</si>
  <si>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</si>
  <si>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</si>
  <si>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</si>
  <si>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</si>
  <si>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</si>
  <si>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</si>
  <si>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</si>
  <si>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</si>
  <si>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</si>
  <si>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</si>
  <si>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</si>
  <si>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</si>
  <si>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</si>
  <si>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</si>
  <si>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</si>
  <si>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</si>
  <si>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</si>
  <si>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</si>
  <si>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</si>
  <si>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</si>
  <si>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</si>
  <si>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</si>
  <si>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</si>
  <si>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</si>
  <si>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</si>
  <si>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</si>
  <si>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</si>
  <si>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</si>
  <si>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</si>
  <si>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</si>
  <si>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</si>
  <si>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</si>
  <si>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</si>
  <si>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</si>
  <si>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</si>
  <si>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</si>
  <si>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</si>
  <si>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</si>
  <si>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</si>
  <si>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</si>
  <si>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</si>
  <si>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</si>
  <si>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</si>
  <si>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</si>
  <si>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</si>
  <si>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</si>
  <si>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</si>
  <si>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</si>
  <si>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</si>
  <si>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</si>
  <si>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</si>
  <si>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</si>
  <si>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</si>
  <si>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</si>
  <si>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</si>
  <si>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</si>
  <si>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</si>
  <si>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</si>
  <si>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</si>
  <si>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</si>
  <si>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</si>
  <si>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</si>
  <si>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</si>
  <si>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</si>
  <si>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</si>
  <si>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</si>
  <si>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</si>
  <si>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</si>
  <si>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</si>
  <si>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</si>
  <si>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</si>
  <si>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</si>
  <si>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</si>
  <si>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</si>
  <si>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</si>
  <si>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</si>
  <si>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</si>
  <si>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</si>
  <si>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</si>
  <si>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</si>
  <si>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</si>
  <si>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</si>
  <si>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</si>
  <si>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</si>
  <si>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</si>
  <si>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</si>
  <si>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</si>
  <si>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</si>
  <si>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</si>
  <si>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</si>
  <si>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</si>
  <si>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</si>
  <si>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</si>
  <si>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</si>
  <si>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</si>
  <si>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</si>
  <si>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</si>
  <si>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University of the Highlands and Islands</t>
  </si>
  <si>
    <t>The university is a partnership of 13 independent colleges and research institutions. This report relates to the university's executive office only.</t>
  </si>
  <si>
    <t>This is the health, safety and environmental policy “the policy” of the University of the Highlands and Islands Executive Office “the university”.
The principal and vice-chancellor, and secretary are ultimately responsible for controlling the health, safety and environmental risks arising from the university’s work activities. However, the duty for ensuring that this policy is implemented is assigned to deans, directors and managers who will provide assurances to the principal and secretary that this duty is carried out.
Deans, directors and managers should ensure the proper allocation of financial and staff resources to health, safety and environmental management. They may assign such duties to their staff, although this does not remove the responsibility of ensuring that these duties are carried out. Deans, directors and managers should also ensure that they and their staff receive the necessary instruction, training, supervision and information to comply fully with this policy.
Departmental health, safety and environmental management representatives are responsible for assisting staff within their department with the completion of risk assessments, accident investigations, etc. 
As the appointed competent persons, the facilities, laboratory, research facility and lipidomics facility managers are responsible for ensuring that specific arrangements are in place for their area of control. They should ensure that the practical duties relating to health, safety and environmental management which are commensurate with their job description are carried out.  They will be allocated the necessary financial and staff resources, and will receive the necessary instruction, training, supervision and information in order carry out these duties.
The health, safety and environmental committee will review the policy and policy statement periodically to ensure that it compliant with the relevant statutory provisions. The committee will ensure that health, safety and environmental performance are proactively monitored through regular auditing by a party external to the university. In addition, performance will be reactively monitored by undertaking statistical and trend analysis of frequency, incidence and severity rates in order to assess the university against appropriate benchmarks.</t>
  </si>
  <si>
    <t>A carbon management plan has been established by the university in order to set targets and timescales to achieve a significant reduction in the CO2 emissions produced by its work activities.</t>
  </si>
  <si>
    <t>Reduce electricity consumed by 14%</t>
  </si>
  <si>
    <t>Reduce gas consumed by 18%</t>
  </si>
  <si>
    <t>Reduce domestic flights by 10%</t>
  </si>
  <si>
    <t>Reduce car journeys by 5%</t>
  </si>
  <si>
    <t>Reduce waste to landfill by 67%</t>
  </si>
  <si>
    <t>University of the Highlands and Islands, Carbon Management Plan 2011. Section 2.5, page 13.</t>
  </si>
  <si>
    <t xml:space="preserve">Yes, University of the Highlands and Islands, Carbon Management Plan 2011.
https://www.uhi.ac.uk/en/about-uhi/governance/policies-and-regulations/our-climate-commitment </t>
  </si>
  <si>
    <t>Carbon Management Plan 2011</t>
  </si>
  <si>
    <t>2011 - 2015</t>
  </si>
  <si>
    <t>Reduce electricity consumed by 14%
Reduce gas consumed by 18%
Reduce domestic flights by 10%
Reduce car journeys by 5%
Reduce waste to landfill by 67%</t>
  </si>
  <si>
    <t>Academic (August to July)</t>
  </si>
  <si>
    <t xml:space="preserve">
</t>
  </si>
  <si>
    <t>Target is 5% - formatting won't allow this figure</t>
  </si>
  <si>
    <t>Gas</t>
  </si>
  <si>
    <t>Domestic flights</t>
  </si>
  <si>
    <t>Car journeys</t>
  </si>
  <si>
    <t>Waste to landfill</t>
  </si>
  <si>
    <t xml:space="preserve">The university completed its Carbon Management Plan within the report year. 
Many of the savings associated with the plan were achieved in previous years.
The university is currently looking at how it will manage corporate emissions in the years ahead. </t>
  </si>
  <si>
    <t>As part of its procurement policy the university has made a commitment to taking a whole life cycle approach to strategic procurement and raising the profile of sustainable procurement.</t>
  </si>
  <si>
    <t>Where appropriate criteria relating to climate change has been used to evaluate the capability of bidders during to procurement process.</t>
  </si>
  <si>
    <t>The university's carbon management plan was validated by the Carbon Trust before publication.</t>
  </si>
  <si>
    <t>Tim Skyrme</t>
  </si>
  <si>
    <t>Facilities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</si>
</sst>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000000"/>
    <numFmt numFmtId="172" formatCode="0.00000"/>
    <numFmt numFmtId="173" formatCode="0.000000"/>
    <numFmt numFmtId="174" formatCode="#,##0_ ;\-#,##0\ "/>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xf numFmtId="9" fontId="5" fillId="0" borderId="0" applyFont="0" applyFill="0" applyBorder="0" applyAlignment="0" applyProtection="0"/>
  </cellStyleXfs>
  <cellXfs count="56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1" fillId="2" borderId="10" xfId="0" applyNumberFormat="1" applyFont="1" applyFill="1" applyBorder="1" applyAlignment="1">
      <alignment horizontal="center"/>
    </xf>
    <xf numFmtId="172" fontId="0" fillId="22" borderId="10" xfId="0" applyNumberFormat="1" applyFill="1" applyBorder="1"/>
    <xf numFmtId="171"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3"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3" xfId="0" applyFill="1" applyBorder="1" applyAlignment="1">
      <alignment horizontal="center"/>
    </xf>
    <xf numFmtId="0" fontId="0" fillId="2" borderId="99" xfId="0" applyFill="1" applyBorder="1" applyAlignment="1">
      <alignment horizontal="left" vertical="center"/>
    </xf>
    <xf numFmtId="0" fontId="0" fillId="2" borderId="7" xfId="0" applyFill="1" applyBorder="1" applyAlignment="1">
      <alignment horizontal="left" vertical="center"/>
    </xf>
    <xf numFmtId="0" fontId="0" fillId="2" borderId="7" xfId="0" applyFill="1" applyBorder="1" applyAlignment="1">
      <alignment vertical="center"/>
    </xf>
    <xf numFmtId="0" fontId="0" fillId="2" borderId="3" xfId="0" applyFill="1" applyBorder="1" applyAlignment="1">
      <alignment vertical="center"/>
    </xf>
    <xf numFmtId="170" fontId="0" fillId="2" borderId="3" xfId="1" applyNumberFormat="1" applyFont="1" applyFill="1" applyBorder="1" applyAlignment="1">
      <alignment vertical="center"/>
    </xf>
    <xf numFmtId="0" fontId="0" fillId="15" borderId="8" xfId="0" applyFill="1" applyBorder="1" applyAlignment="1">
      <alignment vertical="center" wrapText="1"/>
    </xf>
    <xf numFmtId="174" fontId="0" fillId="2" borderId="10" xfId="1" applyNumberFormat="1" applyFont="1" applyFill="1" applyBorder="1" applyProtection="1">
      <protection locked="0"/>
    </xf>
    <xf numFmtId="0" fontId="1" fillId="4" borderId="0" xfId="0" applyFont="1" applyFill="1" applyBorder="1" applyAlignment="1">
      <alignment horizontal="center" wrapText="1"/>
    </xf>
    <xf numFmtId="9" fontId="0" fillId="2" borderId="53" xfId="4" applyFont="1" applyFill="1" applyBorder="1"/>
    <xf numFmtId="9" fontId="0" fillId="2" borderId="3" xfId="4" applyFont="1" applyFill="1" applyBorder="1"/>
    <xf numFmtId="15"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0" fillId="2" borderId="12" xfId="0"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5" sqref="B5"/>
    </sheetView>
  </sheetViews>
  <sheetFormatPr defaultRowHeight="15" x14ac:dyDescent="0.25"/>
  <cols>
    <col min="1" max="1" width="8" style="125" customWidth="1"/>
    <col min="2" max="2" width="41.5703125" style="125" customWidth="1"/>
    <col min="3" max="3" width="32.42578125" style="125" bestFit="1" customWidth="1"/>
    <col min="4" max="4" width="27.7109375" style="125" customWidth="1"/>
    <col min="5" max="5" width="25.28515625" style="125" bestFit="1"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29" t="s">
        <v>564</v>
      </c>
      <c r="B1" s="430"/>
      <c r="C1" s="430"/>
      <c r="D1" s="430"/>
      <c r="E1" s="430"/>
      <c r="F1" s="430"/>
      <c r="G1" s="430"/>
      <c r="H1" s="430"/>
      <c r="I1" s="430"/>
      <c r="J1" s="336"/>
      <c r="K1" s="336"/>
      <c r="L1" s="336"/>
      <c r="M1" s="337"/>
      <c r="N1" s="186"/>
      <c r="O1" s="186"/>
    </row>
    <row r="2" spans="1:15" ht="30" customHeight="1" x14ac:dyDescent="0.25">
      <c r="A2" s="338">
        <v>1</v>
      </c>
      <c r="B2" s="284" t="s">
        <v>563</v>
      </c>
      <c r="C2" s="284"/>
      <c r="D2" s="284"/>
      <c r="E2" s="284"/>
      <c r="F2" s="284"/>
      <c r="G2" s="284"/>
      <c r="H2" s="284"/>
      <c r="I2" s="284"/>
      <c r="J2" s="284"/>
      <c r="K2" s="284"/>
      <c r="L2" s="284"/>
      <c r="M2" s="339"/>
      <c r="N2" s="186"/>
      <c r="O2" s="186"/>
    </row>
    <row r="3" spans="1:15" ht="31.5" customHeight="1" x14ac:dyDescent="0.25">
      <c r="A3" s="340" t="s">
        <v>562</v>
      </c>
      <c r="B3" s="141" t="s">
        <v>561</v>
      </c>
      <c r="C3" s="133"/>
      <c r="D3" s="126"/>
      <c r="E3" s="126"/>
      <c r="F3" s="126"/>
      <c r="G3" s="126"/>
      <c r="H3" s="126"/>
      <c r="I3" s="126"/>
      <c r="J3" s="126"/>
      <c r="K3" s="126"/>
      <c r="L3" s="126"/>
      <c r="M3" s="341"/>
      <c r="N3" s="186"/>
    </row>
    <row r="4" spans="1:15" ht="20.25" customHeight="1" thickBot="1" x14ac:dyDescent="0.3">
      <c r="A4" s="342"/>
      <c r="B4" s="143" t="s">
        <v>560</v>
      </c>
      <c r="C4" s="283"/>
      <c r="D4" s="126"/>
      <c r="E4" s="126"/>
      <c r="F4" s="126"/>
      <c r="G4" s="126"/>
      <c r="H4" s="126"/>
      <c r="I4" s="126"/>
      <c r="J4" s="126"/>
      <c r="K4" s="126"/>
      <c r="L4" s="126"/>
      <c r="M4" s="343"/>
      <c r="N4" s="186"/>
    </row>
    <row r="5" spans="1:15" ht="24" customHeight="1" thickBot="1" x14ac:dyDescent="0.3">
      <c r="A5" s="344"/>
      <c r="B5" s="281" t="s">
        <v>962</v>
      </c>
      <c r="C5" s="282"/>
      <c r="D5" s="126"/>
      <c r="E5" s="126"/>
      <c r="F5" s="126"/>
      <c r="G5" s="126"/>
      <c r="H5" s="126"/>
      <c r="I5" s="126"/>
      <c r="J5" s="126"/>
      <c r="K5" s="126"/>
      <c r="L5" s="126"/>
      <c r="M5" s="343"/>
      <c r="N5" s="186"/>
    </row>
    <row r="6" spans="1:15" ht="27.75" customHeight="1" x14ac:dyDescent="0.25">
      <c r="A6" s="345" t="s">
        <v>559</v>
      </c>
      <c r="B6" s="144" t="s">
        <v>558</v>
      </c>
      <c r="C6" s="128"/>
      <c r="D6" s="126"/>
      <c r="E6" s="126"/>
      <c r="F6" s="126"/>
      <c r="G6" s="126"/>
      <c r="H6" s="126"/>
      <c r="I6" s="126"/>
      <c r="J6" s="126"/>
      <c r="K6" s="126"/>
      <c r="L6" s="126"/>
      <c r="M6" s="343"/>
      <c r="N6" s="186"/>
    </row>
    <row r="7" spans="1:15" ht="18" customHeight="1" thickBot="1" x14ac:dyDescent="0.3">
      <c r="A7" s="345"/>
      <c r="B7" s="143" t="s">
        <v>557</v>
      </c>
      <c r="C7" s="128"/>
      <c r="D7" s="126"/>
      <c r="E7" s="126"/>
      <c r="F7" s="126"/>
      <c r="G7" s="126"/>
      <c r="H7" s="126"/>
      <c r="I7" s="126"/>
      <c r="J7" s="126"/>
      <c r="K7" s="126"/>
      <c r="L7" s="126"/>
      <c r="M7" s="343"/>
      <c r="N7" s="186"/>
    </row>
    <row r="8" spans="1:15" ht="24" customHeight="1" thickBot="1" x14ac:dyDescent="0.3">
      <c r="A8" s="344"/>
      <c r="B8" s="281" t="s">
        <v>865</v>
      </c>
      <c r="C8" s="275"/>
      <c r="D8" s="126"/>
      <c r="E8" s="126"/>
      <c r="F8" s="126"/>
      <c r="G8" s="126"/>
      <c r="H8" s="126"/>
      <c r="I8" s="126"/>
      <c r="J8" s="126"/>
      <c r="K8" s="126"/>
      <c r="L8" s="126"/>
      <c r="M8" s="343"/>
      <c r="N8" s="186"/>
    </row>
    <row r="9" spans="1:15" ht="28.5" customHeight="1" thickBot="1" x14ac:dyDescent="0.3">
      <c r="A9" s="345" t="s">
        <v>556</v>
      </c>
      <c r="B9" s="141" t="s">
        <v>555</v>
      </c>
      <c r="C9" s="128"/>
      <c r="D9" s="126"/>
      <c r="E9" s="126"/>
      <c r="F9" s="126"/>
      <c r="G9" s="126"/>
      <c r="H9" s="126"/>
      <c r="I9" s="126"/>
      <c r="J9" s="126"/>
      <c r="K9" s="126"/>
      <c r="L9" s="126"/>
      <c r="M9" s="343"/>
      <c r="N9" s="186"/>
    </row>
    <row r="10" spans="1:15" ht="24" customHeight="1" thickBot="1" x14ac:dyDescent="0.3">
      <c r="A10" s="344"/>
      <c r="B10" s="418">
        <v>217.34</v>
      </c>
      <c r="C10" s="275"/>
      <c r="D10" s="126"/>
      <c r="E10" s="126"/>
      <c r="F10" s="126"/>
      <c r="G10" s="126"/>
      <c r="H10" s="126"/>
      <c r="I10" s="126"/>
      <c r="J10" s="126"/>
      <c r="K10" s="126"/>
      <c r="L10" s="126"/>
      <c r="M10" s="343"/>
      <c r="N10" s="186"/>
    </row>
    <row r="11" spans="1:15" ht="28.5" customHeight="1" x14ac:dyDescent="0.25">
      <c r="A11" s="345" t="s">
        <v>554</v>
      </c>
      <c r="B11" s="141" t="s">
        <v>553</v>
      </c>
      <c r="C11" s="128"/>
      <c r="D11" s="126"/>
      <c r="E11" s="126"/>
      <c r="F11" s="126"/>
      <c r="G11" s="126"/>
      <c r="H11" s="126"/>
      <c r="I11" s="126"/>
      <c r="J11" s="126"/>
      <c r="K11" s="126"/>
      <c r="L11" s="126"/>
      <c r="M11" s="343"/>
      <c r="N11" s="186"/>
    </row>
    <row r="12" spans="1:15" ht="35.25" customHeight="1" thickBot="1" x14ac:dyDescent="0.3">
      <c r="A12" s="346"/>
      <c r="B12" s="435" t="s">
        <v>552</v>
      </c>
      <c r="C12" s="436"/>
      <c r="D12" s="436"/>
      <c r="E12" s="436"/>
      <c r="F12" s="126"/>
      <c r="G12" s="126"/>
      <c r="H12" s="126"/>
      <c r="I12" s="126"/>
      <c r="J12" s="126"/>
      <c r="K12" s="126"/>
      <c r="L12" s="126"/>
      <c r="M12" s="343"/>
      <c r="N12" s="186"/>
    </row>
    <row r="13" spans="1:15" ht="18.75" customHeight="1" x14ac:dyDescent="0.25">
      <c r="A13" s="346"/>
      <c r="B13" s="280" t="s">
        <v>551</v>
      </c>
      <c r="C13" s="279" t="s">
        <v>9</v>
      </c>
      <c r="D13" s="279" t="s">
        <v>550</v>
      </c>
      <c r="E13" s="278" t="s">
        <v>8</v>
      </c>
      <c r="F13" s="126"/>
      <c r="G13" s="126"/>
      <c r="H13" s="126"/>
      <c r="I13" s="126"/>
      <c r="J13" s="126"/>
      <c r="K13" s="126"/>
      <c r="L13" s="126"/>
      <c r="M13" s="343"/>
      <c r="N13" s="186"/>
    </row>
    <row r="14" spans="1:15" ht="14.25" customHeight="1" x14ac:dyDescent="0.25">
      <c r="A14" s="346"/>
      <c r="B14" s="204"/>
      <c r="C14" s="220" t="e">
        <f>VLOOKUP($B14,ListsReq!$BB$3:$BC$14,2,FALSE)</f>
        <v>#N/A</v>
      </c>
      <c r="D14" s="277"/>
      <c r="E14" s="202"/>
      <c r="F14" s="126"/>
      <c r="G14" s="126"/>
      <c r="H14" s="126"/>
      <c r="I14" s="126"/>
      <c r="J14" s="126"/>
      <c r="K14" s="126"/>
      <c r="L14" s="126"/>
      <c r="M14" s="343"/>
      <c r="N14" s="186"/>
    </row>
    <row r="15" spans="1:15" ht="14.25" customHeight="1" x14ac:dyDescent="0.25">
      <c r="A15" s="346"/>
      <c r="B15" s="204"/>
      <c r="C15" s="220" t="e">
        <f>VLOOKUP($B15,ListsReq!$BB$3:$BC$14,2,FALSE)</f>
        <v>#N/A</v>
      </c>
      <c r="D15" s="277"/>
      <c r="E15" s="202"/>
      <c r="F15" s="126"/>
      <c r="G15" s="126"/>
      <c r="H15" s="126"/>
      <c r="I15" s="126"/>
      <c r="J15" s="126"/>
      <c r="K15" s="126"/>
      <c r="L15" s="126"/>
      <c r="M15" s="343"/>
      <c r="N15" s="186"/>
    </row>
    <row r="16" spans="1:15" ht="14.25" customHeight="1" x14ac:dyDescent="0.25">
      <c r="A16" s="346"/>
      <c r="B16" s="204"/>
      <c r="C16" s="220" t="e">
        <f>VLOOKUP($B16,ListsReq!$BB$3:$BC$14,2,FALSE)</f>
        <v>#N/A</v>
      </c>
      <c r="D16" s="277"/>
      <c r="E16" s="202"/>
      <c r="F16" s="126"/>
      <c r="G16" s="126"/>
      <c r="H16" s="126"/>
      <c r="I16" s="126"/>
      <c r="J16" s="126"/>
      <c r="K16" s="126"/>
      <c r="L16" s="126"/>
      <c r="M16" s="343"/>
      <c r="N16" s="186"/>
    </row>
    <row r="17" spans="1:14" ht="14.25" hidden="1" customHeight="1" x14ac:dyDescent="0.25">
      <c r="A17" s="346"/>
      <c r="B17" s="204"/>
      <c r="C17" s="220" t="e">
        <f>VLOOKUP($B17,ListsReq!$BB$3:$BC$14,2,FALSE)</f>
        <v>#N/A</v>
      </c>
      <c r="D17" s="277"/>
      <c r="E17" s="202"/>
      <c r="F17" s="126"/>
      <c r="G17" s="126"/>
      <c r="H17" s="126"/>
      <c r="I17" s="126"/>
      <c r="J17" s="126"/>
      <c r="K17" s="126"/>
      <c r="L17" s="126"/>
      <c r="M17" s="343"/>
      <c r="N17" s="186"/>
    </row>
    <row r="18" spans="1:14" ht="14.25" hidden="1" customHeight="1" x14ac:dyDescent="0.25">
      <c r="A18" s="346"/>
      <c r="B18" s="204"/>
      <c r="C18" s="220" t="e">
        <f>VLOOKUP($B18,ListsReq!$BB$3:$BC$14,2,FALSE)</f>
        <v>#N/A</v>
      </c>
      <c r="D18" s="277"/>
      <c r="E18" s="202"/>
      <c r="F18" s="126"/>
      <c r="G18" s="126"/>
      <c r="H18" s="126"/>
      <c r="I18" s="126"/>
      <c r="J18" s="126"/>
      <c r="K18" s="126"/>
      <c r="L18" s="126"/>
      <c r="M18" s="343"/>
      <c r="N18" s="186"/>
    </row>
    <row r="19" spans="1:14" ht="14.25" hidden="1" customHeight="1" x14ac:dyDescent="0.25">
      <c r="A19" s="346"/>
      <c r="B19" s="204"/>
      <c r="C19" s="220" t="e">
        <f>VLOOKUP($B19,ListsReq!$BB$3:$BC$14,2,FALSE)</f>
        <v>#N/A</v>
      </c>
      <c r="D19" s="277"/>
      <c r="E19" s="202"/>
      <c r="F19" s="126"/>
      <c r="G19" s="126"/>
      <c r="H19" s="126"/>
      <c r="I19" s="126"/>
      <c r="J19" s="126"/>
      <c r="K19" s="126"/>
      <c r="L19" s="126"/>
      <c r="M19" s="343"/>
      <c r="N19" s="186"/>
    </row>
    <row r="20" spans="1:14" ht="14.25" hidden="1" customHeight="1" x14ac:dyDescent="0.25">
      <c r="A20" s="346"/>
      <c r="B20" s="204"/>
      <c r="C20" s="220" t="e">
        <f>VLOOKUP($B20,ListsReq!$BB$3:$BC$14,2,FALSE)</f>
        <v>#N/A</v>
      </c>
      <c r="D20" s="277"/>
      <c r="E20" s="202"/>
      <c r="F20" s="126"/>
      <c r="G20" s="126"/>
      <c r="H20" s="126"/>
      <c r="I20" s="126"/>
      <c r="J20" s="126"/>
      <c r="K20" s="126"/>
      <c r="L20" s="126"/>
      <c r="M20" s="343"/>
      <c r="N20" s="186"/>
    </row>
    <row r="21" spans="1:14" ht="14.25" hidden="1" customHeight="1" x14ac:dyDescent="0.25">
      <c r="A21" s="346"/>
      <c r="B21" s="204"/>
      <c r="C21" s="220" t="e">
        <f>VLOOKUP($B21,ListsReq!$BB$3:$BC$14,2,FALSE)</f>
        <v>#N/A</v>
      </c>
      <c r="D21" s="277"/>
      <c r="E21" s="202"/>
      <c r="F21" s="126"/>
      <c r="G21" s="126"/>
      <c r="H21" s="126"/>
      <c r="I21" s="126"/>
      <c r="J21" s="126"/>
      <c r="K21" s="126"/>
      <c r="L21" s="126"/>
      <c r="M21" s="343"/>
      <c r="N21" s="186"/>
    </row>
    <row r="22" spans="1:14" ht="14.25" hidden="1" customHeight="1" x14ac:dyDescent="0.25">
      <c r="A22" s="346"/>
      <c r="B22" s="204"/>
      <c r="C22" s="220" t="e">
        <f>VLOOKUP($B22,ListsReq!$BB$3:$BC$14,2,FALSE)</f>
        <v>#N/A</v>
      </c>
      <c r="D22" s="277"/>
      <c r="E22" s="202"/>
      <c r="F22" s="126"/>
      <c r="G22" s="126"/>
      <c r="H22" s="126"/>
      <c r="I22" s="126"/>
      <c r="J22" s="126"/>
      <c r="K22" s="126"/>
      <c r="L22" s="126"/>
      <c r="M22" s="343"/>
      <c r="N22" s="186"/>
    </row>
    <row r="23" spans="1:14" ht="14.25" customHeight="1" thickBot="1" x14ac:dyDescent="0.3">
      <c r="A23" s="346"/>
      <c r="B23" s="193" t="s">
        <v>549</v>
      </c>
      <c r="C23" s="216"/>
      <c r="D23" s="216"/>
      <c r="E23" s="191"/>
      <c r="F23" s="126"/>
      <c r="G23" s="126"/>
      <c r="H23" s="126"/>
      <c r="I23" s="126"/>
      <c r="J23" s="126"/>
      <c r="K23" s="126"/>
      <c r="L23" s="126"/>
      <c r="M23" s="343"/>
      <c r="N23" s="186"/>
    </row>
    <row r="24" spans="1:14" ht="30" customHeight="1" x14ac:dyDescent="0.25">
      <c r="A24" s="345" t="s">
        <v>548</v>
      </c>
      <c r="B24" s="134" t="s">
        <v>547</v>
      </c>
      <c r="C24" s="133"/>
      <c r="D24" s="126"/>
      <c r="E24" s="126"/>
      <c r="F24" s="126"/>
      <c r="G24" s="126"/>
      <c r="H24" s="126"/>
      <c r="I24" s="126"/>
      <c r="J24" s="126"/>
      <c r="K24" s="126"/>
      <c r="L24" s="126"/>
      <c r="M24" s="343"/>
      <c r="N24" s="186"/>
    </row>
    <row r="25" spans="1:14" ht="19.5" customHeight="1" thickBot="1" x14ac:dyDescent="0.3">
      <c r="A25" s="345"/>
      <c r="B25" s="433" t="s">
        <v>546</v>
      </c>
      <c r="C25" s="434"/>
      <c r="D25" s="434"/>
      <c r="E25" s="434"/>
      <c r="F25" s="126"/>
      <c r="G25" s="126"/>
      <c r="H25" s="126"/>
      <c r="I25" s="126"/>
      <c r="J25" s="126"/>
      <c r="K25" s="126"/>
      <c r="L25" s="126"/>
      <c r="M25" s="343"/>
      <c r="N25" s="186"/>
    </row>
    <row r="26" spans="1:14" ht="24" customHeight="1" thickBot="1" x14ac:dyDescent="0.3">
      <c r="A26" s="344"/>
      <c r="B26" s="276"/>
      <c r="C26" s="275"/>
      <c r="D26" s="126"/>
      <c r="E26" s="126"/>
      <c r="F26" s="126"/>
      <c r="G26" s="126"/>
      <c r="H26" s="126"/>
      <c r="I26" s="126"/>
      <c r="J26" s="126"/>
      <c r="K26" s="126"/>
      <c r="L26" s="126"/>
      <c r="M26" s="343"/>
      <c r="N26" s="186"/>
    </row>
    <row r="27" spans="1:14" ht="30" customHeight="1" x14ac:dyDescent="0.25">
      <c r="A27" s="345" t="s">
        <v>545</v>
      </c>
      <c r="B27" s="134" t="s">
        <v>544</v>
      </c>
      <c r="C27" s="133"/>
      <c r="D27" s="126"/>
      <c r="E27" s="126"/>
      <c r="F27" s="126"/>
      <c r="G27" s="126"/>
      <c r="H27" s="126"/>
      <c r="I27" s="126"/>
      <c r="J27" s="126"/>
      <c r="K27" s="126"/>
      <c r="L27" s="126"/>
      <c r="M27" s="343"/>
      <c r="N27" s="186"/>
    </row>
    <row r="28" spans="1:14" ht="19.5" customHeight="1" thickBot="1" x14ac:dyDescent="0.3">
      <c r="A28" s="345"/>
      <c r="B28" s="433" t="s">
        <v>543</v>
      </c>
      <c r="C28" s="434"/>
      <c r="D28" s="434"/>
      <c r="E28" s="434"/>
      <c r="F28" s="126"/>
      <c r="G28" s="126"/>
      <c r="H28" s="126"/>
      <c r="I28" s="126"/>
      <c r="J28" s="126"/>
      <c r="K28" s="126"/>
      <c r="L28" s="126"/>
      <c r="M28" s="343"/>
      <c r="N28" s="186"/>
    </row>
    <row r="29" spans="1:14" ht="24" customHeight="1" thickBot="1" x14ac:dyDescent="0.3">
      <c r="A29" s="344"/>
      <c r="B29" s="276" t="s">
        <v>900</v>
      </c>
      <c r="C29" s="275"/>
      <c r="D29" s="126"/>
      <c r="E29" s="126"/>
      <c r="F29" s="126"/>
      <c r="G29" s="126"/>
      <c r="H29" s="126"/>
      <c r="I29" s="126"/>
      <c r="J29" s="126"/>
      <c r="K29" s="126"/>
      <c r="L29" s="126"/>
      <c r="M29" s="343"/>
      <c r="N29" s="186"/>
    </row>
    <row r="30" spans="1:14" ht="30.75" customHeight="1" x14ac:dyDescent="0.25">
      <c r="A30" s="344" t="s">
        <v>542</v>
      </c>
      <c r="B30" s="274" t="s">
        <v>541</v>
      </c>
      <c r="C30" s="126"/>
      <c r="D30" s="126"/>
      <c r="E30" s="126"/>
      <c r="F30" s="126"/>
      <c r="G30" s="126"/>
      <c r="H30" s="126"/>
      <c r="I30" s="126"/>
      <c r="J30" s="126"/>
      <c r="K30" s="126"/>
      <c r="L30" s="126"/>
      <c r="M30" s="343"/>
      <c r="N30" s="186"/>
    </row>
    <row r="31" spans="1:14" ht="18.75" customHeight="1" thickBot="1" x14ac:dyDescent="0.3">
      <c r="A31" s="344"/>
      <c r="B31" s="433" t="s">
        <v>540</v>
      </c>
      <c r="C31" s="434"/>
      <c r="D31" s="434"/>
      <c r="E31" s="434"/>
      <c r="F31" s="126"/>
      <c r="G31" s="126"/>
      <c r="H31" s="126"/>
      <c r="I31" s="126"/>
      <c r="J31" s="126"/>
      <c r="K31" s="126"/>
      <c r="L31" s="126"/>
      <c r="M31" s="343"/>
      <c r="N31" s="186"/>
    </row>
    <row r="32" spans="1:14" ht="45" customHeight="1" thickBot="1" x14ac:dyDescent="0.3">
      <c r="A32" s="344"/>
      <c r="B32" s="437" t="s">
        <v>963</v>
      </c>
      <c r="C32" s="438"/>
      <c r="D32" s="438"/>
      <c r="E32" s="439"/>
      <c r="F32" s="126"/>
      <c r="G32" s="126"/>
      <c r="H32" s="126"/>
      <c r="I32" s="126"/>
      <c r="J32" s="126"/>
      <c r="K32" s="126"/>
      <c r="L32" s="126"/>
      <c r="M32" s="343"/>
      <c r="N32" s="186"/>
    </row>
    <row r="33" spans="1:14" ht="19.5" customHeight="1" x14ac:dyDescent="0.25">
      <c r="A33" s="345"/>
      <c r="B33" s="433"/>
      <c r="C33" s="434"/>
      <c r="D33" s="434"/>
      <c r="E33" s="434"/>
      <c r="F33" s="126"/>
      <c r="G33" s="126"/>
      <c r="H33" s="126"/>
      <c r="I33" s="126"/>
      <c r="J33" s="126"/>
      <c r="K33" s="126"/>
      <c r="L33" s="126"/>
      <c r="M33" s="343"/>
      <c r="N33" s="186"/>
    </row>
    <row r="34" spans="1:14" ht="33" customHeight="1" x14ac:dyDescent="0.25">
      <c r="A34" s="347">
        <v>2</v>
      </c>
      <c r="B34" s="273" t="s">
        <v>539</v>
      </c>
      <c r="C34" s="273"/>
      <c r="D34" s="273"/>
      <c r="E34" s="273"/>
      <c r="F34" s="273"/>
      <c r="G34" s="273"/>
      <c r="H34" s="273"/>
      <c r="I34" s="273"/>
      <c r="J34" s="273"/>
      <c r="K34" s="273"/>
      <c r="L34" s="273"/>
      <c r="M34" s="348"/>
      <c r="N34" s="186"/>
    </row>
    <row r="35" spans="1:14" ht="21.75" customHeight="1" x14ac:dyDescent="0.25">
      <c r="A35" s="349"/>
      <c r="B35" s="261" t="s">
        <v>538</v>
      </c>
      <c r="C35" s="261"/>
      <c r="D35" s="261"/>
      <c r="E35" s="261"/>
      <c r="F35" s="261"/>
      <c r="G35" s="261"/>
      <c r="H35" s="261"/>
      <c r="I35" s="261"/>
      <c r="J35" s="261"/>
      <c r="K35" s="261"/>
      <c r="L35" s="261"/>
      <c r="M35" s="350"/>
      <c r="N35" s="186"/>
    </row>
    <row r="36" spans="1:14" ht="20.25" customHeight="1" thickBot="1" x14ac:dyDescent="0.3">
      <c r="A36" s="351" t="s">
        <v>6</v>
      </c>
      <c r="B36" s="440" t="s">
        <v>537</v>
      </c>
      <c r="C36" s="441"/>
      <c r="D36" s="441"/>
      <c r="E36" s="441"/>
      <c r="F36" s="257"/>
      <c r="G36" s="257"/>
      <c r="H36" s="257"/>
      <c r="I36" s="257"/>
      <c r="J36" s="257"/>
      <c r="K36" s="257"/>
      <c r="L36" s="257"/>
      <c r="M36" s="352"/>
      <c r="N36" s="186"/>
    </row>
    <row r="37" spans="1:14" ht="354.75" customHeight="1" thickBot="1" x14ac:dyDescent="0.3">
      <c r="A37" s="353"/>
      <c r="B37" s="442" t="s">
        <v>964</v>
      </c>
      <c r="C37" s="443"/>
      <c r="D37" s="443"/>
      <c r="E37" s="444"/>
      <c r="F37" s="257"/>
      <c r="G37" s="257"/>
      <c r="H37" s="257"/>
      <c r="I37" s="257"/>
      <c r="J37" s="257"/>
      <c r="K37" s="257"/>
      <c r="L37" s="257"/>
      <c r="M37" s="352"/>
      <c r="N37" s="186"/>
    </row>
    <row r="38" spans="1:14" ht="30.75" customHeight="1" thickBot="1" x14ac:dyDescent="0.3">
      <c r="A38" s="354"/>
      <c r="B38" s="445" t="s">
        <v>535</v>
      </c>
      <c r="C38" s="446"/>
      <c r="D38" s="446"/>
      <c r="E38" s="447"/>
      <c r="F38" s="257"/>
      <c r="G38" s="257"/>
      <c r="H38" s="257"/>
      <c r="I38" s="257"/>
      <c r="J38" s="257"/>
      <c r="K38" s="257"/>
      <c r="L38" s="257"/>
      <c r="M38" s="352"/>
      <c r="N38" s="186"/>
    </row>
    <row r="39" spans="1:14" ht="20.25" customHeight="1" thickBot="1" x14ac:dyDescent="0.3">
      <c r="A39" s="351" t="s">
        <v>11</v>
      </c>
      <c r="B39" s="431" t="s">
        <v>536</v>
      </c>
      <c r="C39" s="432"/>
      <c r="D39" s="432"/>
      <c r="E39" s="432"/>
      <c r="F39" s="257"/>
      <c r="G39" s="257"/>
      <c r="H39" s="257"/>
      <c r="I39" s="257"/>
      <c r="J39" s="257"/>
      <c r="K39" s="257"/>
      <c r="L39" s="257"/>
      <c r="M39" s="352"/>
      <c r="N39" s="186"/>
    </row>
    <row r="40" spans="1:14" ht="105" customHeight="1" thickBot="1" x14ac:dyDescent="0.3">
      <c r="A40" s="353"/>
      <c r="B40" s="442" t="s">
        <v>965</v>
      </c>
      <c r="C40" s="451"/>
      <c r="D40" s="451"/>
      <c r="E40" s="452"/>
      <c r="F40" s="257"/>
      <c r="G40" s="257"/>
      <c r="H40" s="257"/>
      <c r="I40" s="257"/>
      <c r="J40" s="257"/>
      <c r="K40" s="257"/>
      <c r="L40" s="257"/>
      <c r="M40" s="352"/>
      <c r="N40" s="186"/>
    </row>
    <row r="41" spans="1:14" ht="33" customHeight="1" thickBot="1" x14ac:dyDescent="0.3">
      <c r="A41" s="354"/>
      <c r="B41" s="448" t="s">
        <v>535</v>
      </c>
      <c r="C41" s="449"/>
      <c r="D41" s="449"/>
      <c r="E41" s="450"/>
      <c r="F41" s="257"/>
      <c r="G41" s="257"/>
      <c r="H41" s="257"/>
      <c r="I41" s="257"/>
      <c r="J41" s="257"/>
      <c r="K41" s="257"/>
      <c r="L41" s="257"/>
      <c r="M41" s="352"/>
      <c r="N41" s="186"/>
    </row>
    <row r="42" spans="1:14" ht="11.25" customHeight="1" x14ac:dyDescent="0.25">
      <c r="A42" s="355"/>
      <c r="B42" s="257"/>
      <c r="C42" s="257"/>
      <c r="D42" s="257"/>
      <c r="E42" s="257"/>
      <c r="F42" s="257"/>
      <c r="G42" s="257"/>
      <c r="H42" s="257"/>
      <c r="I42" s="257"/>
      <c r="J42" s="257"/>
      <c r="K42" s="257"/>
      <c r="L42" s="257"/>
      <c r="M42" s="352"/>
      <c r="N42" s="186"/>
    </row>
    <row r="43" spans="1:14" ht="24" customHeight="1" x14ac:dyDescent="0.25">
      <c r="A43" s="356"/>
      <c r="B43" s="261" t="s">
        <v>534</v>
      </c>
      <c r="C43" s="261"/>
      <c r="D43" s="261"/>
      <c r="E43" s="261"/>
      <c r="F43" s="261"/>
      <c r="G43" s="261"/>
      <c r="H43" s="261"/>
      <c r="I43" s="261"/>
      <c r="J43" s="261"/>
      <c r="K43" s="261"/>
      <c r="L43" s="261"/>
      <c r="M43" s="357"/>
      <c r="N43" s="186"/>
    </row>
    <row r="44" spans="1:14" ht="21" customHeight="1" x14ac:dyDescent="0.25">
      <c r="A44" s="358" t="s">
        <v>533</v>
      </c>
      <c r="B44" s="481" t="s">
        <v>532</v>
      </c>
      <c r="C44" s="482"/>
      <c r="D44" s="482"/>
      <c r="E44" s="482"/>
      <c r="F44" s="257"/>
      <c r="G44" s="257"/>
      <c r="H44" s="257"/>
      <c r="I44" s="257"/>
      <c r="J44" s="257"/>
      <c r="K44" s="257"/>
      <c r="L44" s="257"/>
      <c r="M44" s="352"/>
      <c r="N44" s="186"/>
    </row>
    <row r="45" spans="1:14" ht="22.5" customHeight="1" thickBot="1" x14ac:dyDescent="0.3">
      <c r="A45" s="359"/>
      <c r="B45" s="272" t="s">
        <v>531</v>
      </c>
      <c r="C45" s="271"/>
      <c r="D45" s="271"/>
      <c r="E45" s="271"/>
      <c r="F45" s="257"/>
      <c r="G45" s="257"/>
      <c r="H45" s="257"/>
      <c r="I45" s="257"/>
      <c r="J45" s="257"/>
      <c r="K45" s="257"/>
      <c r="L45" s="257"/>
      <c r="M45" s="352"/>
      <c r="N45" s="186"/>
    </row>
    <row r="46" spans="1:14" ht="18.75" customHeight="1" x14ac:dyDescent="0.25">
      <c r="A46" s="355"/>
      <c r="B46" s="270" t="s">
        <v>530</v>
      </c>
      <c r="C46" s="485" t="s">
        <v>522</v>
      </c>
      <c r="D46" s="485"/>
      <c r="E46" s="486"/>
      <c r="F46" s="257"/>
      <c r="G46" s="257"/>
      <c r="H46" s="257"/>
      <c r="I46" s="257"/>
      <c r="J46" s="257"/>
      <c r="K46" s="257"/>
      <c r="L46" s="257"/>
      <c r="M46" s="352"/>
      <c r="N46" s="186"/>
    </row>
    <row r="47" spans="1:14" ht="30" customHeight="1" x14ac:dyDescent="0.25">
      <c r="A47" s="355"/>
      <c r="B47" s="419" t="s">
        <v>966</v>
      </c>
      <c r="C47" s="483" t="s">
        <v>971</v>
      </c>
      <c r="D47" s="483"/>
      <c r="E47" s="484"/>
      <c r="F47" s="257"/>
      <c r="G47" s="257"/>
      <c r="H47" s="257"/>
      <c r="I47" s="257"/>
      <c r="J47" s="257"/>
      <c r="K47" s="257"/>
      <c r="L47" s="257"/>
      <c r="M47" s="352"/>
      <c r="N47" s="186"/>
    </row>
    <row r="48" spans="1:14" ht="30" customHeight="1" x14ac:dyDescent="0.25">
      <c r="A48" s="355"/>
      <c r="B48" s="419" t="s">
        <v>967</v>
      </c>
      <c r="C48" s="483" t="s">
        <v>971</v>
      </c>
      <c r="D48" s="483"/>
      <c r="E48" s="484"/>
      <c r="F48" s="257"/>
      <c r="G48" s="257"/>
      <c r="H48" s="257"/>
      <c r="I48" s="257"/>
      <c r="J48" s="257"/>
      <c r="K48" s="257"/>
      <c r="L48" s="257"/>
      <c r="M48" s="352"/>
      <c r="N48" s="186"/>
    </row>
    <row r="49" spans="1:14" ht="30" customHeight="1" x14ac:dyDescent="0.25">
      <c r="A49" s="355"/>
      <c r="B49" s="419" t="s">
        <v>968</v>
      </c>
      <c r="C49" s="483" t="s">
        <v>971</v>
      </c>
      <c r="D49" s="483"/>
      <c r="E49" s="484"/>
      <c r="F49" s="257"/>
      <c r="G49" s="257"/>
      <c r="H49" s="257"/>
      <c r="I49" s="257"/>
      <c r="J49" s="257"/>
      <c r="K49" s="257"/>
      <c r="L49" s="257"/>
      <c r="M49" s="352"/>
      <c r="N49" s="186"/>
    </row>
    <row r="50" spans="1:14" ht="30" customHeight="1" x14ac:dyDescent="0.25">
      <c r="A50" s="355"/>
      <c r="B50" s="419" t="s">
        <v>969</v>
      </c>
      <c r="C50" s="483" t="s">
        <v>971</v>
      </c>
      <c r="D50" s="483"/>
      <c r="E50" s="484"/>
      <c r="F50" s="257"/>
      <c r="G50" s="257"/>
      <c r="H50" s="257"/>
      <c r="I50" s="257"/>
      <c r="J50" s="257"/>
      <c r="K50" s="257"/>
      <c r="L50" s="257"/>
      <c r="M50" s="352"/>
      <c r="N50" s="186"/>
    </row>
    <row r="51" spans="1:14" ht="30" customHeight="1" x14ac:dyDescent="0.25">
      <c r="A51" s="355"/>
      <c r="B51" s="419" t="s">
        <v>970</v>
      </c>
      <c r="C51" s="483" t="s">
        <v>971</v>
      </c>
      <c r="D51" s="483"/>
      <c r="E51" s="484"/>
      <c r="F51" s="257"/>
      <c r="G51" s="257"/>
      <c r="H51" s="257"/>
      <c r="I51" s="257"/>
      <c r="J51" s="257"/>
      <c r="K51" s="257"/>
      <c r="L51" s="257"/>
      <c r="M51" s="352"/>
      <c r="N51" s="186"/>
    </row>
    <row r="52" spans="1:14" ht="14.25" customHeight="1" thickBot="1" x14ac:dyDescent="0.3">
      <c r="A52" s="355"/>
      <c r="B52" s="193"/>
      <c r="C52" s="487"/>
      <c r="D52" s="487"/>
      <c r="E52" s="488"/>
      <c r="F52" s="257"/>
      <c r="G52" s="257"/>
      <c r="H52" s="257"/>
      <c r="I52" s="257"/>
      <c r="J52" s="257"/>
      <c r="K52" s="257"/>
      <c r="L52" s="257"/>
      <c r="M52" s="352"/>
      <c r="N52" s="186"/>
    </row>
    <row r="53" spans="1:14" ht="24.75" customHeight="1" x14ac:dyDescent="0.25">
      <c r="A53" s="355" t="s">
        <v>529</v>
      </c>
      <c r="B53" s="492" t="s">
        <v>528</v>
      </c>
      <c r="C53" s="489"/>
      <c r="D53" s="489"/>
      <c r="E53" s="489"/>
      <c r="F53" s="257"/>
      <c r="G53" s="257"/>
      <c r="H53" s="257"/>
      <c r="I53" s="257"/>
      <c r="J53" s="257"/>
      <c r="K53" s="257"/>
      <c r="L53" s="257"/>
      <c r="M53" s="352"/>
      <c r="N53" s="186"/>
    </row>
    <row r="54" spans="1:14" ht="15.75" customHeight="1" thickBot="1" x14ac:dyDescent="0.3">
      <c r="A54" s="355"/>
      <c r="B54" s="490" t="s">
        <v>527</v>
      </c>
      <c r="C54" s="491"/>
      <c r="D54" s="491"/>
      <c r="E54" s="491"/>
      <c r="F54" s="257"/>
      <c r="G54" s="257"/>
      <c r="H54" s="257"/>
      <c r="I54" s="257"/>
      <c r="J54" s="257"/>
      <c r="K54" s="257"/>
      <c r="L54" s="257"/>
      <c r="M54" s="352"/>
      <c r="N54" s="186"/>
    </row>
    <row r="55" spans="1:14" ht="31.5" customHeight="1" thickBot="1" x14ac:dyDescent="0.3">
      <c r="A55" s="355"/>
      <c r="B55" s="442" t="s">
        <v>972</v>
      </c>
      <c r="C55" s="443"/>
      <c r="D55" s="443"/>
      <c r="E55" s="444"/>
      <c r="F55" s="257"/>
      <c r="G55" s="257"/>
      <c r="H55" s="257"/>
      <c r="I55" s="257"/>
      <c r="J55" s="257"/>
      <c r="K55" s="257"/>
      <c r="L55" s="257"/>
      <c r="M55" s="352"/>
      <c r="N55" s="186"/>
    </row>
    <row r="56" spans="1:14" ht="24" customHeight="1" x14ac:dyDescent="0.25">
      <c r="A56" s="355" t="s">
        <v>526</v>
      </c>
      <c r="B56" s="489" t="s">
        <v>525</v>
      </c>
      <c r="C56" s="489"/>
      <c r="D56" s="489"/>
      <c r="E56" s="489"/>
      <c r="F56" s="257"/>
      <c r="G56" s="257"/>
      <c r="H56" s="257"/>
      <c r="I56" s="257"/>
      <c r="J56" s="257"/>
      <c r="K56" s="257"/>
      <c r="L56" s="257"/>
      <c r="M56" s="352"/>
      <c r="N56" s="186"/>
    </row>
    <row r="57" spans="1:14" ht="22.5" customHeight="1" thickBot="1" x14ac:dyDescent="0.3">
      <c r="A57" s="355"/>
      <c r="B57" s="269" t="s">
        <v>524</v>
      </c>
      <c r="C57" s="257"/>
      <c r="D57" s="257"/>
      <c r="E57" s="257"/>
      <c r="F57" s="257"/>
      <c r="G57" s="257"/>
      <c r="H57" s="257"/>
      <c r="I57" s="257"/>
      <c r="J57" s="257"/>
      <c r="K57" s="257"/>
      <c r="L57" s="257"/>
      <c r="M57" s="352"/>
      <c r="N57" s="186"/>
    </row>
    <row r="58" spans="1:14" ht="18.75" customHeight="1" x14ac:dyDescent="0.25">
      <c r="A58" s="355"/>
      <c r="B58" s="268" t="s">
        <v>523</v>
      </c>
      <c r="C58" s="267" t="s">
        <v>522</v>
      </c>
      <c r="D58" s="267" t="s">
        <v>521</v>
      </c>
      <c r="E58" s="266" t="s">
        <v>8</v>
      </c>
      <c r="F58" s="257"/>
      <c r="G58" s="257"/>
      <c r="H58" s="257"/>
      <c r="I58" s="257"/>
      <c r="J58" s="257"/>
      <c r="K58" s="257"/>
      <c r="L58" s="257"/>
      <c r="M58" s="352"/>
      <c r="N58" s="186"/>
    </row>
    <row r="59" spans="1:14" ht="14.25" customHeight="1" x14ac:dyDescent="0.25">
      <c r="A59" s="355"/>
      <c r="B59" s="204" t="s">
        <v>396</v>
      </c>
      <c r="C59" s="220"/>
      <c r="D59" s="220"/>
      <c r="E59" s="202"/>
      <c r="F59" s="257"/>
      <c r="G59" s="257"/>
      <c r="H59" s="257"/>
      <c r="I59" s="257"/>
      <c r="J59" s="257"/>
      <c r="K59" s="257"/>
      <c r="L59" s="257"/>
      <c r="M59" s="352"/>
      <c r="N59" s="186"/>
    </row>
    <row r="60" spans="1:14" ht="14.25" customHeight="1" x14ac:dyDescent="0.25">
      <c r="A60" s="355"/>
      <c r="B60" s="204" t="s">
        <v>520</v>
      </c>
      <c r="C60" s="220" t="s">
        <v>973</v>
      </c>
      <c r="D60" s="417" t="s">
        <v>974</v>
      </c>
      <c r="E60" s="202"/>
      <c r="F60" s="257"/>
      <c r="G60" s="257"/>
      <c r="H60" s="257"/>
      <c r="I60" s="257"/>
      <c r="J60" s="257"/>
      <c r="K60" s="257"/>
      <c r="L60" s="257"/>
      <c r="M60" s="352"/>
      <c r="N60" s="186"/>
    </row>
    <row r="61" spans="1:14" ht="14.25" customHeight="1" x14ac:dyDescent="0.25">
      <c r="A61" s="355"/>
      <c r="B61" s="204" t="s">
        <v>519</v>
      </c>
      <c r="C61" s="220" t="s">
        <v>973</v>
      </c>
      <c r="D61" s="417" t="s">
        <v>974</v>
      </c>
      <c r="E61" s="202"/>
      <c r="F61" s="257"/>
      <c r="G61" s="257"/>
      <c r="H61" s="257"/>
      <c r="I61" s="257"/>
      <c r="J61" s="257"/>
      <c r="K61" s="257"/>
      <c r="L61" s="257"/>
      <c r="M61" s="352"/>
      <c r="N61" s="186"/>
    </row>
    <row r="62" spans="1:14" ht="14.25" customHeight="1" x14ac:dyDescent="0.25">
      <c r="A62" s="355"/>
      <c r="B62" s="204" t="s">
        <v>518</v>
      </c>
      <c r="C62" s="220" t="s">
        <v>973</v>
      </c>
      <c r="D62" s="417" t="s">
        <v>974</v>
      </c>
      <c r="E62" s="202"/>
      <c r="F62" s="257"/>
      <c r="G62" s="257"/>
      <c r="H62" s="257"/>
      <c r="I62" s="257"/>
      <c r="J62" s="257"/>
      <c r="K62" s="257"/>
      <c r="L62" s="257"/>
      <c r="M62" s="352"/>
      <c r="N62" s="186"/>
    </row>
    <row r="63" spans="1:14" ht="14.25" customHeight="1" x14ac:dyDescent="0.25">
      <c r="A63" s="355"/>
      <c r="B63" s="204" t="s">
        <v>444</v>
      </c>
      <c r="C63" s="220"/>
      <c r="D63" s="220"/>
      <c r="E63" s="202"/>
      <c r="F63" s="257"/>
      <c r="G63" s="257"/>
      <c r="H63" s="257"/>
      <c r="I63" s="257"/>
      <c r="J63" s="257"/>
      <c r="K63" s="257"/>
      <c r="L63" s="257"/>
      <c r="M63" s="352"/>
      <c r="N63" s="186"/>
    </row>
    <row r="64" spans="1:14" ht="14.25" customHeight="1" x14ac:dyDescent="0.25">
      <c r="A64" s="355"/>
      <c r="B64" s="204" t="s">
        <v>517</v>
      </c>
      <c r="C64" s="220"/>
      <c r="D64" s="220"/>
      <c r="E64" s="202"/>
      <c r="F64" s="257"/>
      <c r="G64" s="257"/>
      <c r="H64" s="257"/>
      <c r="I64" s="257"/>
      <c r="J64" s="257"/>
      <c r="K64" s="257"/>
      <c r="L64" s="257"/>
      <c r="M64" s="352"/>
      <c r="N64" s="186"/>
    </row>
    <row r="65" spans="1:14" ht="14.25" customHeight="1" x14ac:dyDescent="0.25">
      <c r="A65" s="355"/>
      <c r="B65" s="204" t="s">
        <v>516</v>
      </c>
      <c r="C65" s="220"/>
      <c r="D65" s="220"/>
      <c r="E65" s="202"/>
      <c r="F65" s="257"/>
      <c r="G65" s="257"/>
      <c r="H65" s="257"/>
      <c r="I65" s="257"/>
      <c r="J65" s="257"/>
      <c r="K65" s="257"/>
      <c r="L65" s="257"/>
      <c r="M65" s="352"/>
      <c r="N65" s="186"/>
    </row>
    <row r="66" spans="1:14" ht="14.25" customHeight="1" x14ac:dyDescent="0.25">
      <c r="A66" s="355"/>
      <c r="B66" s="204" t="s">
        <v>515</v>
      </c>
      <c r="C66" s="220"/>
      <c r="D66" s="220"/>
      <c r="E66" s="202"/>
      <c r="F66" s="257"/>
      <c r="G66" s="257"/>
      <c r="H66" s="257"/>
      <c r="I66" s="257"/>
      <c r="J66" s="257"/>
      <c r="K66" s="257"/>
      <c r="L66" s="257"/>
      <c r="M66" s="352"/>
      <c r="N66" s="186"/>
    </row>
    <row r="67" spans="1:14" ht="14.25" customHeight="1" x14ac:dyDescent="0.25">
      <c r="A67" s="355"/>
      <c r="B67" s="204" t="s">
        <v>514</v>
      </c>
      <c r="C67" s="220" t="s">
        <v>973</v>
      </c>
      <c r="D67" s="417" t="s">
        <v>974</v>
      </c>
      <c r="E67" s="202"/>
      <c r="F67" s="257"/>
      <c r="G67" s="257"/>
      <c r="H67" s="257"/>
      <c r="I67" s="257"/>
      <c r="J67" s="257"/>
      <c r="K67" s="257"/>
      <c r="L67" s="257"/>
      <c r="M67" s="352"/>
      <c r="N67" s="186"/>
    </row>
    <row r="68" spans="1:14" ht="14.25" customHeight="1" x14ac:dyDescent="0.25">
      <c r="A68" s="355"/>
      <c r="B68" s="201" t="s">
        <v>420</v>
      </c>
      <c r="C68" s="265"/>
      <c r="D68" s="265"/>
      <c r="E68" s="199"/>
      <c r="F68" s="257"/>
      <c r="G68" s="257"/>
      <c r="H68" s="257"/>
      <c r="I68" s="257"/>
      <c r="J68" s="257"/>
      <c r="K68" s="257"/>
      <c r="L68" s="257"/>
      <c r="M68" s="352"/>
      <c r="N68" s="186"/>
    </row>
    <row r="69" spans="1:14" ht="14.25" customHeight="1" x14ac:dyDescent="0.25">
      <c r="A69" s="355"/>
      <c r="B69" s="201" t="s">
        <v>122</v>
      </c>
      <c r="C69" s="265"/>
      <c r="D69" s="265"/>
      <c r="E69" s="199"/>
      <c r="F69" s="257"/>
      <c r="G69" s="257"/>
      <c r="H69" s="257"/>
      <c r="I69" s="257"/>
      <c r="J69" s="257"/>
      <c r="K69" s="257"/>
      <c r="L69" s="257"/>
      <c r="M69" s="352"/>
      <c r="N69" s="186"/>
    </row>
    <row r="70" spans="1:14" ht="14.25" customHeight="1" thickBot="1" x14ac:dyDescent="0.3">
      <c r="A70" s="355"/>
      <c r="B70" s="193" t="s">
        <v>5</v>
      </c>
      <c r="C70" s="216"/>
      <c r="D70" s="216"/>
      <c r="E70" s="191"/>
      <c r="F70" s="257"/>
      <c r="G70" s="257"/>
      <c r="H70" s="257"/>
      <c r="I70" s="257"/>
      <c r="J70" s="257"/>
      <c r="K70" s="257"/>
      <c r="L70" s="257"/>
      <c r="M70" s="352"/>
      <c r="N70" s="186"/>
    </row>
    <row r="71" spans="1:14" ht="27.75" customHeight="1" x14ac:dyDescent="0.25">
      <c r="A71" s="360" t="s">
        <v>513</v>
      </c>
      <c r="B71" s="260" t="s">
        <v>512</v>
      </c>
      <c r="C71" s="259"/>
      <c r="D71" s="257"/>
      <c r="E71" s="257"/>
      <c r="F71" s="257"/>
      <c r="G71" s="257"/>
      <c r="H71" s="257"/>
      <c r="I71" s="257"/>
      <c r="J71" s="257"/>
      <c r="K71" s="257"/>
      <c r="L71" s="257"/>
      <c r="M71" s="352"/>
      <c r="N71" s="186"/>
    </row>
    <row r="72" spans="1:14" ht="21" customHeight="1" thickBot="1" x14ac:dyDescent="0.3">
      <c r="A72" s="360"/>
      <c r="B72" s="264" t="s">
        <v>511</v>
      </c>
      <c r="C72" s="258"/>
      <c r="D72" s="257"/>
      <c r="E72" s="257"/>
      <c r="F72" s="257"/>
      <c r="G72" s="257"/>
      <c r="H72" s="257"/>
      <c r="I72" s="257"/>
      <c r="J72" s="257"/>
      <c r="K72" s="257"/>
      <c r="L72" s="257"/>
      <c r="M72" s="352"/>
      <c r="N72" s="186"/>
    </row>
    <row r="73" spans="1:14" ht="78.75" customHeight="1" thickBot="1" x14ac:dyDescent="0.3">
      <c r="A73" s="360"/>
      <c r="B73" s="442" t="s">
        <v>975</v>
      </c>
      <c r="C73" s="443"/>
      <c r="D73" s="443"/>
      <c r="E73" s="444"/>
      <c r="F73" s="257"/>
      <c r="G73" s="257"/>
      <c r="H73" s="257"/>
      <c r="I73" s="257"/>
      <c r="J73" s="257"/>
      <c r="K73" s="257"/>
      <c r="L73" s="257"/>
      <c r="M73" s="352"/>
      <c r="N73" s="186"/>
    </row>
    <row r="74" spans="1:14" ht="27.75" customHeight="1" x14ac:dyDescent="0.25">
      <c r="A74" s="360" t="s">
        <v>510</v>
      </c>
      <c r="B74" s="492" t="s">
        <v>509</v>
      </c>
      <c r="C74" s="489"/>
      <c r="D74" s="489"/>
      <c r="E74" s="489"/>
      <c r="F74" s="257"/>
      <c r="G74" s="257"/>
      <c r="H74" s="257"/>
      <c r="I74" s="257"/>
      <c r="J74" s="257"/>
      <c r="K74" s="257"/>
      <c r="L74" s="257"/>
      <c r="M74" s="352"/>
      <c r="N74" s="186"/>
    </row>
    <row r="75" spans="1:14" ht="21" customHeight="1" x14ac:dyDescent="0.25">
      <c r="A75" s="360"/>
      <c r="B75" s="264" t="s">
        <v>508</v>
      </c>
      <c r="C75" s="258"/>
      <c r="D75" s="257"/>
      <c r="E75" s="257"/>
      <c r="F75" s="257"/>
      <c r="G75" s="257"/>
      <c r="H75" s="257"/>
      <c r="I75" s="257"/>
      <c r="J75" s="257"/>
      <c r="K75" s="257"/>
      <c r="L75" s="257"/>
      <c r="M75" s="352"/>
      <c r="N75" s="186"/>
    </row>
    <row r="76" spans="1:14" ht="21" customHeight="1" x14ac:dyDescent="0.25">
      <c r="A76" s="360"/>
      <c r="B76" s="263" t="s">
        <v>507</v>
      </c>
      <c r="C76" s="257"/>
      <c r="D76" s="257"/>
      <c r="E76" s="257"/>
      <c r="F76" s="257"/>
      <c r="G76" s="257"/>
      <c r="H76" s="257"/>
      <c r="I76" s="257"/>
      <c r="J76" s="257"/>
      <c r="K76" s="257"/>
      <c r="L76" s="257"/>
      <c r="M76" s="352"/>
      <c r="N76" s="186"/>
    </row>
    <row r="77" spans="1:14" ht="21" customHeight="1" thickBot="1" x14ac:dyDescent="0.3">
      <c r="A77" s="360"/>
      <c r="B77" s="262" t="s">
        <v>506</v>
      </c>
      <c r="C77" s="257"/>
      <c r="D77" s="257"/>
      <c r="E77" s="257"/>
      <c r="F77" s="257"/>
      <c r="G77" s="257"/>
      <c r="H77" s="257"/>
      <c r="I77" s="257"/>
      <c r="J77" s="257"/>
      <c r="K77" s="257"/>
      <c r="L77" s="257"/>
      <c r="M77" s="352"/>
      <c r="N77" s="186"/>
    </row>
    <row r="78" spans="1:14" ht="78.75" customHeight="1" thickBot="1" x14ac:dyDescent="0.3">
      <c r="A78" s="360"/>
      <c r="B78" s="442" t="s">
        <v>13</v>
      </c>
      <c r="C78" s="443"/>
      <c r="D78" s="443"/>
      <c r="E78" s="444"/>
      <c r="F78" s="257"/>
      <c r="G78" s="257"/>
      <c r="H78" s="257"/>
      <c r="I78" s="257"/>
      <c r="J78" s="257"/>
      <c r="K78" s="257"/>
      <c r="L78" s="257"/>
      <c r="M78" s="352"/>
      <c r="N78" s="186"/>
    </row>
    <row r="79" spans="1:14" x14ac:dyDescent="0.25">
      <c r="A79" s="355"/>
      <c r="B79" s="257"/>
      <c r="C79" s="257"/>
      <c r="D79" s="257"/>
      <c r="E79" s="257"/>
      <c r="F79" s="257"/>
      <c r="G79" s="257"/>
      <c r="H79" s="257"/>
      <c r="I79" s="257"/>
      <c r="J79" s="257"/>
      <c r="K79" s="257"/>
      <c r="L79" s="257"/>
      <c r="M79" s="352"/>
      <c r="N79" s="186"/>
    </row>
    <row r="80" spans="1:14" ht="24" customHeight="1" x14ac:dyDescent="0.25">
      <c r="A80" s="356"/>
      <c r="B80" s="261" t="s">
        <v>335</v>
      </c>
      <c r="C80" s="261"/>
      <c r="D80" s="261"/>
      <c r="E80" s="261"/>
      <c r="F80" s="261"/>
      <c r="G80" s="261"/>
      <c r="H80" s="261"/>
      <c r="I80" s="261"/>
      <c r="J80" s="261"/>
      <c r="K80" s="261"/>
      <c r="L80" s="261"/>
      <c r="M80" s="357"/>
      <c r="N80" s="186"/>
    </row>
    <row r="81" spans="1:17" ht="24" customHeight="1" x14ac:dyDescent="0.25">
      <c r="A81" s="360" t="s">
        <v>505</v>
      </c>
      <c r="B81" s="260" t="s">
        <v>333</v>
      </c>
      <c r="C81" s="259"/>
      <c r="D81" s="257"/>
      <c r="E81" s="257"/>
      <c r="F81" s="257"/>
      <c r="G81" s="257"/>
      <c r="H81" s="257"/>
      <c r="I81" s="257"/>
      <c r="J81" s="257"/>
      <c r="K81" s="257"/>
      <c r="L81" s="257"/>
      <c r="M81" s="352"/>
      <c r="N81" s="186"/>
    </row>
    <row r="82" spans="1:17" ht="31.5" customHeight="1" thickBot="1" x14ac:dyDescent="0.3">
      <c r="A82" s="360"/>
      <c r="B82" s="457" t="s">
        <v>504</v>
      </c>
      <c r="C82" s="458"/>
      <c r="D82" s="458"/>
      <c r="E82" s="458"/>
      <c r="F82" s="257"/>
      <c r="G82" s="257"/>
      <c r="H82" s="257"/>
      <c r="I82" s="257"/>
      <c r="J82" s="257"/>
      <c r="K82" s="257"/>
      <c r="L82" s="257"/>
      <c r="M82" s="352"/>
      <c r="N82" s="186"/>
    </row>
    <row r="83" spans="1:17" ht="78.75" customHeight="1" thickBot="1" x14ac:dyDescent="0.3">
      <c r="A83" s="360"/>
      <c r="B83" s="442" t="s">
        <v>152</v>
      </c>
      <c r="C83" s="443"/>
      <c r="D83" s="443"/>
      <c r="E83" s="444"/>
      <c r="F83" s="257"/>
      <c r="G83" s="257"/>
      <c r="H83" s="257"/>
      <c r="I83" s="257"/>
      <c r="J83" s="257"/>
      <c r="K83" s="257"/>
      <c r="L83" s="257"/>
      <c r="M83" s="352"/>
      <c r="N83" s="186"/>
    </row>
    <row r="84" spans="1:17" x14ac:dyDescent="0.25">
      <c r="A84" s="355"/>
      <c r="B84" s="257"/>
      <c r="C84" s="257"/>
      <c r="D84" s="257"/>
      <c r="E84" s="257"/>
      <c r="F84" s="257"/>
      <c r="G84" s="257"/>
      <c r="H84" s="257"/>
      <c r="I84" s="257"/>
      <c r="J84" s="257"/>
      <c r="K84" s="257"/>
      <c r="L84" s="257"/>
      <c r="M84" s="352"/>
      <c r="N84" s="186"/>
    </row>
    <row r="85" spans="1:17" ht="30" customHeight="1" x14ac:dyDescent="0.25">
      <c r="A85" s="361">
        <v>3</v>
      </c>
      <c r="B85" s="256" t="s">
        <v>503</v>
      </c>
      <c r="C85" s="256"/>
      <c r="D85" s="255"/>
      <c r="E85" s="255"/>
      <c r="F85" s="255"/>
      <c r="G85" s="255"/>
      <c r="H85" s="255"/>
      <c r="I85" s="255"/>
      <c r="J85" s="255"/>
      <c r="K85" s="255"/>
      <c r="L85" s="255"/>
      <c r="M85" s="362"/>
      <c r="N85" s="186"/>
    </row>
    <row r="86" spans="1:17" ht="21" customHeight="1" x14ac:dyDescent="0.25">
      <c r="A86" s="363"/>
      <c r="B86" s="190" t="s">
        <v>502</v>
      </c>
      <c r="C86" s="190"/>
      <c r="D86" s="190"/>
      <c r="E86" s="190"/>
      <c r="F86" s="190"/>
      <c r="G86" s="190"/>
      <c r="H86" s="190"/>
      <c r="I86" s="190"/>
      <c r="J86" s="190"/>
      <c r="K86" s="190"/>
      <c r="L86" s="190"/>
      <c r="M86" s="364"/>
      <c r="N86" s="186"/>
    </row>
    <row r="87" spans="1:17" x14ac:dyDescent="0.25">
      <c r="A87" s="365" t="s">
        <v>501</v>
      </c>
      <c r="B87" s="250" t="s">
        <v>500</v>
      </c>
      <c r="C87" s="189"/>
      <c r="D87" s="188"/>
      <c r="E87" s="188"/>
      <c r="F87" s="188"/>
      <c r="G87" s="188"/>
      <c r="H87" s="188"/>
      <c r="I87" s="188"/>
      <c r="J87" s="188"/>
      <c r="K87" s="188"/>
      <c r="L87" s="188"/>
      <c r="M87" s="366"/>
      <c r="N87" s="186"/>
    </row>
    <row r="88" spans="1:17" ht="107.25" customHeight="1" x14ac:dyDescent="0.25">
      <c r="A88" s="365"/>
      <c r="B88" s="493" t="s">
        <v>499</v>
      </c>
      <c r="C88" s="461"/>
      <c r="D88" s="461"/>
      <c r="E88" s="461"/>
      <c r="F88" s="188"/>
      <c r="G88" s="188"/>
      <c r="H88" s="188"/>
      <c r="I88" s="188"/>
      <c r="J88" s="188"/>
      <c r="K88" s="188"/>
      <c r="L88" s="188"/>
      <c r="M88" s="366"/>
      <c r="N88" s="186"/>
    </row>
    <row r="89" spans="1:17" ht="45.75" customHeight="1" x14ac:dyDescent="0.25">
      <c r="A89" s="367"/>
      <c r="B89" s="461" t="s">
        <v>498</v>
      </c>
      <c r="C89" s="461"/>
      <c r="D89" s="461"/>
      <c r="E89" s="461"/>
      <c r="F89" s="188"/>
      <c r="G89" s="188"/>
      <c r="H89" s="188"/>
      <c r="I89" s="188"/>
      <c r="J89" s="188"/>
      <c r="K89" s="188"/>
      <c r="L89" s="188"/>
      <c r="M89" s="366"/>
      <c r="N89" s="186"/>
      <c r="Q89" s="186"/>
    </row>
    <row r="90" spans="1:17" ht="66" customHeight="1" thickBot="1" x14ac:dyDescent="0.3">
      <c r="A90" s="367"/>
      <c r="B90" s="462" t="s">
        <v>497</v>
      </c>
      <c r="C90" s="462"/>
      <c r="D90" s="462"/>
      <c r="E90" s="462"/>
      <c r="F90" s="188"/>
      <c r="G90" s="188"/>
      <c r="H90" s="188"/>
      <c r="I90" s="188"/>
      <c r="J90" s="188"/>
      <c r="K90" s="188"/>
      <c r="L90" s="188"/>
      <c r="M90" s="366"/>
      <c r="N90" s="186"/>
      <c r="Q90" s="186"/>
    </row>
    <row r="91" spans="1:17" ht="24" customHeight="1" x14ac:dyDescent="0.25">
      <c r="A91" s="367"/>
      <c r="B91" s="196" t="s">
        <v>496</v>
      </c>
      <c r="C91" s="254" t="s">
        <v>0</v>
      </c>
      <c r="D91" s="254" t="s">
        <v>495</v>
      </c>
      <c r="E91" s="254" t="s">
        <v>494</v>
      </c>
      <c r="F91" s="254" t="s">
        <v>493</v>
      </c>
      <c r="G91" s="254" t="s">
        <v>492</v>
      </c>
      <c r="H91" s="254" t="s">
        <v>405</v>
      </c>
      <c r="I91" s="248" t="s">
        <v>9</v>
      </c>
      <c r="J91" s="234" t="s">
        <v>8</v>
      </c>
      <c r="K91" s="188"/>
      <c r="L91" s="188"/>
      <c r="M91" s="366"/>
      <c r="N91" s="186"/>
      <c r="Q91" s="186"/>
    </row>
    <row r="92" spans="1:17" ht="30" x14ac:dyDescent="0.25">
      <c r="A92" s="367"/>
      <c r="B92" s="420" t="s">
        <v>491</v>
      </c>
      <c r="C92" s="421" t="s">
        <v>637</v>
      </c>
      <c r="D92" s="421" t="s">
        <v>765</v>
      </c>
      <c r="E92" s="422">
        <v>36</v>
      </c>
      <c r="F92" s="422">
        <v>188</v>
      </c>
      <c r="G92" s="422">
        <v>230.07806515633681</v>
      </c>
      <c r="H92" s="422">
        <f t="shared" ref="H92:H107" si="0">SUM(E92:G92)</f>
        <v>454.07806515633683</v>
      </c>
      <c r="I92" s="421" t="s">
        <v>14</v>
      </c>
      <c r="J92" s="423" t="s">
        <v>976</v>
      </c>
      <c r="K92" s="188"/>
      <c r="L92" s="188"/>
      <c r="M92" s="366"/>
      <c r="N92" s="186"/>
      <c r="Q92" s="186"/>
    </row>
    <row r="93" spans="1:17" ht="30" x14ac:dyDescent="0.25">
      <c r="A93" s="367"/>
      <c r="B93" s="420" t="s">
        <v>490</v>
      </c>
      <c r="C93" s="421" t="str">
        <f>VLOOKUP(C$92,ListsReq!$C$3:$R$34,2,FALSE)</f>
        <v>2010/11</v>
      </c>
      <c r="D93" s="421" t="str">
        <f t="shared" ref="D93:D107" si="1">D92</f>
        <v>Other (please specify in comments)</v>
      </c>
      <c r="E93" s="422">
        <v>45</v>
      </c>
      <c r="F93" s="422">
        <v>188</v>
      </c>
      <c r="G93" s="422">
        <v>230.07806515633681</v>
      </c>
      <c r="H93" s="422">
        <f t="shared" si="0"/>
        <v>463.07806515633683</v>
      </c>
      <c r="I93" s="421" t="s">
        <v>14</v>
      </c>
      <c r="J93" s="423" t="s">
        <v>976</v>
      </c>
      <c r="K93" s="188"/>
      <c r="L93" s="188"/>
      <c r="M93" s="366"/>
      <c r="N93" s="186"/>
      <c r="Q93" s="186"/>
    </row>
    <row r="94" spans="1:17" ht="30" x14ac:dyDescent="0.25">
      <c r="A94" s="367"/>
      <c r="B94" s="420" t="s">
        <v>489</v>
      </c>
      <c r="C94" s="421" t="str">
        <f>VLOOKUP(C$92,ListsReq!$C$3:$R$34,3,FALSE)</f>
        <v>2011/12</v>
      </c>
      <c r="D94" s="421" t="str">
        <f t="shared" si="1"/>
        <v>Other (please specify in comments)</v>
      </c>
      <c r="E94" s="422">
        <v>37</v>
      </c>
      <c r="F94" s="422">
        <v>169</v>
      </c>
      <c r="G94" s="422">
        <v>216.66806515633681</v>
      </c>
      <c r="H94" s="422">
        <f t="shared" si="0"/>
        <v>422.66806515633681</v>
      </c>
      <c r="I94" s="421" t="s">
        <v>14</v>
      </c>
      <c r="J94" s="423" t="s">
        <v>976</v>
      </c>
      <c r="K94" s="188"/>
      <c r="L94" s="188"/>
      <c r="M94" s="366"/>
      <c r="N94" s="186"/>
      <c r="Q94" s="186"/>
    </row>
    <row r="95" spans="1:17" ht="30" x14ac:dyDescent="0.25">
      <c r="A95" s="367"/>
      <c r="B95" s="420" t="s">
        <v>488</v>
      </c>
      <c r="C95" s="421" t="str">
        <f>VLOOKUP(C$92,ListsReq!$C$3:$R$34,4,FALSE)</f>
        <v>2012/13</v>
      </c>
      <c r="D95" s="421" t="str">
        <f t="shared" si="1"/>
        <v>Other (please specify in comments)</v>
      </c>
      <c r="E95" s="422">
        <v>50</v>
      </c>
      <c r="F95" s="422">
        <v>150</v>
      </c>
      <c r="G95" s="422">
        <v>216.66806515633681</v>
      </c>
      <c r="H95" s="422">
        <f t="shared" si="0"/>
        <v>416.66806515633681</v>
      </c>
      <c r="I95" s="421" t="s">
        <v>14</v>
      </c>
      <c r="J95" s="423" t="s">
        <v>976</v>
      </c>
      <c r="K95" s="188"/>
      <c r="L95" s="188"/>
      <c r="M95" s="366"/>
      <c r="N95" s="186"/>
      <c r="Q95" s="186"/>
    </row>
    <row r="96" spans="1:17" ht="30" x14ac:dyDescent="0.25">
      <c r="A96" s="367"/>
      <c r="B96" s="420" t="s">
        <v>487</v>
      </c>
      <c r="C96" s="421" t="str">
        <f>VLOOKUP(C$92,ListsReq!$C$3:$R$34,5,FALSE)</f>
        <v>2013/14</v>
      </c>
      <c r="D96" s="421" t="str">
        <f t="shared" si="1"/>
        <v>Other (please specify in comments)</v>
      </c>
      <c r="E96" s="422">
        <v>45</v>
      </c>
      <c r="F96" s="422">
        <v>130</v>
      </c>
      <c r="G96" s="422">
        <v>213.98606515633679</v>
      </c>
      <c r="H96" s="422">
        <f t="shared" si="0"/>
        <v>388.98606515633679</v>
      </c>
      <c r="I96" s="421" t="s">
        <v>14</v>
      </c>
      <c r="J96" s="423" t="s">
        <v>976</v>
      </c>
      <c r="K96" s="188"/>
      <c r="L96" s="188"/>
      <c r="M96" s="366"/>
      <c r="N96" s="186"/>
      <c r="Q96" s="186"/>
    </row>
    <row r="97" spans="1:17" ht="30" x14ac:dyDescent="0.25">
      <c r="A97" s="367"/>
      <c r="B97" s="420" t="s">
        <v>486</v>
      </c>
      <c r="C97" s="421" t="str">
        <f>VLOOKUP(C$92,ListsReq!$C$3:$R$34,6,FALSE)</f>
        <v>2014/15</v>
      </c>
      <c r="D97" s="421" t="str">
        <f t="shared" si="1"/>
        <v>Other (please specify in comments)</v>
      </c>
      <c r="E97" s="422">
        <v>48</v>
      </c>
      <c r="F97" s="422">
        <v>135</v>
      </c>
      <c r="G97" s="422">
        <v>213.98606515633679</v>
      </c>
      <c r="H97" s="422">
        <f t="shared" si="0"/>
        <v>396.98606515633679</v>
      </c>
      <c r="I97" s="421" t="s">
        <v>14</v>
      </c>
      <c r="J97" s="423" t="s">
        <v>976</v>
      </c>
      <c r="K97" s="188"/>
      <c r="L97" s="188"/>
      <c r="M97" s="366"/>
      <c r="N97" s="186"/>
      <c r="Q97" s="186"/>
    </row>
    <row r="98" spans="1:17" ht="18" x14ac:dyDescent="0.35">
      <c r="A98" s="367"/>
      <c r="B98" s="204" t="s">
        <v>485</v>
      </c>
      <c r="C98" s="220">
        <v>0</v>
      </c>
      <c r="D98" s="220" t="str">
        <f t="shared" si="1"/>
        <v>Other (please specify in comments)</v>
      </c>
      <c r="E98" s="203"/>
      <c r="F98" s="203"/>
      <c r="G98" s="203"/>
      <c r="H98" s="203">
        <f t="shared" si="0"/>
        <v>0</v>
      </c>
      <c r="I98" s="220" t="s">
        <v>14</v>
      </c>
      <c r="J98" s="253"/>
      <c r="K98" s="188"/>
      <c r="L98" s="188"/>
      <c r="M98" s="366"/>
      <c r="N98" s="186"/>
      <c r="Q98" s="186"/>
    </row>
    <row r="99" spans="1:17" ht="18" x14ac:dyDescent="0.35">
      <c r="A99" s="367"/>
      <c r="B99" s="204" t="s">
        <v>484</v>
      </c>
      <c r="C99" s="220">
        <v>0</v>
      </c>
      <c r="D99" s="220" t="str">
        <f t="shared" si="1"/>
        <v>Other (please specify in comments)</v>
      </c>
      <c r="E99" s="203"/>
      <c r="F99" s="203"/>
      <c r="G99" s="203"/>
      <c r="H99" s="203">
        <f t="shared" si="0"/>
        <v>0</v>
      </c>
      <c r="I99" s="220" t="s">
        <v>14</v>
      </c>
      <c r="J99" s="253"/>
      <c r="K99" s="188"/>
      <c r="L99" s="188"/>
      <c r="M99" s="366"/>
      <c r="N99" s="186"/>
      <c r="Q99" s="186"/>
    </row>
    <row r="100" spans="1:17" ht="18" x14ac:dyDescent="0.35">
      <c r="A100" s="367"/>
      <c r="B100" s="204" t="s">
        <v>483</v>
      </c>
      <c r="C100" s="220">
        <v>0</v>
      </c>
      <c r="D100" s="220" t="str">
        <f t="shared" si="1"/>
        <v>Other (please specify in comments)</v>
      </c>
      <c r="E100" s="203"/>
      <c r="F100" s="203"/>
      <c r="G100" s="203"/>
      <c r="H100" s="203">
        <f t="shared" si="0"/>
        <v>0</v>
      </c>
      <c r="I100" s="220" t="s">
        <v>14</v>
      </c>
      <c r="J100" s="253"/>
      <c r="K100" s="188"/>
      <c r="L100" s="188"/>
      <c r="M100" s="366"/>
      <c r="N100" s="186"/>
      <c r="Q100" s="186"/>
    </row>
    <row r="101" spans="1:17" ht="18" x14ac:dyDescent="0.35">
      <c r="A101" s="367"/>
      <c r="B101" s="204" t="s">
        <v>482</v>
      </c>
      <c r="C101" s="220">
        <v>0</v>
      </c>
      <c r="D101" s="220" t="str">
        <f t="shared" si="1"/>
        <v>Other (please specify in comments)</v>
      </c>
      <c r="E101" s="203"/>
      <c r="F101" s="203"/>
      <c r="G101" s="203"/>
      <c r="H101" s="203">
        <f t="shared" si="0"/>
        <v>0</v>
      </c>
      <c r="I101" s="220" t="s">
        <v>14</v>
      </c>
      <c r="J101" s="253"/>
      <c r="K101" s="188"/>
      <c r="L101" s="188"/>
      <c r="M101" s="366"/>
      <c r="N101" s="186"/>
      <c r="Q101" s="186"/>
    </row>
    <row r="102" spans="1:17" ht="18" x14ac:dyDescent="0.35">
      <c r="A102" s="367"/>
      <c r="B102" s="204" t="s">
        <v>481</v>
      </c>
      <c r="C102" s="220">
        <v>0</v>
      </c>
      <c r="D102" s="220" t="str">
        <f t="shared" si="1"/>
        <v>Other (please specify in comments)</v>
      </c>
      <c r="E102" s="203"/>
      <c r="F102" s="203"/>
      <c r="G102" s="203"/>
      <c r="H102" s="203">
        <f t="shared" si="0"/>
        <v>0</v>
      </c>
      <c r="I102" s="220" t="s">
        <v>14</v>
      </c>
      <c r="J102" s="253"/>
      <c r="K102" s="188"/>
      <c r="L102" s="188"/>
      <c r="M102" s="366"/>
      <c r="N102" s="186"/>
      <c r="Q102" s="186"/>
    </row>
    <row r="103" spans="1:17" ht="18" x14ac:dyDescent="0.35">
      <c r="A103" s="367"/>
      <c r="B103" s="204" t="s">
        <v>480</v>
      </c>
      <c r="C103" s="220">
        <f>VLOOKUP(C$92,ListsReq!$C$3:$R$34,12,FALSE)</f>
        <v>0</v>
      </c>
      <c r="D103" s="220" t="str">
        <f t="shared" si="1"/>
        <v>Other (please specify in comments)</v>
      </c>
      <c r="E103" s="203"/>
      <c r="F103" s="203"/>
      <c r="G103" s="203"/>
      <c r="H103" s="203">
        <f t="shared" si="0"/>
        <v>0</v>
      </c>
      <c r="I103" s="220" t="s">
        <v>14</v>
      </c>
      <c r="J103" s="253"/>
      <c r="K103" s="188"/>
      <c r="L103" s="188"/>
      <c r="M103" s="366"/>
      <c r="N103" s="186"/>
      <c r="Q103" s="186"/>
    </row>
    <row r="104" spans="1:17" ht="18" x14ac:dyDescent="0.35">
      <c r="A104" s="367"/>
      <c r="B104" s="204" t="s">
        <v>479</v>
      </c>
      <c r="C104" s="220">
        <f>VLOOKUP(C$92,ListsReq!$C$3:$R$34,13,FALSE)</f>
        <v>0</v>
      </c>
      <c r="D104" s="220" t="str">
        <f t="shared" si="1"/>
        <v>Other (please specify in comments)</v>
      </c>
      <c r="E104" s="203"/>
      <c r="F104" s="203"/>
      <c r="G104" s="203"/>
      <c r="H104" s="203">
        <f t="shared" si="0"/>
        <v>0</v>
      </c>
      <c r="I104" s="220" t="s">
        <v>14</v>
      </c>
      <c r="J104" s="253"/>
      <c r="K104" s="188"/>
      <c r="L104" s="188"/>
      <c r="M104" s="366"/>
      <c r="N104" s="186"/>
      <c r="Q104" s="186"/>
    </row>
    <row r="105" spans="1:17" ht="18" x14ac:dyDescent="0.35">
      <c r="A105" s="367"/>
      <c r="B105" s="204" t="s">
        <v>478</v>
      </c>
      <c r="C105" s="220">
        <f>VLOOKUP(C$92,ListsReq!$C$3:$R$34,14,FALSE)</f>
        <v>0</v>
      </c>
      <c r="D105" s="220" t="str">
        <f t="shared" si="1"/>
        <v>Other (please specify in comments)</v>
      </c>
      <c r="E105" s="203"/>
      <c r="F105" s="203"/>
      <c r="G105" s="203"/>
      <c r="H105" s="203">
        <f t="shared" si="0"/>
        <v>0</v>
      </c>
      <c r="I105" s="220" t="s">
        <v>14</v>
      </c>
      <c r="J105" s="253"/>
      <c r="K105" s="188"/>
      <c r="L105" s="188"/>
      <c r="M105" s="366"/>
      <c r="N105" s="186"/>
      <c r="Q105" s="186"/>
    </row>
    <row r="106" spans="1:17" ht="18" x14ac:dyDescent="0.35">
      <c r="A106" s="367"/>
      <c r="B106" s="204" t="s">
        <v>477</v>
      </c>
      <c r="C106" s="220">
        <f>VLOOKUP(C$92,ListsReq!$C$3:$R$34,15,FALSE)</f>
        <v>0</v>
      </c>
      <c r="D106" s="220" t="str">
        <f t="shared" si="1"/>
        <v>Other (please specify in comments)</v>
      </c>
      <c r="E106" s="203"/>
      <c r="F106" s="203"/>
      <c r="G106" s="203"/>
      <c r="H106" s="203">
        <f t="shared" si="0"/>
        <v>0</v>
      </c>
      <c r="I106" s="220" t="s">
        <v>14</v>
      </c>
      <c r="J106" s="253"/>
      <c r="K106" s="188"/>
      <c r="L106" s="188"/>
      <c r="M106" s="366"/>
      <c r="N106" s="186"/>
      <c r="Q106" s="186"/>
    </row>
    <row r="107" spans="1:17" ht="18.75" thickBot="1" x14ac:dyDescent="0.4">
      <c r="A107" s="367"/>
      <c r="B107" s="193" t="s">
        <v>476</v>
      </c>
      <c r="C107" s="216">
        <f>VLOOKUP(C$92,ListsReq!$C$3:$R$34,16,FALSE)</f>
        <v>0</v>
      </c>
      <c r="D107" s="216" t="str">
        <f t="shared" si="1"/>
        <v>Other (please specify in comments)</v>
      </c>
      <c r="E107" s="192"/>
      <c r="F107" s="192"/>
      <c r="G107" s="192"/>
      <c r="H107" s="192">
        <f t="shared" si="0"/>
        <v>0</v>
      </c>
      <c r="I107" s="216" t="s">
        <v>14</v>
      </c>
      <c r="J107" s="252"/>
      <c r="K107" s="188"/>
      <c r="L107" s="188"/>
      <c r="M107" s="366"/>
      <c r="N107" s="186"/>
      <c r="Q107" s="186"/>
    </row>
    <row r="108" spans="1:17" x14ac:dyDescent="0.25">
      <c r="A108" s="365"/>
      <c r="B108" s="251"/>
      <c r="C108" s="211"/>
      <c r="D108" s="188"/>
      <c r="E108" s="188"/>
      <c r="F108" s="188"/>
      <c r="G108" s="188"/>
      <c r="H108" s="188"/>
      <c r="I108" s="188"/>
      <c r="J108" s="188"/>
      <c r="K108" s="188"/>
      <c r="L108" s="188"/>
      <c r="M108" s="366"/>
      <c r="N108" s="186"/>
    </row>
    <row r="109" spans="1:17" x14ac:dyDescent="0.25">
      <c r="A109" s="365" t="s">
        <v>475</v>
      </c>
      <c r="B109" s="250" t="s">
        <v>474</v>
      </c>
      <c r="C109" s="189"/>
      <c r="D109" s="188"/>
      <c r="E109" s="188"/>
      <c r="F109" s="188"/>
      <c r="G109" s="188"/>
      <c r="H109" s="188"/>
      <c r="I109" s="188"/>
      <c r="J109" s="188"/>
      <c r="K109" s="188"/>
      <c r="L109" s="188"/>
      <c r="M109" s="366"/>
      <c r="N109" s="186"/>
    </row>
    <row r="110" spans="1:17" ht="78.75" customHeight="1" x14ac:dyDescent="0.25">
      <c r="A110" s="365"/>
      <c r="B110" s="461" t="s">
        <v>473</v>
      </c>
      <c r="C110" s="461"/>
      <c r="D110" s="461"/>
      <c r="E110" s="461"/>
      <c r="F110" s="188"/>
      <c r="G110" s="188"/>
      <c r="H110" s="188"/>
      <c r="I110" s="188"/>
      <c r="J110" s="188"/>
      <c r="K110" s="188"/>
      <c r="L110" s="188"/>
      <c r="M110" s="366"/>
      <c r="N110" s="186"/>
    </row>
    <row r="111" spans="1:17" ht="34.5" customHeight="1" thickBot="1" x14ac:dyDescent="0.3">
      <c r="A111" s="367"/>
      <c r="B111" s="461" t="s">
        <v>472</v>
      </c>
      <c r="C111" s="461"/>
      <c r="D111" s="461"/>
      <c r="E111" s="461"/>
      <c r="F111" s="188"/>
      <c r="G111" s="188"/>
      <c r="H111" s="188"/>
      <c r="I111" s="188"/>
      <c r="J111" s="188"/>
      <c r="K111" s="188"/>
      <c r="L111" s="188"/>
      <c r="M111" s="366"/>
      <c r="N111" s="186"/>
      <c r="O111" s="186"/>
    </row>
    <row r="112" spans="1:17" ht="21.75" customHeight="1" x14ac:dyDescent="0.25">
      <c r="A112" s="367"/>
      <c r="B112" s="196" t="s">
        <v>471</v>
      </c>
      <c r="C112" s="249" t="s">
        <v>470</v>
      </c>
      <c r="D112" s="248" t="s">
        <v>469</v>
      </c>
      <c r="E112" s="248" t="s">
        <v>9</v>
      </c>
      <c r="F112" s="248" t="s">
        <v>468</v>
      </c>
      <c r="G112" s="248" t="s">
        <v>9</v>
      </c>
      <c r="H112" s="248" t="s">
        <v>467</v>
      </c>
      <c r="I112" s="234" t="s">
        <v>8</v>
      </c>
      <c r="J112" s="188"/>
      <c r="K112" s="188"/>
      <c r="L112" s="188"/>
      <c r="M112" s="366"/>
      <c r="N112" s="186"/>
      <c r="O112" s="186"/>
    </row>
    <row r="113" spans="1:15" x14ac:dyDescent="0.25">
      <c r="A113" s="367"/>
      <c r="B113" s="204" t="s">
        <v>869</v>
      </c>
      <c r="C113" s="246" t="s">
        <v>494</v>
      </c>
      <c r="D113" s="247">
        <v>263219.15000000002</v>
      </c>
      <c r="E113" s="243" t="str">
        <f>VLOOKUP($B113,ListsReq!$AC$3:$AF$64,2,FALSE)</f>
        <v>kWh</v>
      </c>
      <c r="F113" s="244">
        <v>0.18497</v>
      </c>
      <c r="G113" s="243" t="str">
        <f>VLOOKUP($B113,ListsReq!$AC$3:$AF$64,4,FALSE)</f>
        <v>kg CO2e/kWh</v>
      </c>
      <c r="H113" s="242">
        <f t="shared" ref="H113:H144" si="2">(F113*D113)/1000</f>
        <v>48.687646175500007</v>
      </c>
      <c r="I113" s="202"/>
      <c r="J113" s="188"/>
      <c r="K113" s="188"/>
      <c r="L113" s="188"/>
      <c r="M113" s="366"/>
      <c r="N113" s="186"/>
      <c r="O113" s="186"/>
    </row>
    <row r="114" spans="1:15" x14ac:dyDescent="0.25">
      <c r="A114" s="367"/>
      <c r="B114" s="204" t="s">
        <v>918</v>
      </c>
      <c r="C114" s="246" t="s">
        <v>493</v>
      </c>
      <c r="D114" s="203">
        <v>250499.6</v>
      </c>
      <c r="E114" s="243" t="str">
        <f>VLOOKUP($B114,ListsReq!$AC$3:$AF$64,2,FALSE)</f>
        <v>kWh</v>
      </c>
      <c r="F114" s="244">
        <v>0.53700000000000003</v>
      </c>
      <c r="G114" s="243" t="str">
        <f>VLOOKUP($B114,ListsReq!$AC$3:$AF$64,4,FALSE)</f>
        <v>kg CO2e/kWh</v>
      </c>
      <c r="H114" s="242">
        <f t="shared" si="2"/>
        <v>134.51828520000001</v>
      </c>
      <c r="I114" s="202"/>
      <c r="J114" s="188"/>
      <c r="K114" s="188"/>
      <c r="L114" s="188"/>
      <c r="M114" s="366"/>
      <c r="N114" s="186"/>
      <c r="O114" s="186"/>
    </row>
    <row r="115" spans="1:15" x14ac:dyDescent="0.25">
      <c r="A115" s="367"/>
      <c r="B115" s="204" t="s">
        <v>594</v>
      </c>
      <c r="C115" s="246" t="s">
        <v>492</v>
      </c>
      <c r="D115" s="203">
        <v>392315.15399999998</v>
      </c>
      <c r="E115" s="243" t="str">
        <f>VLOOKUP($B115,ListsReq!$AC$3:$AF$64,2,FALSE)</f>
        <v>passenger km</v>
      </c>
      <c r="F115" s="244">
        <v>0.19107700000000002</v>
      </c>
      <c r="G115" s="243" t="str">
        <f>VLOOKUP($B115,ListsReq!$AC$3:$AF$64,4,FALSE)</f>
        <v>kg CO2e/passenger km</v>
      </c>
      <c r="H115" s="242">
        <f t="shared" si="2"/>
        <v>74.962402680858006</v>
      </c>
      <c r="I115" s="202"/>
      <c r="J115" s="188"/>
      <c r="K115" s="188"/>
      <c r="L115" s="188"/>
      <c r="M115" s="366"/>
      <c r="N115" s="186"/>
      <c r="O115" s="186"/>
    </row>
    <row r="116" spans="1:15" x14ac:dyDescent="0.25">
      <c r="A116" s="367"/>
      <c r="B116" s="204" t="s">
        <v>593</v>
      </c>
      <c r="C116" s="246" t="s">
        <v>492</v>
      </c>
      <c r="D116" s="203">
        <v>484122.50039999996</v>
      </c>
      <c r="E116" s="243" t="str">
        <f>VLOOKUP($B116,ListsReq!$AC$3:$AF$64,2,FALSE)</f>
        <v>passenger km</v>
      </c>
      <c r="F116" s="244">
        <v>0.10714700000000001</v>
      </c>
      <c r="G116" s="243" t="str">
        <f>VLOOKUP($B116,ListsReq!$AC$3:$AF$64,4,FALSE)</f>
        <v>kg CO2e/passenger km</v>
      </c>
      <c r="H116" s="242">
        <f t="shared" si="2"/>
        <v>51.872273550358798</v>
      </c>
      <c r="I116" s="202"/>
      <c r="J116" s="188"/>
      <c r="K116" s="188"/>
      <c r="L116" s="188"/>
      <c r="M116" s="366"/>
      <c r="N116" s="186"/>
      <c r="O116" s="186"/>
    </row>
    <row r="117" spans="1:15" x14ac:dyDescent="0.25">
      <c r="A117" s="367"/>
      <c r="B117" s="204" t="s">
        <v>589</v>
      </c>
      <c r="C117" s="246" t="s">
        <v>492</v>
      </c>
      <c r="D117" s="203">
        <v>350582.78639999998</v>
      </c>
      <c r="E117" s="243" t="str">
        <f>VLOOKUP($B117,ListsReq!$AC$3:$AF$64,2,FALSE)</f>
        <v>passenger km</v>
      </c>
      <c r="F117" s="244">
        <v>0.20699999999999999</v>
      </c>
      <c r="G117" s="243" t="str">
        <f>VLOOKUP($B117,ListsReq!$AC$3:$AF$64,4,FALSE)</f>
        <v>kg CO2e/passenger km</v>
      </c>
      <c r="H117" s="242">
        <f t="shared" si="2"/>
        <v>72.570636784799987</v>
      </c>
      <c r="I117" s="202"/>
      <c r="J117" s="188"/>
      <c r="K117" s="188"/>
      <c r="L117" s="188"/>
      <c r="M117" s="366"/>
      <c r="N117" s="186"/>
      <c r="O117" s="186"/>
    </row>
    <row r="118" spans="1:15" x14ac:dyDescent="0.25">
      <c r="A118" s="367"/>
      <c r="B118" s="204" t="s">
        <v>591</v>
      </c>
      <c r="C118" s="246" t="s">
        <v>492</v>
      </c>
      <c r="D118" s="203">
        <v>124579.13159999999</v>
      </c>
      <c r="E118" s="243" t="str">
        <f>VLOOKUP($B118,ListsReq!$AC$3:$AF$64,2,FALSE)</f>
        <v>passenger km</v>
      </c>
      <c r="F118" s="244">
        <v>6.0199999999999997E-2</v>
      </c>
      <c r="G118" s="243" t="str">
        <f>VLOOKUP($B118,ListsReq!$AC$3:$AF$64,4,FALSE)</f>
        <v>kg CO2e/passenger km</v>
      </c>
      <c r="H118" s="242">
        <f t="shared" si="2"/>
        <v>7.4996637223199993</v>
      </c>
      <c r="I118" s="202"/>
      <c r="J118" s="188"/>
      <c r="K118" s="188"/>
      <c r="L118" s="188"/>
      <c r="M118" s="366"/>
      <c r="N118" s="186"/>
      <c r="O118" s="186"/>
    </row>
    <row r="119" spans="1:15" x14ac:dyDescent="0.25">
      <c r="A119" s="367"/>
      <c r="B119" s="204" t="s">
        <v>576</v>
      </c>
      <c r="C119" s="246" t="s">
        <v>492</v>
      </c>
      <c r="D119" s="203">
        <v>14773.374</v>
      </c>
      <c r="E119" s="243" t="str">
        <f>VLOOKUP($B119,ListsReq!$AC$3:$AF$64,2,FALSE)</f>
        <v>passenger km</v>
      </c>
      <c r="F119" s="244">
        <v>0.20699999999999999</v>
      </c>
      <c r="G119" s="243" t="str">
        <f>VLOOKUP($B119,ListsReq!$AC$3:$AF$64,4,FALSE)</f>
        <v>kg CO2e/passenger km</v>
      </c>
      <c r="H119" s="242">
        <f t="shared" si="2"/>
        <v>3.0580884179999996</v>
      </c>
      <c r="I119" s="202"/>
      <c r="J119" s="188"/>
      <c r="K119" s="188"/>
      <c r="L119" s="188"/>
      <c r="M119" s="366"/>
      <c r="N119" s="186"/>
      <c r="O119" s="186"/>
    </row>
    <row r="120" spans="1:15" x14ac:dyDescent="0.25">
      <c r="A120" s="367"/>
      <c r="B120" s="204" t="s">
        <v>621</v>
      </c>
      <c r="C120" s="246" t="s">
        <v>492</v>
      </c>
      <c r="D120" s="203">
        <v>9</v>
      </c>
      <c r="E120" s="243" t="str">
        <f>VLOOKUP($B120,ListsReq!$AC$3:$AF$64,2,FALSE)</f>
        <v>tonnes</v>
      </c>
      <c r="F120" s="244">
        <v>447</v>
      </c>
      <c r="G120" s="243" t="str">
        <f>VLOOKUP($B120,ListsReq!$AC$3:$AF$64,4,FALSE)</f>
        <v>kgCO2e/tonne</v>
      </c>
      <c r="H120" s="242">
        <f t="shared" si="2"/>
        <v>4.0229999999999997</v>
      </c>
      <c r="I120" s="202"/>
      <c r="J120" s="188"/>
      <c r="K120" s="188"/>
      <c r="L120" s="188"/>
      <c r="M120" s="366"/>
      <c r="N120" s="186"/>
      <c r="O120" s="186"/>
    </row>
    <row r="121" spans="1:15" x14ac:dyDescent="0.25">
      <c r="A121" s="367"/>
      <c r="B121" s="204" t="s">
        <v>764</v>
      </c>
      <c r="C121" s="246" t="s">
        <v>492</v>
      </c>
      <c r="D121" s="203">
        <v>679</v>
      </c>
      <c r="E121" s="243" t="str">
        <f>VLOOKUP($B121,ListsReq!$AC$3:$AF$64,2,FALSE)</f>
        <v>m3</v>
      </c>
      <c r="F121" s="244">
        <v>0.40400000000000003</v>
      </c>
      <c r="G121" s="243" t="str">
        <f>VLOOKUP($B121,ListsReq!$AC$3:$AF$64,4,FALSE)</f>
        <v>kg CO2e/m3</v>
      </c>
      <c r="H121" s="242">
        <f t="shared" si="2"/>
        <v>0.274316</v>
      </c>
      <c r="I121" s="202"/>
      <c r="J121" s="188"/>
      <c r="K121" s="188"/>
      <c r="L121" s="188"/>
      <c r="M121" s="366"/>
      <c r="N121" s="186"/>
      <c r="O121" s="186"/>
    </row>
    <row r="122" spans="1:15" x14ac:dyDescent="0.25">
      <c r="A122" s="367"/>
      <c r="B122" s="204"/>
      <c r="C122" s="246"/>
      <c r="D122" s="203"/>
      <c r="E122" s="243" t="e">
        <f>VLOOKUP($B122,ListsReq!$AC$3:$AF$64,2,FALSE)</f>
        <v>#N/A</v>
      </c>
      <c r="F122" s="244" t="e">
        <f>VLOOKUP($B122,ListsReq!$AC$3:$AF$82,3,FALSE)</f>
        <v>#N/A</v>
      </c>
      <c r="G122" s="243" t="e">
        <f>VLOOKUP($B122,ListsReq!$AC$3:$AF$64,4,FALSE)</f>
        <v>#N/A</v>
      </c>
      <c r="H122" s="242" t="e">
        <f t="shared" si="2"/>
        <v>#N/A</v>
      </c>
      <c r="I122" s="202"/>
      <c r="J122" s="188"/>
      <c r="K122" s="188"/>
      <c r="L122" s="188"/>
      <c r="M122" s="366"/>
      <c r="N122" s="186"/>
      <c r="O122" s="186"/>
    </row>
    <row r="123" spans="1:15" x14ac:dyDescent="0.25">
      <c r="A123" s="367"/>
      <c r="B123" s="204"/>
      <c r="C123" s="246"/>
      <c r="D123" s="203"/>
      <c r="E123" s="243" t="e">
        <f>VLOOKUP($B123,ListsReq!$AC$3:$AF$64,2,FALSE)</f>
        <v>#N/A</v>
      </c>
      <c r="F123" s="244" t="e">
        <f>VLOOKUP($B123,ListsReq!$AC$3:$AF$82,3,FALSE)</f>
        <v>#N/A</v>
      </c>
      <c r="G123" s="243" t="e">
        <f>VLOOKUP($B123,ListsReq!$AC$3:$AF$64,4,FALSE)</f>
        <v>#N/A</v>
      </c>
      <c r="H123" s="242" t="e">
        <f t="shared" si="2"/>
        <v>#N/A</v>
      </c>
      <c r="I123" s="202"/>
      <c r="J123" s="188"/>
      <c r="K123" s="188"/>
      <c r="L123" s="188"/>
      <c r="M123" s="366"/>
      <c r="N123" s="186"/>
      <c r="O123" s="186"/>
    </row>
    <row r="124" spans="1:15" x14ac:dyDescent="0.25">
      <c r="A124" s="367"/>
      <c r="B124" s="204"/>
      <c r="C124" s="246"/>
      <c r="D124" s="203"/>
      <c r="E124" s="243" t="e">
        <f>VLOOKUP($B124,ListsReq!$AC$3:$AF$64,2,FALSE)</f>
        <v>#N/A</v>
      </c>
      <c r="F124" s="244" t="e">
        <f>VLOOKUP($B124,ListsReq!$AC$3:$AF$82,3,FALSE)</f>
        <v>#N/A</v>
      </c>
      <c r="G124" s="243" t="e">
        <f>VLOOKUP($B124,ListsReq!$AC$3:$AF$64,4,FALSE)</f>
        <v>#N/A</v>
      </c>
      <c r="H124" s="242" t="e">
        <f t="shared" si="2"/>
        <v>#N/A</v>
      </c>
      <c r="I124" s="202"/>
      <c r="J124" s="188"/>
      <c r="K124" s="188"/>
      <c r="L124" s="188"/>
      <c r="M124" s="366"/>
      <c r="N124" s="186"/>
      <c r="O124" s="186"/>
    </row>
    <row r="125" spans="1:15" x14ac:dyDescent="0.25">
      <c r="A125" s="367"/>
      <c r="B125" s="204"/>
      <c r="C125" s="246"/>
      <c r="D125" s="203"/>
      <c r="E125" s="243" t="e">
        <f>VLOOKUP($B125,ListsReq!$AC$3:$AF$64,2,FALSE)</f>
        <v>#N/A</v>
      </c>
      <c r="F125" s="244" t="e">
        <f>VLOOKUP($B125,ListsReq!$AC$3:$AF$82,3,FALSE)</f>
        <v>#N/A</v>
      </c>
      <c r="G125" s="243" t="e">
        <f>VLOOKUP($B125,ListsReq!$AC$3:$AF$64,4,FALSE)</f>
        <v>#N/A</v>
      </c>
      <c r="H125" s="242" t="e">
        <f t="shared" si="2"/>
        <v>#N/A</v>
      </c>
      <c r="I125" s="202"/>
      <c r="J125" s="188"/>
      <c r="K125" s="188"/>
      <c r="L125" s="188"/>
      <c r="M125" s="366"/>
      <c r="N125" s="186"/>
      <c r="O125" s="186"/>
    </row>
    <row r="126" spans="1:15" x14ac:dyDescent="0.25">
      <c r="A126" s="367"/>
      <c r="B126" s="204"/>
      <c r="C126" s="246"/>
      <c r="D126" s="203"/>
      <c r="E126" s="243" t="e">
        <f>VLOOKUP($B126,ListsReq!$AC$3:$AF$64,2,FALSE)</f>
        <v>#N/A</v>
      </c>
      <c r="F126" s="244" t="e">
        <f>VLOOKUP($B126,ListsReq!$AC$3:$AF$82,3,FALSE)</f>
        <v>#N/A</v>
      </c>
      <c r="G126" s="243" t="e">
        <f>VLOOKUP($B126,ListsReq!$AC$3:$AF$64,4,FALSE)</f>
        <v>#N/A</v>
      </c>
      <c r="H126" s="242" t="e">
        <f t="shared" si="2"/>
        <v>#N/A</v>
      </c>
      <c r="I126" s="202"/>
      <c r="J126" s="188"/>
      <c r="K126" s="188"/>
      <c r="L126" s="188"/>
      <c r="M126" s="366"/>
      <c r="N126" s="186"/>
      <c r="O126" s="186"/>
    </row>
    <row r="127" spans="1:15" x14ac:dyDescent="0.25">
      <c r="A127" s="367"/>
      <c r="B127" s="204"/>
      <c r="C127" s="246"/>
      <c r="D127" s="203"/>
      <c r="E127" s="243" t="e">
        <f>VLOOKUP($B127,ListsReq!$AC$3:$AF$64,2,FALSE)</f>
        <v>#N/A</v>
      </c>
      <c r="F127" s="244" t="e">
        <f>VLOOKUP($B127,ListsReq!$AC$3:$AF$82,3,FALSE)</f>
        <v>#N/A</v>
      </c>
      <c r="G127" s="243" t="e">
        <f>VLOOKUP($B127,ListsReq!$AC$3:$AF$64,4,FALSE)</f>
        <v>#N/A</v>
      </c>
      <c r="H127" s="242" t="e">
        <f t="shared" si="2"/>
        <v>#N/A</v>
      </c>
      <c r="I127" s="202"/>
      <c r="J127" s="188"/>
      <c r="K127" s="188"/>
      <c r="L127" s="188"/>
      <c r="M127" s="366"/>
      <c r="N127" s="186"/>
      <c r="O127" s="186"/>
    </row>
    <row r="128" spans="1:15" x14ac:dyDescent="0.25">
      <c r="A128" s="367"/>
      <c r="B128" s="204"/>
      <c r="C128" s="246"/>
      <c r="D128" s="203"/>
      <c r="E128" s="243" t="e">
        <f>VLOOKUP($B128,ListsReq!$AC$3:$AF$64,2,FALSE)</f>
        <v>#N/A</v>
      </c>
      <c r="F128" s="244" t="e">
        <f>VLOOKUP($B128,ListsReq!$AC$3:$AF$82,3,FALSE)</f>
        <v>#N/A</v>
      </c>
      <c r="G128" s="243" t="e">
        <f>VLOOKUP($B128,ListsReq!$AC$3:$AF$64,4,FALSE)</f>
        <v>#N/A</v>
      </c>
      <c r="H128" s="242" t="e">
        <f t="shared" si="2"/>
        <v>#N/A</v>
      </c>
      <c r="I128" s="202"/>
      <c r="J128" s="188"/>
      <c r="K128" s="188"/>
      <c r="L128" s="188"/>
      <c r="M128" s="366"/>
      <c r="N128" s="186"/>
      <c r="O128" s="186"/>
    </row>
    <row r="129" spans="1:15" x14ac:dyDescent="0.25">
      <c r="A129" s="367"/>
      <c r="B129" s="204"/>
      <c r="C129" s="246"/>
      <c r="D129" s="203"/>
      <c r="E129" s="243" t="e">
        <f>VLOOKUP($B129,ListsReq!$AC$3:$AF$64,2,FALSE)</f>
        <v>#N/A</v>
      </c>
      <c r="F129" s="244" t="e">
        <f>VLOOKUP($B129,ListsReq!$AC$3:$AF$82,3,FALSE)</f>
        <v>#N/A</v>
      </c>
      <c r="G129" s="243" t="e">
        <f>VLOOKUP($B129,ListsReq!$AC$3:$AF$64,4,FALSE)</f>
        <v>#N/A</v>
      </c>
      <c r="H129" s="242" t="e">
        <f t="shared" si="2"/>
        <v>#N/A</v>
      </c>
      <c r="I129" s="202"/>
      <c r="J129" s="188"/>
      <c r="K129" s="188"/>
      <c r="L129" s="188"/>
      <c r="M129" s="366"/>
      <c r="N129" s="186"/>
      <c r="O129" s="186"/>
    </row>
    <row r="130" spans="1:15" x14ac:dyDescent="0.25">
      <c r="A130" s="367"/>
      <c r="B130" s="204"/>
      <c r="C130" s="246"/>
      <c r="D130" s="203"/>
      <c r="E130" s="243" t="e">
        <f>VLOOKUP($B130,ListsReq!$AC$3:$AF$64,2,FALSE)</f>
        <v>#N/A</v>
      </c>
      <c r="F130" s="244" t="e">
        <f>VLOOKUP($B130,ListsReq!$AC$3:$AF$82,3,FALSE)</f>
        <v>#N/A</v>
      </c>
      <c r="G130" s="243" t="e">
        <f>VLOOKUP($B130,ListsReq!$AC$3:$AF$64,4,FALSE)</f>
        <v>#N/A</v>
      </c>
      <c r="H130" s="242" t="e">
        <f t="shared" si="2"/>
        <v>#N/A</v>
      </c>
      <c r="I130" s="202"/>
      <c r="J130" s="188"/>
      <c r="K130" s="188"/>
      <c r="L130" s="188"/>
      <c r="M130" s="366"/>
      <c r="N130" s="186"/>
      <c r="O130" s="186"/>
    </row>
    <row r="131" spans="1:15" hidden="1" x14ac:dyDescent="0.25">
      <c r="A131" s="367"/>
      <c r="B131" s="204"/>
      <c r="C131" s="246"/>
      <c r="D131" s="203"/>
      <c r="E131" s="243" t="e">
        <f>VLOOKUP($B131,ListsReq!$AC$3:$AF$64,2,FALSE)</f>
        <v>#N/A</v>
      </c>
      <c r="F131" s="244" t="e">
        <f>VLOOKUP($B131,ListsReq!$AC$3:$AF$82,3,FALSE)</f>
        <v>#N/A</v>
      </c>
      <c r="G131" s="243" t="e">
        <f>VLOOKUP($B131,ListsReq!$AC$3:$AF$64,4,FALSE)</f>
        <v>#N/A</v>
      </c>
      <c r="H131" s="242" t="e">
        <f t="shared" si="2"/>
        <v>#N/A</v>
      </c>
      <c r="I131" s="202"/>
      <c r="J131" s="188"/>
      <c r="K131" s="188"/>
      <c r="L131" s="188"/>
      <c r="M131" s="366"/>
      <c r="N131" s="186"/>
      <c r="O131" s="186"/>
    </row>
    <row r="132" spans="1:15" hidden="1" x14ac:dyDescent="0.25">
      <c r="A132" s="367"/>
      <c r="B132" s="204"/>
      <c r="C132" s="246"/>
      <c r="D132" s="203"/>
      <c r="E132" s="243" t="e">
        <f>VLOOKUP($B132,ListsReq!$AC$3:$AF$64,2,FALSE)</f>
        <v>#N/A</v>
      </c>
      <c r="F132" s="244" t="e">
        <f>VLOOKUP($B132,ListsReq!$AC$3:$AF$82,3,FALSE)</f>
        <v>#N/A</v>
      </c>
      <c r="G132" s="243" t="e">
        <f>VLOOKUP($B132,ListsReq!$AC$3:$AF$64,4,FALSE)</f>
        <v>#N/A</v>
      </c>
      <c r="H132" s="242" t="e">
        <f t="shared" si="2"/>
        <v>#N/A</v>
      </c>
      <c r="I132" s="202"/>
      <c r="J132" s="188"/>
      <c r="K132" s="188"/>
      <c r="L132" s="188"/>
      <c r="M132" s="366"/>
      <c r="N132" s="186"/>
      <c r="O132" s="186"/>
    </row>
    <row r="133" spans="1:15" hidden="1" x14ac:dyDescent="0.25">
      <c r="A133" s="367"/>
      <c r="B133" s="204"/>
      <c r="C133" s="246"/>
      <c r="D133" s="203"/>
      <c r="E133" s="243" t="e">
        <f>VLOOKUP($B133,ListsReq!$AC$3:$AF$64,2,FALSE)</f>
        <v>#N/A</v>
      </c>
      <c r="F133" s="244" t="e">
        <f>VLOOKUP($B133,ListsReq!$AC$3:$AF$82,3,FALSE)</f>
        <v>#N/A</v>
      </c>
      <c r="G133" s="243" t="e">
        <f>VLOOKUP($B133,ListsReq!$AC$3:$AF$64,4,FALSE)</f>
        <v>#N/A</v>
      </c>
      <c r="H133" s="242" t="e">
        <f t="shared" si="2"/>
        <v>#N/A</v>
      </c>
      <c r="I133" s="202"/>
      <c r="J133" s="188"/>
      <c r="K133" s="188"/>
      <c r="L133" s="188"/>
      <c r="M133" s="366"/>
      <c r="N133" s="186"/>
      <c r="O133" s="186"/>
    </row>
    <row r="134" spans="1:15" hidden="1" x14ac:dyDescent="0.25">
      <c r="A134" s="367"/>
      <c r="B134" s="204"/>
      <c r="C134" s="246"/>
      <c r="D134" s="203"/>
      <c r="E134" s="243" t="e">
        <f>VLOOKUP($B134,ListsReq!$AC$3:$AF$64,2,FALSE)</f>
        <v>#N/A</v>
      </c>
      <c r="F134" s="244" t="e">
        <f>VLOOKUP($B134,ListsReq!$AC$3:$AF$82,3,FALSE)</f>
        <v>#N/A</v>
      </c>
      <c r="G134" s="243" t="e">
        <f>VLOOKUP($B134,ListsReq!$AC$3:$AF$64,4,FALSE)</f>
        <v>#N/A</v>
      </c>
      <c r="H134" s="242" t="e">
        <f t="shared" si="2"/>
        <v>#N/A</v>
      </c>
      <c r="I134" s="202"/>
      <c r="J134" s="188"/>
      <c r="K134" s="188"/>
      <c r="L134" s="188"/>
      <c r="M134" s="366"/>
      <c r="N134" s="186"/>
      <c r="O134" s="186"/>
    </row>
    <row r="135" spans="1:15" hidden="1" x14ac:dyDescent="0.25">
      <c r="A135" s="367"/>
      <c r="B135" s="204"/>
      <c r="C135" s="246"/>
      <c r="D135" s="203"/>
      <c r="E135" s="243" t="e">
        <f>VLOOKUP($B135,ListsReq!$AC$3:$AF$64,2,FALSE)</f>
        <v>#N/A</v>
      </c>
      <c r="F135" s="244" t="e">
        <f>VLOOKUP($B135,ListsReq!$AC$3:$AF$82,3,FALSE)</f>
        <v>#N/A</v>
      </c>
      <c r="G135" s="243" t="e">
        <f>VLOOKUP($B135,ListsReq!$AC$3:$AF$64,4,FALSE)</f>
        <v>#N/A</v>
      </c>
      <c r="H135" s="242" t="e">
        <f t="shared" si="2"/>
        <v>#N/A</v>
      </c>
      <c r="I135" s="202"/>
      <c r="J135" s="188"/>
      <c r="K135" s="188"/>
      <c r="L135" s="188"/>
      <c r="M135" s="366"/>
      <c r="N135" s="186"/>
      <c r="O135" s="186"/>
    </row>
    <row r="136" spans="1:15" hidden="1" x14ac:dyDescent="0.25">
      <c r="A136" s="367"/>
      <c r="B136" s="204"/>
      <c r="C136" s="246"/>
      <c r="D136" s="203"/>
      <c r="E136" s="243" t="e">
        <f>VLOOKUP($B136,ListsReq!$AC$3:$AF$64,2,FALSE)</f>
        <v>#N/A</v>
      </c>
      <c r="F136" s="244" t="e">
        <f>VLOOKUP($B136,ListsReq!$AC$3:$AF$82,3,FALSE)</f>
        <v>#N/A</v>
      </c>
      <c r="G136" s="243" t="e">
        <f>VLOOKUP($B136,ListsReq!$AC$3:$AF$64,4,FALSE)</f>
        <v>#N/A</v>
      </c>
      <c r="H136" s="242" t="e">
        <f t="shared" si="2"/>
        <v>#N/A</v>
      </c>
      <c r="I136" s="202"/>
      <c r="J136" s="188"/>
      <c r="K136" s="188"/>
      <c r="L136" s="188"/>
      <c r="M136" s="366"/>
      <c r="N136" s="186"/>
      <c r="O136" s="186"/>
    </row>
    <row r="137" spans="1:15" hidden="1" x14ac:dyDescent="0.25">
      <c r="A137" s="367"/>
      <c r="B137" s="204"/>
      <c r="C137" s="246"/>
      <c r="D137" s="203"/>
      <c r="E137" s="243" t="e">
        <f>VLOOKUP($B137,ListsReq!$AC$3:$AF$64,2,FALSE)</f>
        <v>#N/A</v>
      </c>
      <c r="F137" s="244" t="e">
        <f>VLOOKUP($B137,ListsReq!$AC$3:$AF$82,3,FALSE)</f>
        <v>#N/A</v>
      </c>
      <c r="G137" s="243" t="e">
        <f>VLOOKUP($B137,ListsReq!$AC$3:$AF$64,4,FALSE)</f>
        <v>#N/A</v>
      </c>
      <c r="H137" s="242" t="e">
        <f t="shared" si="2"/>
        <v>#N/A</v>
      </c>
      <c r="I137" s="202"/>
      <c r="J137" s="188"/>
      <c r="K137" s="188"/>
      <c r="L137" s="188"/>
      <c r="M137" s="366"/>
      <c r="N137" s="186"/>
      <c r="O137" s="186"/>
    </row>
    <row r="138" spans="1:15" hidden="1" x14ac:dyDescent="0.25">
      <c r="A138" s="367"/>
      <c r="B138" s="204"/>
      <c r="C138" s="246"/>
      <c r="D138" s="203"/>
      <c r="E138" s="243" t="e">
        <f>VLOOKUP($B138,ListsReq!$AC$3:$AF$64,2,FALSE)</f>
        <v>#N/A</v>
      </c>
      <c r="F138" s="244" t="e">
        <f>VLOOKUP($B138,ListsReq!$AC$3:$AF$82,3,FALSE)</f>
        <v>#N/A</v>
      </c>
      <c r="G138" s="243" t="e">
        <f>VLOOKUP($B138,ListsReq!$AC$3:$AF$64,4,FALSE)</f>
        <v>#N/A</v>
      </c>
      <c r="H138" s="242" t="e">
        <f t="shared" si="2"/>
        <v>#N/A</v>
      </c>
      <c r="I138" s="202"/>
      <c r="J138" s="188"/>
      <c r="K138" s="188"/>
      <c r="L138" s="188"/>
      <c r="M138" s="366"/>
      <c r="N138" s="186"/>
      <c r="O138" s="186"/>
    </row>
    <row r="139" spans="1:15" hidden="1" x14ac:dyDescent="0.25">
      <c r="A139" s="367"/>
      <c r="B139" s="204"/>
      <c r="C139" s="246"/>
      <c r="D139" s="203"/>
      <c r="E139" s="243" t="e">
        <f>VLOOKUP($B139,ListsReq!$AC$3:$AF$64,2,FALSE)</f>
        <v>#N/A</v>
      </c>
      <c r="F139" s="244" t="e">
        <f>VLOOKUP($B139,ListsReq!$AC$3:$AF$82,3,FALSE)</f>
        <v>#N/A</v>
      </c>
      <c r="G139" s="243" t="e">
        <f>VLOOKUP($B139,ListsReq!$AC$3:$AF$64,4,FALSE)</f>
        <v>#N/A</v>
      </c>
      <c r="H139" s="242" t="e">
        <f t="shared" si="2"/>
        <v>#N/A</v>
      </c>
      <c r="I139" s="202"/>
      <c r="J139" s="188"/>
      <c r="K139" s="188"/>
      <c r="L139" s="188"/>
      <c r="M139" s="366"/>
      <c r="N139" s="186"/>
      <c r="O139" s="186"/>
    </row>
    <row r="140" spans="1:15" hidden="1" x14ac:dyDescent="0.25">
      <c r="A140" s="367"/>
      <c r="B140" s="204"/>
      <c r="C140" s="246"/>
      <c r="D140" s="203"/>
      <c r="E140" s="243" t="e">
        <f>VLOOKUP($B140,ListsReq!$AC$3:$AF$64,2,FALSE)</f>
        <v>#N/A</v>
      </c>
      <c r="F140" s="244" t="e">
        <f>VLOOKUP($B140,ListsReq!$AC$3:$AF$82,3,FALSE)</f>
        <v>#N/A</v>
      </c>
      <c r="G140" s="243" t="e">
        <f>VLOOKUP($B140,ListsReq!$AC$3:$AF$64,4,FALSE)</f>
        <v>#N/A</v>
      </c>
      <c r="H140" s="242" t="e">
        <f t="shared" si="2"/>
        <v>#N/A</v>
      </c>
      <c r="I140" s="202"/>
      <c r="J140" s="188"/>
      <c r="K140" s="188"/>
      <c r="L140" s="188"/>
      <c r="M140" s="366"/>
      <c r="N140" s="186"/>
      <c r="O140" s="186"/>
    </row>
    <row r="141" spans="1:15" hidden="1" x14ac:dyDescent="0.25">
      <c r="A141" s="367"/>
      <c r="B141" s="204"/>
      <c r="C141" s="246"/>
      <c r="D141" s="203"/>
      <c r="E141" s="243" t="e">
        <f>VLOOKUP($B141,ListsReq!$AC$3:$AF$64,2,FALSE)</f>
        <v>#N/A</v>
      </c>
      <c r="F141" s="244" t="e">
        <f>VLOOKUP($B141,ListsReq!$AC$3:$AF$82,3,FALSE)</f>
        <v>#N/A</v>
      </c>
      <c r="G141" s="243" t="e">
        <f>VLOOKUP($B141,ListsReq!$AC$3:$AF$64,4,FALSE)</f>
        <v>#N/A</v>
      </c>
      <c r="H141" s="242" t="e">
        <f t="shared" si="2"/>
        <v>#N/A</v>
      </c>
      <c r="I141" s="202"/>
      <c r="J141" s="188"/>
      <c r="K141" s="188"/>
      <c r="L141" s="188"/>
      <c r="M141" s="366"/>
      <c r="N141" s="186"/>
      <c r="O141" s="186"/>
    </row>
    <row r="142" spans="1:15" hidden="1" x14ac:dyDescent="0.25">
      <c r="A142" s="367"/>
      <c r="B142" s="204"/>
      <c r="C142" s="246"/>
      <c r="D142" s="203"/>
      <c r="E142" s="243" t="e">
        <f>VLOOKUP($B142,ListsReq!$AC$3:$AF$64,2,FALSE)</f>
        <v>#N/A</v>
      </c>
      <c r="F142" s="244" t="e">
        <f>VLOOKUP($B142,ListsReq!$AC$3:$AF$82,3,FALSE)</f>
        <v>#N/A</v>
      </c>
      <c r="G142" s="243" t="e">
        <f>VLOOKUP($B142,ListsReq!$AC$3:$AF$64,4,FALSE)</f>
        <v>#N/A</v>
      </c>
      <c r="H142" s="242" t="e">
        <f t="shared" si="2"/>
        <v>#N/A</v>
      </c>
      <c r="I142" s="202"/>
      <c r="J142" s="188"/>
      <c r="K142" s="188"/>
      <c r="L142" s="188"/>
      <c r="M142" s="366"/>
      <c r="N142" s="186"/>
      <c r="O142" s="186"/>
    </row>
    <row r="143" spans="1:15" hidden="1" x14ac:dyDescent="0.25">
      <c r="A143" s="367"/>
      <c r="B143" s="204"/>
      <c r="C143" s="246"/>
      <c r="D143" s="203"/>
      <c r="E143" s="243" t="e">
        <f>VLOOKUP($B143,ListsReq!$AC$3:$AF$64,2,FALSE)</f>
        <v>#N/A</v>
      </c>
      <c r="F143" s="244" t="e">
        <f>VLOOKUP($B143,ListsReq!$AC$3:$AF$82,3,FALSE)</f>
        <v>#N/A</v>
      </c>
      <c r="G143" s="243" t="e">
        <f>VLOOKUP($B143,ListsReq!$AC$3:$AF$64,4,FALSE)</f>
        <v>#N/A</v>
      </c>
      <c r="H143" s="242" t="e">
        <f t="shared" si="2"/>
        <v>#N/A</v>
      </c>
      <c r="I143" s="202"/>
      <c r="J143" s="188"/>
      <c r="K143" s="188"/>
      <c r="L143" s="188"/>
      <c r="M143" s="366"/>
      <c r="N143" s="186"/>
      <c r="O143" s="186"/>
    </row>
    <row r="144" spans="1:15" hidden="1" x14ac:dyDescent="0.25">
      <c r="A144" s="367"/>
      <c r="B144" s="204"/>
      <c r="C144" s="246"/>
      <c r="D144" s="203"/>
      <c r="E144" s="243" t="e">
        <f>VLOOKUP($B144,ListsReq!$AC$3:$AF$64,2,FALSE)</f>
        <v>#N/A</v>
      </c>
      <c r="F144" s="244" t="e">
        <f>VLOOKUP($B144,ListsReq!$AC$3:$AF$82,3,FALSE)</f>
        <v>#N/A</v>
      </c>
      <c r="G144" s="243" t="e">
        <f>VLOOKUP($B144,ListsReq!$AC$3:$AF$64,4,FALSE)</f>
        <v>#N/A</v>
      </c>
      <c r="H144" s="242" t="e">
        <f t="shared" si="2"/>
        <v>#N/A</v>
      </c>
      <c r="I144" s="202"/>
      <c r="J144" s="188"/>
      <c r="K144" s="188"/>
      <c r="L144" s="188"/>
      <c r="M144" s="366"/>
      <c r="N144" s="186"/>
      <c r="O144" s="186"/>
    </row>
    <row r="145" spans="1:15" hidden="1" x14ac:dyDescent="0.25">
      <c r="A145" s="367"/>
      <c r="B145" s="204"/>
      <c r="C145" s="246"/>
      <c r="D145" s="203"/>
      <c r="E145" s="243" t="e">
        <f>VLOOKUP($B145,ListsReq!$AC$3:$AF$64,2,FALSE)</f>
        <v>#N/A</v>
      </c>
      <c r="F145" s="244" t="e">
        <f>VLOOKUP($B145,ListsReq!$AC$3:$AF$82,3,FALSE)</f>
        <v>#N/A</v>
      </c>
      <c r="G145" s="243" t="e">
        <f>VLOOKUP($B145,ListsReq!$AC$3:$AF$64,4,FALSE)</f>
        <v>#N/A</v>
      </c>
      <c r="H145" s="242" t="e">
        <f t="shared" ref="H145:H176" si="3">(F145*D145)/1000</f>
        <v>#N/A</v>
      </c>
      <c r="I145" s="202"/>
      <c r="J145" s="188"/>
      <c r="K145" s="188"/>
      <c r="L145" s="188"/>
      <c r="M145" s="366"/>
      <c r="N145" s="186"/>
      <c r="O145" s="186"/>
    </row>
    <row r="146" spans="1:15" hidden="1" x14ac:dyDescent="0.25">
      <c r="A146" s="367"/>
      <c r="B146" s="204"/>
      <c r="C146" s="246"/>
      <c r="D146" s="203"/>
      <c r="E146" s="243" t="e">
        <f>VLOOKUP($B146,ListsReq!$AC$3:$AF$64,2,FALSE)</f>
        <v>#N/A</v>
      </c>
      <c r="F146" s="244" t="e">
        <f>VLOOKUP($B146,ListsReq!$AC$3:$AF$82,3,FALSE)</f>
        <v>#N/A</v>
      </c>
      <c r="G146" s="243" t="e">
        <f>VLOOKUP($B146,ListsReq!$AC$3:$AF$64,4,FALSE)</f>
        <v>#N/A</v>
      </c>
      <c r="H146" s="242" t="e">
        <f t="shared" si="3"/>
        <v>#N/A</v>
      </c>
      <c r="I146" s="202"/>
      <c r="J146" s="188"/>
      <c r="K146" s="188"/>
      <c r="L146" s="188"/>
      <c r="M146" s="366"/>
      <c r="N146" s="186"/>
      <c r="O146" s="186"/>
    </row>
    <row r="147" spans="1:15" hidden="1" x14ac:dyDescent="0.25">
      <c r="A147" s="367"/>
      <c r="B147" s="204"/>
      <c r="C147" s="246"/>
      <c r="D147" s="203"/>
      <c r="E147" s="243" t="e">
        <f>VLOOKUP($B147,ListsReq!$AC$3:$AF$64,2,FALSE)</f>
        <v>#N/A</v>
      </c>
      <c r="F147" s="244" t="e">
        <f>VLOOKUP($B147,ListsReq!$AC$3:$AF$82,3,FALSE)</f>
        <v>#N/A</v>
      </c>
      <c r="G147" s="243" t="e">
        <f>VLOOKUP($B147,ListsReq!$AC$3:$AF$64,4,FALSE)</f>
        <v>#N/A</v>
      </c>
      <c r="H147" s="242" t="e">
        <f t="shared" si="3"/>
        <v>#N/A</v>
      </c>
      <c r="I147" s="202"/>
      <c r="J147" s="188"/>
      <c r="K147" s="188"/>
      <c r="L147" s="188"/>
      <c r="M147" s="366"/>
      <c r="N147" s="186"/>
      <c r="O147" s="186"/>
    </row>
    <row r="148" spans="1:15" hidden="1" x14ac:dyDescent="0.25">
      <c r="A148" s="367"/>
      <c r="B148" s="204"/>
      <c r="C148" s="246"/>
      <c r="D148" s="203"/>
      <c r="E148" s="243" t="e">
        <f>VLOOKUP($B148,ListsReq!$AC$3:$AF$64,2,FALSE)</f>
        <v>#N/A</v>
      </c>
      <c r="F148" s="244" t="e">
        <f>VLOOKUP($B148,ListsReq!$AC$3:$AF$82,3,FALSE)</f>
        <v>#N/A</v>
      </c>
      <c r="G148" s="243" t="e">
        <f>VLOOKUP($B148,ListsReq!$AC$3:$AF$64,4,FALSE)</f>
        <v>#N/A</v>
      </c>
      <c r="H148" s="242" t="e">
        <f t="shared" si="3"/>
        <v>#N/A</v>
      </c>
      <c r="I148" s="202"/>
      <c r="J148" s="188"/>
      <c r="K148" s="188"/>
      <c r="L148" s="188"/>
      <c r="M148" s="366"/>
      <c r="N148" s="186"/>
      <c r="O148" s="186"/>
    </row>
    <row r="149" spans="1:15" hidden="1" x14ac:dyDescent="0.25">
      <c r="A149" s="367"/>
      <c r="B149" s="204"/>
      <c r="C149" s="246"/>
      <c r="D149" s="203"/>
      <c r="E149" s="243" t="e">
        <f>VLOOKUP($B149,ListsReq!$AC$3:$AF$64,2,FALSE)</f>
        <v>#N/A</v>
      </c>
      <c r="F149" s="244" t="e">
        <f>VLOOKUP($B149,ListsReq!$AC$3:$AF$82,3,FALSE)</f>
        <v>#N/A</v>
      </c>
      <c r="G149" s="243" t="e">
        <f>VLOOKUP($B149,ListsReq!$AC$3:$AF$64,4,FALSE)</f>
        <v>#N/A</v>
      </c>
      <c r="H149" s="242" t="e">
        <f t="shared" si="3"/>
        <v>#N/A</v>
      </c>
      <c r="I149" s="202"/>
      <c r="J149" s="188"/>
      <c r="K149" s="188"/>
      <c r="L149" s="188"/>
      <c r="M149" s="366"/>
      <c r="N149" s="186"/>
      <c r="O149" s="186"/>
    </row>
    <row r="150" spans="1:15" hidden="1" x14ac:dyDescent="0.25">
      <c r="A150" s="367"/>
      <c r="B150" s="204"/>
      <c r="C150" s="246"/>
      <c r="D150" s="203"/>
      <c r="E150" s="243" t="e">
        <f>VLOOKUP($B150,ListsReq!$AC$3:$AF$64,2,FALSE)</f>
        <v>#N/A</v>
      </c>
      <c r="F150" s="244" t="e">
        <f>VLOOKUP($B150,ListsReq!$AC$3:$AF$82,3,FALSE)</f>
        <v>#N/A</v>
      </c>
      <c r="G150" s="243" t="e">
        <f>VLOOKUP($B150,ListsReq!$AC$3:$AF$64,4,FALSE)</f>
        <v>#N/A</v>
      </c>
      <c r="H150" s="242" t="e">
        <f t="shared" si="3"/>
        <v>#N/A</v>
      </c>
      <c r="I150" s="202"/>
      <c r="J150" s="188"/>
      <c r="K150" s="188"/>
      <c r="L150" s="188"/>
      <c r="M150" s="366"/>
      <c r="N150" s="186"/>
      <c r="O150" s="186"/>
    </row>
    <row r="151" spans="1:15" hidden="1" x14ac:dyDescent="0.25">
      <c r="A151" s="367"/>
      <c r="B151" s="204"/>
      <c r="C151" s="246"/>
      <c r="D151" s="203"/>
      <c r="E151" s="243" t="e">
        <f>VLOOKUP($B151,ListsReq!$AC$3:$AF$64,2,FALSE)</f>
        <v>#N/A</v>
      </c>
      <c r="F151" s="244" t="e">
        <f>VLOOKUP($B151,ListsReq!$AC$3:$AF$82,3,FALSE)</f>
        <v>#N/A</v>
      </c>
      <c r="G151" s="243" t="e">
        <f>VLOOKUP($B151,ListsReq!$AC$3:$AF$64,4,FALSE)</f>
        <v>#N/A</v>
      </c>
      <c r="H151" s="242" t="e">
        <f t="shared" si="3"/>
        <v>#N/A</v>
      </c>
      <c r="I151" s="202"/>
      <c r="J151" s="188"/>
      <c r="K151" s="188"/>
      <c r="L151" s="188"/>
      <c r="M151" s="366"/>
      <c r="N151" s="186"/>
      <c r="O151" s="186"/>
    </row>
    <row r="152" spans="1:15" hidden="1" x14ac:dyDescent="0.25">
      <c r="A152" s="367"/>
      <c r="B152" s="204"/>
      <c r="C152" s="246"/>
      <c r="D152" s="203"/>
      <c r="E152" s="243" t="e">
        <f>VLOOKUP($B152,ListsReq!$AC$3:$AF$64,2,FALSE)</f>
        <v>#N/A</v>
      </c>
      <c r="F152" s="244" t="e">
        <f>VLOOKUP($B152,ListsReq!$AC$3:$AF$82,3,FALSE)</f>
        <v>#N/A</v>
      </c>
      <c r="G152" s="243" t="e">
        <f>VLOOKUP($B152,ListsReq!$AC$3:$AF$64,4,FALSE)</f>
        <v>#N/A</v>
      </c>
      <c r="H152" s="242" t="e">
        <f t="shared" si="3"/>
        <v>#N/A</v>
      </c>
      <c r="I152" s="202"/>
      <c r="J152" s="188"/>
      <c r="K152" s="188"/>
      <c r="L152" s="188"/>
      <c r="M152" s="366"/>
      <c r="N152" s="186"/>
      <c r="O152" s="186"/>
    </row>
    <row r="153" spans="1:15" hidden="1" x14ac:dyDescent="0.25">
      <c r="A153" s="367"/>
      <c r="B153" s="204"/>
      <c r="C153" s="246"/>
      <c r="D153" s="203"/>
      <c r="E153" s="243" t="e">
        <f>VLOOKUP($B153,ListsReq!$AC$3:$AF$64,2,FALSE)</f>
        <v>#N/A</v>
      </c>
      <c r="F153" s="244" t="e">
        <f>VLOOKUP($B153,ListsReq!$AC$3:$AF$82,3,FALSE)</f>
        <v>#N/A</v>
      </c>
      <c r="G153" s="243" t="e">
        <f>VLOOKUP($B153,ListsReq!$AC$3:$AF$64,4,FALSE)</f>
        <v>#N/A</v>
      </c>
      <c r="H153" s="242" t="e">
        <f t="shared" si="3"/>
        <v>#N/A</v>
      </c>
      <c r="I153" s="202"/>
      <c r="J153" s="188"/>
      <c r="K153" s="188"/>
      <c r="L153" s="188"/>
      <c r="M153" s="366"/>
      <c r="N153" s="186"/>
      <c r="O153" s="186"/>
    </row>
    <row r="154" spans="1:15" hidden="1" x14ac:dyDescent="0.25">
      <c r="A154" s="367"/>
      <c r="B154" s="204"/>
      <c r="C154" s="246"/>
      <c r="D154" s="203"/>
      <c r="E154" s="243" t="e">
        <f>VLOOKUP($B154,ListsReq!$AC$3:$AF$64,2,FALSE)</f>
        <v>#N/A</v>
      </c>
      <c r="F154" s="244" t="e">
        <f>VLOOKUP($B154,ListsReq!$AC$3:$AF$82,3,FALSE)</f>
        <v>#N/A</v>
      </c>
      <c r="G154" s="243" t="e">
        <f>VLOOKUP($B154,ListsReq!$AC$3:$AF$64,4,FALSE)</f>
        <v>#N/A</v>
      </c>
      <c r="H154" s="242" t="e">
        <f t="shared" si="3"/>
        <v>#N/A</v>
      </c>
      <c r="I154" s="202"/>
      <c r="J154" s="188"/>
      <c r="K154" s="188"/>
      <c r="L154" s="188"/>
      <c r="M154" s="366"/>
      <c r="N154" s="186"/>
      <c r="O154" s="186"/>
    </row>
    <row r="155" spans="1:15" hidden="1" x14ac:dyDescent="0.25">
      <c r="A155" s="367"/>
      <c r="B155" s="204"/>
      <c r="C155" s="246"/>
      <c r="D155" s="203"/>
      <c r="E155" s="243" t="e">
        <f>VLOOKUP($B155,ListsReq!$AC$3:$AF$64,2,FALSE)</f>
        <v>#N/A</v>
      </c>
      <c r="F155" s="244" t="e">
        <f>VLOOKUP($B155,ListsReq!$AC$3:$AF$82,3,FALSE)</f>
        <v>#N/A</v>
      </c>
      <c r="G155" s="243" t="e">
        <f>VLOOKUP($B155,ListsReq!$AC$3:$AF$64,4,FALSE)</f>
        <v>#N/A</v>
      </c>
      <c r="H155" s="242" t="e">
        <f t="shared" si="3"/>
        <v>#N/A</v>
      </c>
      <c r="I155" s="202"/>
      <c r="J155" s="188"/>
      <c r="K155" s="188"/>
      <c r="L155" s="188"/>
      <c r="M155" s="366"/>
      <c r="N155" s="186"/>
      <c r="O155" s="186"/>
    </row>
    <row r="156" spans="1:15" hidden="1" x14ac:dyDescent="0.25">
      <c r="A156" s="367"/>
      <c r="B156" s="204"/>
      <c r="C156" s="246"/>
      <c r="D156" s="203"/>
      <c r="E156" s="243" t="e">
        <f>VLOOKUP($B156,ListsReq!$AC$3:$AF$64,2,FALSE)</f>
        <v>#N/A</v>
      </c>
      <c r="F156" s="244" t="e">
        <f>VLOOKUP($B156,ListsReq!$AC$3:$AF$82,3,FALSE)</f>
        <v>#N/A</v>
      </c>
      <c r="G156" s="243" t="e">
        <f>VLOOKUP($B156,ListsReq!$AC$3:$AF$64,4,FALSE)</f>
        <v>#N/A</v>
      </c>
      <c r="H156" s="242" t="e">
        <f t="shared" si="3"/>
        <v>#N/A</v>
      </c>
      <c r="I156" s="202"/>
      <c r="J156" s="188"/>
      <c r="K156" s="188"/>
      <c r="L156" s="188"/>
      <c r="M156" s="366"/>
      <c r="N156" s="186"/>
      <c r="O156" s="186"/>
    </row>
    <row r="157" spans="1:15" hidden="1" x14ac:dyDescent="0.25">
      <c r="A157" s="367"/>
      <c r="B157" s="204"/>
      <c r="C157" s="246"/>
      <c r="D157" s="203"/>
      <c r="E157" s="243" t="e">
        <f>VLOOKUP($B157,ListsReq!$AC$3:$AF$64,2,FALSE)</f>
        <v>#N/A</v>
      </c>
      <c r="F157" s="244" t="e">
        <f>VLOOKUP($B157,ListsReq!$AC$3:$AF$82,3,FALSE)</f>
        <v>#N/A</v>
      </c>
      <c r="G157" s="243" t="e">
        <f>VLOOKUP($B157,ListsReq!$AC$3:$AF$64,4,FALSE)</f>
        <v>#N/A</v>
      </c>
      <c r="H157" s="242" t="e">
        <f t="shared" si="3"/>
        <v>#N/A</v>
      </c>
      <c r="I157" s="202"/>
      <c r="J157" s="188"/>
      <c r="K157" s="188"/>
      <c r="L157" s="188"/>
      <c r="M157" s="366"/>
      <c r="N157" s="186"/>
      <c r="O157" s="186"/>
    </row>
    <row r="158" spans="1:15" hidden="1" x14ac:dyDescent="0.25">
      <c r="A158" s="367"/>
      <c r="B158" s="204"/>
      <c r="C158" s="246"/>
      <c r="D158" s="203"/>
      <c r="E158" s="243" t="e">
        <f>VLOOKUP($B158,ListsReq!$AC$3:$AF$64,2,FALSE)</f>
        <v>#N/A</v>
      </c>
      <c r="F158" s="244" t="e">
        <f>VLOOKUP($B158,ListsReq!$AC$3:$AF$82,3,FALSE)</f>
        <v>#N/A</v>
      </c>
      <c r="G158" s="243" t="e">
        <f>VLOOKUP($B158,ListsReq!$AC$3:$AF$64,4,FALSE)</f>
        <v>#N/A</v>
      </c>
      <c r="H158" s="242" t="e">
        <f t="shared" si="3"/>
        <v>#N/A</v>
      </c>
      <c r="I158" s="202"/>
      <c r="J158" s="188"/>
      <c r="K158" s="188"/>
      <c r="L158" s="188"/>
      <c r="M158" s="366"/>
      <c r="N158" s="186"/>
      <c r="O158" s="186"/>
    </row>
    <row r="159" spans="1:15" hidden="1" x14ac:dyDescent="0.25">
      <c r="A159" s="367"/>
      <c r="B159" s="204"/>
      <c r="C159" s="246"/>
      <c r="D159" s="203"/>
      <c r="E159" s="243" t="e">
        <f>VLOOKUP($B159,ListsReq!$AC$3:$AF$64,2,FALSE)</f>
        <v>#N/A</v>
      </c>
      <c r="F159" s="244" t="e">
        <f>VLOOKUP($B159,ListsReq!$AC$3:$AF$82,3,FALSE)</f>
        <v>#N/A</v>
      </c>
      <c r="G159" s="243" t="e">
        <f>VLOOKUP($B159,ListsReq!$AC$3:$AF$64,4,FALSE)</f>
        <v>#N/A</v>
      </c>
      <c r="H159" s="242" t="e">
        <f t="shared" si="3"/>
        <v>#N/A</v>
      </c>
      <c r="I159" s="202"/>
      <c r="J159" s="188"/>
      <c r="K159" s="188"/>
      <c r="L159" s="188"/>
      <c r="M159" s="366"/>
      <c r="N159" s="186"/>
      <c r="O159" s="186"/>
    </row>
    <row r="160" spans="1:15" hidden="1" x14ac:dyDescent="0.25">
      <c r="A160" s="367"/>
      <c r="B160" s="204"/>
      <c r="C160" s="246"/>
      <c r="D160" s="203"/>
      <c r="E160" s="243" t="e">
        <f>VLOOKUP($B160,ListsReq!$AC$3:$AF$64,2,FALSE)</f>
        <v>#N/A</v>
      </c>
      <c r="F160" s="244" t="e">
        <f>VLOOKUP($B160,ListsReq!$AC$3:$AF$82,3,FALSE)</f>
        <v>#N/A</v>
      </c>
      <c r="G160" s="243" t="e">
        <f>VLOOKUP($B160,ListsReq!$AC$3:$AF$64,4,FALSE)</f>
        <v>#N/A</v>
      </c>
      <c r="H160" s="242" t="e">
        <f t="shared" si="3"/>
        <v>#N/A</v>
      </c>
      <c r="I160" s="202"/>
      <c r="J160" s="188"/>
      <c r="K160" s="188"/>
      <c r="L160" s="188"/>
      <c r="M160" s="366"/>
      <c r="N160" s="186"/>
      <c r="O160" s="186"/>
    </row>
    <row r="161" spans="1:15" hidden="1" x14ac:dyDescent="0.25">
      <c r="A161" s="367"/>
      <c r="B161" s="204"/>
      <c r="C161" s="246"/>
      <c r="D161" s="203"/>
      <c r="E161" s="243" t="e">
        <f>VLOOKUP($B161,ListsReq!$AC$3:$AF$64,2,FALSE)</f>
        <v>#N/A</v>
      </c>
      <c r="F161" s="244" t="e">
        <f>VLOOKUP($B161,ListsReq!$AC$3:$AF$82,3,FALSE)</f>
        <v>#N/A</v>
      </c>
      <c r="G161" s="243" t="e">
        <f>VLOOKUP($B161,ListsReq!$AC$3:$AF$64,4,FALSE)</f>
        <v>#N/A</v>
      </c>
      <c r="H161" s="242" t="e">
        <f t="shared" si="3"/>
        <v>#N/A</v>
      </c>
      <c r="I161" s="202"/>
      <c r="J161" s="188"/>
      <c r="K161" s="188"/>
      <c r="L161" s="188"/>
      <c r="M161" s="366"/>
      <c r="N161" s="186"/>
      <c r="O161" s="186"/>
    </row>
    <row r="162" spans="1:15" hidden="1" x14ac:dyDescent="0.25">
      <c r="A162" s="367"/>
      <c r="B162" s="204"/>
      <c r="C162" s="246"/>
      <c r="D162" s="203"/>
      <c r="E162" s="243" t="e">
        <f>VLOOKUP($B162,ListsReq!$AC$3:$AF$64,2,FALSE)</f>
        <v>#N/A</v>
      </c>
      <c r="F162" s="244" t="e">
        <f>VLOOKUP($B162,ListsReq!$AC$3:$AF$82,3,FALSE)</f>
        <v>#N/A</v>
      </c>
      <c r="G162" s="243" t="e">
        <f>VLOOKUP($B162,ListsReq!$AC$3:$AF$64,4,FALSE)</f>
        <v>#N/A</v>
      </c>
      <c r="H162" s="242" t="e">
        <f t="shared" si="3"/>
        <v>#N/A</v>
      </c>
      <c r="I162" s="202"/>
      <c r="J162" s="188"/>
      <c r="K162" s="188"/>
      <c r="L162" s="188"/>
      <c r="M162" s="366"/>
      <c r="N162" s="186"/>
      <c r="O162" s="186"/>
    </row>
    <row r="163" spans="1:15" hidden="1" x14ac:dyDescent="0.25">
      <c r="A163" s="367"/>
      <c r="B163" s="204"/>
      <c r="C163" s="246"/>
      <c r="D163" s="203"/>
      <c r="E163" s="243" t="e">
        <f>VLOOKUP($B163,ListsReq!$AC$3:$AF$64,2,FALSE)</f>
        <v>#N/A</v>
      </c>
      <c r="F163" s="244" t="e">
        <f>VLOOKUP($B163,ListsReq!$AC$3:$AF$82,3,FALSE)</f>
        <v>#N/A</v>
      </c>
      <c r="G163" s="243" t="e">
        <f>VLOOKUP($B163,ListsReq!$AC$3:$AF$64,4,FALSE)</f>
        <v>#N/A</v>
      </c>
      <c r="H163" s="242" t="e">
        <f t="shared" si="3"/>
        <v>#N/A</v>
      </c>
      <c r="I163" s="202"/>
      <c r="J163" s="188"/>
      <c r="K163" s="188"/>
      <c r="L163" s="188"/>
      <c r="M163" s="366"/>
      <c r="N163" s="186"/>
      <c r="O163" s="186"/>
    </row>
    <row r="164" spans="1:15" hidden="1" x14ac:dyDescent="0.25">
      <c r="A164" s="367"/>
      <c r="B164" s="204"/>
      <c r="C164" s="246"/>
      <c r="D164" s="203"/>
      <c r="E164" s="243" t="e">
        <f>VLOOKUP($B164,ListsReq!$AC$3:$AF$64,2,FALSE)</f>
        <v>#N/A</v>
      </c>
      <c r="F164" s="244" t="e">
        <f>VLOOKUP($B164,ListsReq!$AC$3:$AF$82,3,FALSE)</f>
        <v>#N/A</v>
      </c>
      <c r="G164" s="243" t="e">
        <f>VLOOKUP($B164,ListsReq!$AC$3:$AF$64,4,FALSE)</f>
        <v>#N/A</v>
      </c>
      <c r="H164" s="242" t="e">
        <f t="shared" si="3"/>
        <v>#N/A</v>
      </c>
      <c r="I164" s="202"/>
      <c r="J164" s="188"/>
      <c r="K164" s="188"/>
      <c r="L164" s="188"/>
      <c r="M164" s="366"/>
      <c r="N164" s="186"/>
      <c r="O164" s="186"/>
    </row>
    <row r="165" spans="1:15" hidden="1" x14ac:dyDescent="0.25">
      <c r="A165" s="367"/>
      <c r="B165" s="204"/>
      <c r="C165" s="246"/>
      <c r="D165" s="203"/>
      <c r="E165" s="243" t="e">
        <f>VLOOKUP($B165,ListsReq!$AC$3:$AF$64,2,FALSE)</f>
        <v>#N/A</v>
      </c>
      <c r="F165" s="244" t="e">
        <f>VLOOKUP($B165,ListsReq!$AC$3:$AF$82,3,FALSE)</f>
        <v>#N/A</v>
      </c>
      <c r="G165" s="243" t="e">
        <f>VLOOKUP($B165,ListsReq!$AC$3:$AF$64,4,FALSE)</f>
        <v>#N/A</v>
      </c>
      <c r="H165" s="242" t="e">
        <f t="shared" si="3"/>
        <v>#N/A</v>
      </c>
      <c r="I165" s="202"/>
      <c r="J165" s="188"/>
      <c r="K165" s="188"/>
      <c r="L165" s="188"/>
      <c r="M165" s="366"/>
      <c r="N165" s="186"/>
      <c r="O165" s="186"/>
    </row>
    <row r="166" spans="1:15" hidden="1" x14ac:dyDescent="0.25">
      <c r="A166" s="367"/>
      <c r="B166" s="204"/>
      <c r="C166" s="246"/>
      <c r="D166" s="203"/>
      <c r="E166" s="243" t="e">
        <f>VLOOKUP($B166,ListsReq!$AC$3:$AF$64,2,FALSE)</f>
        <v>#N/A</v>
      </c>
      <c r="F166" s="244" t="e">
        <f>VLOOKUP($B166,ListsReq!$AC$3:$AF$82,3,FALSE)</f>
        <v>#N/A</v>
      </c>
      <c r="G166" s="243" t="e">
        <f>VLOOKUP($B166,ListsReq!$AC$3:$AF$64,4,FALSE)</f>
        <v>#N/A</v>
      </c>
      <c r="H166" s="242" t="e">
        <f t="shared" si="3"/>
        <v>#N/A</v>
      </c>
      <c r="I166" s="202"/>
      <c r="J166" s="188"/>
      <c r="K166" s="188"/>
      <c r="L166" s="188"/>
      <c r="M166" s="366"/>
      <c r="N166" s="186"/>
      <c r="O166" s="186"/>
    </row>
    <row r="167" spans="1:15" hidden="1" x14ac:dyDescent="0.25">
      <c r="A167" s="367"/>
      <c r="B167" s="204"/>
      <c r="C167" s="246"/>
      <c r="D167" s="203"/>
      <c r="E167" s="243" t="e">
        <f>VLOOKUP($B167,ListsReq!$AC$3:$AF$64,2,FALSE)</f>
        <v>#N/A</v>
      </c>
      <c r="F167" s="244" t="e">
        <f>VLOOKUP($B167,ListsReq!$AC$3:$AF$82,3,FALSE)</f>
        <v>#N/A</v>
      </c>
      <c r="G167" s="243" t="e">
        <f>VLOOKUP($B167,ListsReq!$AC$3:$AF$64,4,FALSE)</f>
        <v>#N/A</v>
      </c>
      <c r="H167" s="242" t="e">
        <f t="shared" si="3"/>
        <v>#N/A</v>
      </c>
      <c r="I167" s="202"/>
      <c r="J167" s="188"/>
      <c r="K167" s="188"/>
      <c r="L167" s="188"/>
      <c r="M167" s="366"/>
      <c r="N167" s="186"/>
      <c r="O167" s="186"/>
    </row>
    <row r="168" spans="1:15" hidden="1" x14ac:dyDescent="0.25">
      <c r="A168" s="367"/>
      <c r="B168" s="204"/>
      <c r="C168" s="246"/>
      <c r="D168" s="203"/>
      <c r="E168" s="243" t="e">
        <f>VLOOKUP($B168,ListsReq!$AC$3:$AF$64,2,FALSE)</f>
        <v>#N/A</v>
      </c>
      <c r="F168" s="244" t="e">
        <f>VLOOKUP($B168,ListsReq!$AC$3:$AF$82,3,FALSE)</f>
        <v>#N/A</v>
      </c>
      <c r="G168" s="243" t="e">
        <f>VLOOKUP($B168,ListsReq!$AC$3:$AF$64,4,FALSE)</f>
        <v>#N/A</v>
      </c>
      <c r="H168" s="242" t="e">
        <f t="shared" si="3"/>
        <v>#N/A</v>
      </c>
      <c r="I168" s="202"/>
      <c r="J168" s="188"/>
      <c r="K168" s="188"/>
      <c r="L168" s="188"/>
      <c r="M168" s="366"/>
      <c r="N168" s="186"/>
      <c r="O168" s="186"/>
    </row>
    <row r="169" spans="1:15" hidden="1" x14ac:dyDescent="0.25">
      <c r="A169" s="367"/>
      <c r="B169" s="204"/>
      <c r="C169" s="246"/>
      <c r="D169" s="203"/>
      <c r="E169" s="243" t="e">
        <f>VLOOKUP($B169,ListsReq!$AC$3:$AF$64,2,FALSE)</f>
        <v>#N/A</v>
      </c>
      <c r="F169" s="244" t="e">
        <f>VLOOKUP($B169,ListsReq!$AC$3:$AF$82,3,FALSE)</f>
        <v>#N/A</v>
      </c>
      <c r="G169" s="243" t="e">
        <f>VLOOKUP($B169,ListsReq!$AC$3:$AF$64,4,FALSE)</f>
        <v>#N/A</v>
      </c>
      <c r="H169" s="242" t="e">
        <f t="shared" si="3"/>
        <v>#N/A</v>
      </c>
      <c r="I169" s="202"/>
      <c r="J169" s="188"/>
      <c r="K169" s="188"/>
      <c r="L169" s="188"/>
      <c r="M169" s="366"/>
      <c r="N169" s="186"/>
      <c r="O169" s="186"/>
    </row>
    <row r="170" spans="1:15" hidden="1" x14ac:dyDescent="0.25">
      <c r="A170" s="367"/>
      <c r="B170" s="204"/>
      <c r="C170" s="246"/>
      <c r="D170" s="203"/>
      <c r="E170" s="243" t="e">
        <f>VLOOKUP($B170,ListsReq!$AC$3:$AF$64,2,FALSE)</f>
        <v>#N/A</v>
      </c>
      <c r="F170" s="244" t="e">
        <f>VLOOKUP($B170,ListsReq!$AC$3:$AF$82,3,FALSE)</f>
        <v>#N/A</v>
      </c>
      <c r="G170" s="243" t="e">
        <f>VLOOKUP($B170,ListsReq!$AC$3:$AF$64,4,FALSE)</f>
        <v>#N/A</v>
      </c>
      <c r="H170" s="242" t="e">
        <f t="shared" si="3"/>
        <v>#N/A</v>
      </c>
      <c r="I170" s="202"/>
      <c r="J170" s="188"/>
      <c r="K170" s="188"/>
      <c r="L170" s="188"/>
      <c r="M170" s="366"/>
      <c r="N170" s="186"/>
      <c r="O170" s="186"/>
    </row>
    <row r="171" spans="1:15" hidden="1" x14ac:dyDescent="0.25">
      <c r="A171" s="367"/>
      <c r="B171" s="204"/>
      <c r="C171" s="246"/>
      <c r="D171" s="203"/>
      <c r="E171" s="243" t="e">
        <f>VLOOKUP($B171,ListsReq!$AC$3:$AF$64,2,FALSE)</f>
        <v>#N/A</v>
      </c>
      <c r="F171" s="244" t="e">
        <f>VLOOKUP($B171,ListsReq!$AC$3:$AF$82,3,FALSE)</f>
        <v>#N/A</v>
      </c>
      <c r="G171" s="243" t="e">
        <f>VLOOKUP($B171,ListsReq!$AC$3:$AF$64,4,FALSE)</f>
        <v>#N/A</v>
      </c>
      <c r="H171" s="242" t="e">
        <f t="shared" si="3"/>
        <v>#N/A</v>
      </c>
      <c r="I171" s="202"/>
      <c r="J171" s="188"/>
      <c r="K171" s="188"/>
      <c r="L171" s="188"/>
      <c r="M171" s="366"/>
      <c r="N171" s="186"/>
      <c r="O171" s="186"/>
    </row>
    <row r="172" spans="1:15" hidden="1" x14ac:dyDescent="0.25">
      <c r="A172" s="367"/>
      <c r="B172" s="204"/>
      <c r="C172" s="246"/>
      <c r="D172" s="203"/>
      <c r="E172" s="243" t="e">
        <f>VLOOKUP($B172,ListsReq!$AC$3:$AF$64,2,FALSE)</f>
        <v>#N/A</v>
      </c>
      <c r="F172" s="244" t="e">
        <f>VLOOKUP($B172,ListsReq!$AC$3:$AF$82,3,FALSE)</f>
        <v>#N/A</v>
      </c>
      <c r="G172" s="243" t="e">
        <f>VLOOKUP($B172,ListsReq!$AC$3:$AF$64,4,FALSE)</f>
        <v>#N/A</v>
      </c>
      <c r="H172" s="242" t="e">
        <f t="shared" si="3"/>
        <v>#N/A</v>
      </c>
      <c r="I172" s="202"/>
      <c r="J172" s="188"/>
      <c r="K172" s="188"/>
      <c r="L172" s="188"/>
      <c r="M172" s="366"/>
      <c r="N172" s="186"/>
      <c r="O172" s="186"/>
    </row>
    <row r="173" spans="1:15" hidden="1" x14ac:dyDescent="0.25">
      <c r="A173" s="367"/>
      <c r="B173" s="204"/>
      <c r="C173" s="246"/>
      <c r="D173" s="203"/>
      <c r="E173" s="243" t="e">
        <f>VLOOKUP($B173,ListsReq!$AC$3:$AF$64,2,FALSE)</f>
        <v>#N/A</v>
      </c>
      <c r="F173" s="244" t="e">
        <f>VLOOKUP($B173,ListsReq!$AC$3:$AF$82,3,FALSE)</f>
        <v>#N/A</v>
      </c>
      <c r="G173" s="243" t="e">
        <f>VLOOKUP($B173,ListsReq!$AC$3:$AF$64,4,FALSE)</f>
        <v>#N/A</v>
      </c>
      <c r="H173" s="242" t="e">
        <f t="shared" si="3"/>
        <v>#N/A</v>
      </c>
      <c r="I173" s="202"/>
      <c r="J173" s="188"/>
      <c r="K173" s="188"/>
      <c r="L173" s="188"/>
      <c r="M173" s="366"/>
      <c r="N173" s="186"/>
      <c r="O173" s="186"/>
    </row>
    <row r="174" spans="1:15" hidden="1" x14ac:dyDescent="0.25">
      <c r="A174" s="367"/>
      <c r="B174" s="204"/>
      <c r="C174" s="246"/>
      <c r="D174" s="203"/>
      <c r="E174" s="243" t="e">
        <f>VLOOKUP($B174,ListsReq!$AC$3:$AF$64,2,FALSE)</f>
        <v>#N/A</v>
      </c>
      <c r="F174" s="244" t="e">
        <f>VLOOKUP($B174,ListsReq!$AC$3:$AF$82,3,FALSE)</f>
        <v>#N/A</v>
      </c>
      <c r="G174" s="243" t="e">
        <f>VLOOKUP($B174,ListsReq!$AC$3:$AF$64,4,FALSE)</f>
        <v>#N/A</v>
      </c>
      <c r="H174" s="242" t="e">
        <f t="shared" si="3"/>
        <v>#N/A</v>
      </c>
      <c r="I174" s="202"/>
      <c r="J174" s="188"/>
      <c r="K174" s="188"/>
      <c r="L174" s="188"/>
      <c r="M174" s="366"/>
      <c r="N174" s="186"/>
      <c r="O174" s="186"/>
    </row>
    <row r="175" spans="1:15" hidden="1" x14ac:dyDescent="0.25">
      <c r="A175" s="367"/>
      <c r="B175" s="204"/>
      <c r="C175" s="245"/>
      <c r="D175" s="200"/>
      <c r="E175" s="243" t="e">
        <f>VLOOKUP($B175,ListsReq!$AC$3:$AF$64,2,FALSE)</f>
        <v>#N/A</v>
      </c>
      <c r="F175" s="244" t="e">
        <f>VLOOKUP($B175,ListsReq!$AC$3:$AF$82,3,FALSE)</f>
        <v>#N/A</v>
      </c>
      <c r="G175" s="243" t="e">
        <f>VLOOKUP($B175,ListsReq!$AC$3:$AF$64,4,FALSE)</f>
        <v>#N/A</v>
      </c>
      <c r="H175" s="242" t="e">
        <f t="shared" si="3"/>
        <v>#N/A</v>
      </c>
      <c r="I175" s="199"/>
      <c r="J175" s="188"/>
      <c r="K175" s="188"/>
      <c r="L175" s="188"/>
      <c r="M175" s="366"/>
      <c r="N175" s="186"/>
      <c r="O175" s="186"/>
    </row>
    <row r="176" spans="1:15" hidden="1" x14ac:dyDescent="0.25">
      <c r="A176" s="367"/>
      <c r="B176" s="204"/>
      <c r="C176" s="245"/>
      <c r="D176" s="200"/>
      <c r="E176" s="243" t="e">
        <f>VLOOKUP($B176,ListsReq!$AC$3:$AF$64,2,FALSE)</f>
        <v>#N/A</v>
      </c>
      <c r="F176" s="244" t="e">
        <f>VLOOKUP($B176,ListsReq!$AC$3:$AF$82,3,FALSE)</f>
        <v>#N/A</v>
      </c>
      <c r="G176" s="243" t="e">
        <f>VLOOKUP($B176,ListsReq!$AC$3:$AF$64,4,FALSE)</f>
        <v>#N/A</v>
      </c>
      <c r="H176" s="242" t="e">
        <f t="shared" si="3"/>
        <v>#N/A</v>
      </c>
      <c r="I176" s="199"/>
      <c r="J176" s="188"/>
      <c r="K176" s="188"/>
      <c r="L176" s="188"/>
      <c r="M176" s="366"/>
      <c r="N176" s="186"/>
      <c r="O176" s="186"/>
    </row>
    <row r="177" spans="1:15" hidden="1" x14ac:dyDescent="0.25">
      <c r="A177" s="367"/>
      <c r="B177" s="204"/>
      <c r="C177" s="245"/>
      <c r="D177" s="200"/>
      <c r="E177" s="243" t="e">
        <f>VLOOKUP($B177,ListsReq!$AC$3:$AF$64,2,FALSE)</f>
        <v>#N/A</v>
      </c>
      <c r="F177" s="244" t="e">
        <f>VLOOKUP($B177,ListsReq!$AC$3:$AF$82,3,FALSE)</f>
        <v>#N/A</v>
      </c>
      <c r="G177" s="243" t="e">
        <f>VLOOKUP($B177,ListsReq!$AC$3:$AF$64,4,FALSE)</f>
        <v>#N/A</v>
      </c>
      <c r="H177" s="242" t="e">
        <f t="shared" ref="H177:H202" si="4">(F177*D177)/1000</f>
        <v>#N/A</v>
      </c>
      <c r="I177" s="199"/>
      <c r="J177" s="188"/>
      <c r="K177" s="188"/>
      <c r="L177" s="188"/>
      <c r="M177" s="366"/>
      <c r="N177" s="186"/>
      <c r="O177" s="186"/>
    </row>
    <row r="178" spans="1:15" hidden="1" x14ac:dyDescent="0.25">
      <c r="A178" s="367"/>
      <c r="B178" s="204"/>
      <c r="C178" s="245"/>
      <c r="D178" s="200"/>
      <c r="E178" s="243" t="e">
        <f>VLOOKUP($B178,ListsReq!$AC$3:$AF$64,2,FALSE)</f>
        <v>#N/A</v>
      </c>
      <c r="F178" s="244" t="e">
        <f>VLOOKUP($B178,ListsReq!$AC$3:$AF$82,3,FALSE)</f>
        <v>#N/A</v>
      </c>
      <c r="G178" s="243" t="e">
        <f>VLOOKUP($B178,ListsReq!$AC$3:$AF$64,4,FALSE)</f>
        <v>#N/A</v>
      </c>
      <c r="H178" s="242" t="e">
        <f t="shared" si="4"/>
        <v>#N/A</v>
      </c>
      <c r="I178" s="199"/>
      <c r="J178" s="188"/>
      <c r="K178" s="188"/>
      <c r="L178" s="188"/>
      <c r="M178" s="366"/>
      <c r="N178" s="186"/>
      <c r="O178" s="186"/>
    </row>
    <row r="179" spans="1:15" hidden="1" x14ac:dyDescent="0.25">
      <c r="A179" s="367"/>
      <c r="B179" s="204"/>
      <c r="C179" s="245"/>
      <c r="D179" s="200"/>
      <c r="E179" s="243" t="e">
        <f>VLOOKUP($B179,ListsReq!$AC$3:$AF$64,2,FALSE)</f>
        <v>#N/A</v>
      </c>
      <c r="F179" s="244" t="e">
        <f>VLOOKUP($B179,ListsReq!$AC$3:$AF$82,3,FALSE)</f>
        <v>#N/A</v>
      </c>
      <c r="G179" s="243" t="e">
        <f>VLOOKUP($B179,ListsReq!$AC$3:$AF$64,4,FALSE)</f>
        <v>#N/A</v>
      </c>
      <c r="H179" s="242" t="e">
        <f t="shared" si="4"/>
        <v>#N/A</v>
      </c>
      <c r="I179" s="199"/>
      <c r="J179" s="188"/>
      <c r="K179" s="188"/>
      <c r="L179" s="188"/>
      <c r="M179" s="366"/>
      <c r="N179" s="186"/>
      <c r="O179" s="186"/>
    </row>
    <row r="180" spans="1:15" hidden="1" x14ac:dyDescent="0.25">
      <c r="A180" s="367"/>
      <c r="B180" s="204"/>
      <c r="C180" s="245"/>
      <c r="D180" s="200"/>
      <c r="E180" s="243" t="e">
        <f>VLOOKUP($B180,ListsReq!$AC$3:$AF$64,2,FALSE)</f>
        <v>#N/A</v>
      </c>
      <c r="F180" s="244" t="e">
        <f>VLOOKUP($B180,ListsReq!$AC$3:$AF$82,3,FALSE)</f>
        <v>#N/A</v>
      </c>
      <c r="G180" s="243" t="e">
        <f>VLOOKUP($B180,ListsReq!$AC$3:$AF$64,4,FALSE)</f>
        <v>#N/A</v>
      </c>
      <c r="H180" s="242" t="e">
        <f t="shared" si="4"/>
        <v>#N/A</v>
      </c>
      <c r="I180" s="199"/>
      <c r="J180" s="188"/>
      <c r="K180" s="188"/>
      <c r="L180" s="188"/>
      <c r="M180" s="366"/>
      <c r="N180" s="186"/>
      <c r="O180" s="186"/>
    </row>
    <row r="181" spans="1:15" hidden="1" x14ac:dyDescent="0.25">
      <c r="A181" s="367"/>
      <c r="B181" s="204"/>
      <c r="C181" s="245"/>
      <c r="D181" s="200"/>
      <c r="E181" s="243" t="e">
        <f>VLOOKUP($B181,ListsReq!$AC$3:$AF$64,2,FALSE)</f>
        <v>#N/A</v>
      </c>
      <c r="F181" s="244" t="e">
        <f>VLOOKUP($B181,ListsReq!$AC$3:$AF$82,3,FALSE)</f>
        <v>#N/A</v>
      </c>
      <c r="G181" s="243" t="e">
        <f>VLOOKUP($B181,ListsReq!$AC$3:$AF$64,4,FALSE)</f>
        <v>#N/A</v>
      </c>
      <c r="H181" s="242" t="e">
        <f t="shared" si="4"/>
        <v>#N/A</v>
      </c>
      <c r="I181" s="199"/>
      <c r="J181" s="188"/>
      <c r="K181" s="188"/>
      <c r="L181" s="188"/>
      <c r="M181" s="366"/>
      <c r="N181" s="186"/>
      <c r="O181" s="186"/>
    </row>
    <row r="182" spans="1:15" hidden="1" x14ac:dyDescent="0.25">
      <c r="A182" s="367"/>
      <c r="B182" s="204"/>
      <c r="C182" s="245"/>
      <c r="D182" s="200"/>
      <c r="E182" s="243" t="e">
        <f>VLOOKUP($B182,ListsReq!$AC$3:$AF$64,2,FALSE)</f>
        <v>#N/A</v>
      </c>
      <c r="F182" s="244" t="e">
        <f>VLOOKUP($B182,ListsReq!$AC$3:$AF$82,3,FALSE)</f>
        <v>#N/A</v>
      </c>
      <c r="G182" s="243" t="e">
        <f>VLOOKUP($B182,ListsReq!$AC$3:$AF$64,4,FALSE)</f>
        <v>#N/A</v>
      </c>
      <c r="H182" s="242" t="e">
        <f t="shared" si="4"/>
        <v>#N/A</v>
      </c>
      <c r="I182" s="199"/>
      <c r="J182" s="188"/>
      <c r="K182" s="188"/>
      <c r="L182" s="188"/>
      <c r="M182" s="366"/>
      <c r="N182" s="186"/>
      <c r="O182" s="186"/>
    </row>
    <row r="183" spans="1:15" hidden="1" x14ac:dyDescent="0.25">
      <c r="A183" s="367"/>
      <c r="B183" s="204"/>
      <c r="C183" s="245"/>
      <c r="D183" s="200"/>
      <c r="E183" s="243" t="e">
        <f>VLOOKUP($B183,ListsReq!$AC$3:$AF$64,2,FALSE)</f>
        <v>#N/A</v>
      </c>
      <c r="F183" s="244" t="e">
        <f>VLOOKUP($B183,ListsReq!$AC$3:$AF$82,3,FALSE)</f>
        <v>#N/A</v>
      </c>
      <c r="G183" s="243" t="e">
        <f>VLOOKUP($B183,ListsReq!$AC$3:$AF$64,4,FALSE)</f>
        <v>#N/A</v>
      </c>
      <c r="H183" s="242" t="e">
        <f t="shared" si="4"/>
        <v>#N/A</v>
      </c>
      <c r="I183" s="199"/>
      <c r="J183" s="188"/>
      <c r="K183" s="188"/>
      <c r="L183" s="188"/>
      <c r="M183" s="366"/>
      <c r="N183" s="186"/>
      <c r="O183" s="186"/>
    </row>
    <row r="184" spans="1:15" hidden="1" x14ac:dyDescent="0.25">
      <c r="A184" s="367"/>
      <c r="B184" s="204"/>
      <c r="C184" s="245"/>
      <c r="D184" s="200"/>
      <c r="E184" s="243" t="e">
        <f>VLOOKUP($B184,ListsReq!$AC$3:$AF$64,2,FALSE)</f>
        <v>#N/A</v>
      </c>
      <c r="F184" s="244" t="e">
        <f>VLOOKUP($B184,ListsReq!$AC$3:$AF$82,3,FALSE)</f>
        <v>#N/A</v>
      </c>
      <c r="G184" s="243" t="e">
        <f>VLOOKUP($B184,ListsReq!$AC$3:$AF$64,4,FALSE)</f>
        <v>#N/A</v>
      </c>
      <c r="H184" s="242" t="e">
        <f t="shared" si="4"/>
        <v>#N/A</v>
      </c>
      <c r="I184" s="199"/>
      <c r="J184" s="188"/>
      <c r="K184" s="188"/>
      <c r="L184" s="188"/>
      <c r="M184" s="366"/>
      <c r="N184" s="186"/>
      <c r="O184" s="186"/>
    </row>
    <row r="185" spans="1:15" hidden="1" x14ac:dyDescent="0.25">
      <c r="A185" s="367"/>
      <c r="B185" s="204"/>
      <c r="C185" s="245"/>
      <c r="D185" s="200"/>
      <c r="E185" s="243" t="e">
        <f>VLOOKUP($B185,ListsReq!$AC$3:$AF$64,2,FALSE)</f>
        <v>#N/A</v>
      </c>
      <c r="F185" s="244" t="e">
        <f>VLOOKUP($B185,ListsReq!$AC$3:$AF$82,3,FALSE)</f>
        <v>#N/A</v>
      </c>
      <c r="G185" s="243" t="e">
        <f>VLOOKUP($B185,ListsReq!$AC$3:$AF$64,4,FALSE)</f>
        <v>#N/A</v>
      </c>
      <c r="H185" s="242" t="e">
        <f t="shared" si="4"/>
        <v>#N/A</v>
      </c>
      <c r="I185" s="199"/>
      <c r="J185" s="188"/>
      <c r="K185" s="188"/>
      <c r="L185" s="188"/>
      <c r="M185" s="366"/>
      <c r="N185" s="186"/>
      <c r="O185" s="186"/>
    </row>
    <row r="186" spans="1:15" hidden="1" x14ac:dyDescent="0.25">
      <c r="A186" s="367"/>
      <c r="B186" s="204"/>
      <c r="C186" s="245"/>
      <c r="D186" s="200"/>
      <c r="E186" s="243" t="e">
        <f>VLOOKUP($B186,ListsReq!$AC$3:$AF$64,2,FALSE)</f>
        <v>#N/A</v>
      </c>
      <c r="F186" s="244" t="e">
        <f>VLOOKUP($B186,ListsReq!$AC$3:$AF$82,3,FALSE)</f>
        <v>#N/A</v>
      </c>
      <c r="G186" s="243" t="e">
        <f>VLOOKUP($B186,ListsReq!$AC$3:$AF$64,4,FALSE)</f>
        <v>#N/A</v>
      </c>
      <c r="H186" s="242" t="e">
        <f t="shared" si="4"/>
        <v>#N/A</v>
      </c>
      <c r="I186" s="199"/>
      <c r="J186" s="188"/>
      <c r="K186" s="188"/>
      <c r="L186" s="188"/>
      <c r="M186" s="366"/>
      <c r="N186" s="186"/>
      <c r="O186" s="186"/>
    </row>
    <row r="187" spans="1:15" hidden="1" x14ac:dyDescent="0.25">
      <c r="A187" s="367"/>
      <c r="B187" s="204"/>
      <c r="C187" s="245"/>
      <c r="D187" s="200"/>
      <c r="E187" s="243" t="e">
        <f>VLOOKUP($B187,ListsReq!$AC$3:$AF$64,2,FALSE)</f>
        <v>#N/A</v>
      </c>
      <c r="F187" s="244" t="e">
        <f>VLOOKUP($B187,ListsReq!$AC$3:$AF$82,3,FALSE)</f>
        <v>#N/A</v>
      </c>
      <c r="G187" s="243" t="e">
        <f>VLOOKUP($B187,ListsReq!$AC$3:$AF$64,4,FALSE)</f>
        <v>#N/A</v>
      </c>
      <c r="H187" s="242" t="e">
        <f t="shared" si="4"/>
        <v>#N/A</v>
      </c>
      <c r="I187" s="199"/>
      <c r="J187" s="188"/>
      <c r="K187" s="188"/>
      <c r="L187" s="188"/>
      <c r="M187" s="366"/>
      <c r="N187" s="186"/>
      <c r="O187" s="186"/>
    </row>
    <row r="188" spans="1:15" hidden="1" x14ac:dyDescent="0.25">
      <c r="A188" s="367"/>
      <c r="B188" s="204"/>
      <c r="C188" s="245"/>
      <c r="D188" s="200"/>
      <c r="E188" s="243" t="e">
        <f>VLOOKUP($B188,ListsReq!$AC$3:$AF$64,2,FALSE)</f>
        <v>#N/A</v>
      </c>
      <c r="F188" s="244" t="e">
        <f>VLOOKUP($B188,ListsReq!$AC$3:$AF$82,3,FALSE)</f>
        <v>#N/A</v>
      </c>
      <c r="G188" s="243" t="e">
        <f>VLOOKUP($B188,ListsReq!$AC$3:$AF$64,4,FALSE)</f>
        <v>#N/A</v>
      </c>
      <c r="H188" s="242" t="e">
        <f t="shared" si="4"/>
        <v>#N/A</v>
      </c>
      <c r="I188" s="199"/>
      <c r="J188" s="188"/>
      <c r="K188" s="188"/>
      <c r="L188" s="188"/>
      <c r="M188" s="366"/>
      <c r="N188" s="186"/>
      <c r="O188" s="186"/>
    </row>
    <row r="189" spans="1:15" hidden="1" x14ac:dyDescent="0.25">
      <c r="A189" s="367"/>
      <c r="B189" s="204"/>
      <c r="C189" s="245"/>
      <c r="D189" s="200"/>
      <c r="E189" s="243" t="e">
        <f>VLOOKUP($B189,ListsReq!$AC$3:$AF$64,2,FALSE)</f>
        <v>#N/A</v>
      </c>
      <c r="F189" s="244" t="e">
        <f>VLOOKUP($B189,ListsReq!$AC$3:$AF$82,3,FALSE)</f>
        <v>#N/A</v>
      </c>
      <c r="G189" s="243" t="e">
        <f>VLOOKUP($B189,ListsReq!$AC$3:$AF$64,4,FALSE)</f>
        <v>#N/A</v>
      </c>
      <c r="H189" s="242" t="e">
        <f t="shared" si="4"/>
        <v>#N/A</v>
      </c>
      <c r="I189" s="199"/>
      <c r="J189" s="188"/>
      <c r="K189" s="188"/>
      <c r="L189" s="188"/>
      <c r="M189" s="366"/>
      <c r="N189" s="186"/>
      <c r="O189" s="186"/>
    </row>
    <row r="190" spans="1:15" hidden="1" x14ac:dyDescent="0.25">
      <c r="A190" s="367"/>
      <c r="B190" s="204"/>
      <c r="C190" s="245"/>
      <c r="D190" s="200"/>
      <c r="E190" s="243" t="e">
        <f>VLOOKUP($B190,ListsReq!$AC$3:$AF$64,2,FALSE)</f>
        <v>#N/A</v>
      </c>
      <c r="F190" s="244" t="e">
        <f>VLOOKUP($B190,ListsReq!$AC$3:$AF$82,3,FALSE)</f>
        <v>#N/A</v>
      </c>
      <c r="G190" s="243" t="e">
        <f>VLOOKUP($B190,ListsReq!$AC$3:$AF$64,4,FALSE)</f>
        <v>#N/A</v>
      </c>
      <c r="H190" s="242" t="e">
        <f t="shared" si="4"/>
        <v>#N/A</v>
      </c>
      <c r="I190" s="199"/>
      <c r="J190" s="188"/>
      <c r="K190" s="188"/>
      <c r="L190" s="188"/>
      <c r="M190" s="366"/>
      <c r="N190" s="186"/>
      <c r="O190" s="186"/>
    </row>
    <row r="191" spans="1:15" hidden="1" x14ac:dyDescent="0.25">
      <c r="A191" s="367"/>
      <c r="B191" s="204"/>
      <c r="C191" s="245"/>
      <c r="D191" s="200"/>
      <c r="E191" s="243" t="e">
        <f>VLOOKUP($B191,ListsReq!$AC$3:$AF$64,2,FALSE)</f>
        <v>#N/A</v>
      </c>
      <c r="F191" s="244" t="e">
        <f>VLOOKUP($B191,ListsReq!$AC$3:$AF$82,3,FALSE)</f>
        <v>#N/A</v>
      </c>
      <c r="G191" s="243" t="e">
        <f>VLOOKUP($B191,ListsReq!$AC$3:$AF$64,4,FALSE)</f>
        <v>#N/A</v>
      </c>
      <c r="H191" s="242" t="e">
        <f t="shared" si="4"/>
        <v>#N/A</v>
      </c>
      <c r="I191" s="199"/>
      <c r="J191" s="188"/>
      <c r="K191" s="188"/>
      <c r="L191" s="188"/>
      <c r="M191" s="366"/>
      <c r="N191" s="186"/>
      <c r="O191" s="186"/>
    </row>
    <row r="192" spans="1:15" hidden="1" x14ac:dyDescent="0.25">
      <c r="A192" s="367"/>
      <c r="B192" s="204"/>
      <c r="C192" s="245"/>
      <c r="D192" s="200"/>
      <c r="E192" s="243" t="e">
        <f>VLOOKUP($B192,ListsReq!$AC$3:$AF$64,2,FALSE)</f>
        <v>#N/A</v>
      </c>
      <c r="F192" s="244" t="e">
        <f>VLOOKUP($B192,ListsReq!$AC$3:$AF$82,3,FALSE)</f>
        <v>#N/A</v>
      </c>
      <c r="G192" s="243" t="e">
        <f>VLOOKUP($B192,ListsReq!$AC$3:$AF$64,4,FALSE)</f>
        <v>#N/A</v>
      </c>
      <c r="H192" s="242" t="e">
        <f t="shared" si="4"/>
        <v>#N/A</v>
      </c>
      <c r="I192" s="199"/>
      <c r="J192" s="188"/>
      <c r="K192" s="188"/>
      <c r="L192" s="188"/>
      <c r="M192" s="366"/>
      <c r="N192" s="186"/>
      <c r="O192" s="186"/>
    </row>
    <row r="193" spans="1:15" hidden="1" x14ac:dyDescent="0.25">
      <c r="A193" s="367"/>
      <c r="B193" s="204"/>
      <c r="C193" s="245"/>
      <c r="D193" s="200"/>
      <c r="E193" s="243" t="e">
        <f>VLOOKUP($B193,ListsReq!$AC$3:$AF$64,2,FALSE)</f>
        <v>#N/A</v>
      </c>
      <c r="F193" s="244" t="e">
        <f>VLOOKUP($B193,ListsReq!$AC$3:$AF$82,3,FALSE)</f>
        <v>#N/A</v>
      </c>
      <c r="G193" s="243" t="e">
        <f>VLOOKUP($B193,ListsReq!$AC$3:$AF$64,4,FALSE)</f>
        <v>#N/A</v>
      </c>
      <c r="H193" s="242" t="e">
        <f t="shared" si="4"/>
        <v>#N/A</v>
      </c>
      <c r="I193" s="199"/>
      <c r="J193" s="188"/>
      <c r="K193" s="188"/>
      <c r="L193" s="188"/>
      <c r="M193" s="366"/>
      <c r="N193" s="186"/>
      <c r="O193" s="186"/>
    </row>
    <row r="194" spans="1:15" hidden="1" x14ac:dyDescent="0.25">
      <c r="A194" s="367"/>
      <c r="B194" s="204"/>
      <c r="C194" s="245"/>
      <c r="D194" s="200"/>
      <c r="E194" s="243" t="e">
        <f>VLOOKUP($B194,ListsReq!$AC$3:$AF$64,2,FALSE)</f>
        <v>#N/A</v>
      </c>
      <c r="F194" s="244" t="e">
        <f>VLOOKUP($B194,ListsReq!$AC$3:$AF$82,3,FALSE)</f>
        <v>#N/A</v>
      </c>
      <c r="G194" s="243" t="e">
        <f>VLOOKUP($B194,ListsReq!$AC$3:$AF$64,4,FALSE)</f>
        <v>#N/A</v>
      </c>
      <c r="H194" s="242" t="e">
        <f t="shared" si="4"/>
        <v>#N/A</v>
      </c>
      <c r="I194" s="199"/>
      <c r="J194" s="188"/>
      <c r="K194" s="188"/>
      <c r="L194" s="188"/>
      <c r="M194" s="366"/>
      <c r="N194" s="186"/>
      <c r="O194" s="186"/>
    </row>
    <row r="195" spans="1:15" hidden="1" x14ac:dyDescent="0.25">
      <c r="A195" s="367"/>
      <c r="B195" s="204"/>
      <c r="C195" s="245"/>
      <c r="D195" s="200"/>
      <c r="E195" s="243" t="e">
        <f>VLOOKUP($B195,ListsReq!$AC$3:$AF$64,2,FALSE)</f>
        <v>#N/A</v>
      </c>
      <c r="F195" s="244" t="e">
        <f>VLOOKUP($B195,ListsReq!$AC$3:$AF$82,3,FALSE)</f>
        <v>#N/A</v>
      </c>
      <c r="G195" s="243" t="e">
        <f>VLOOKUP($B195,ListsReq!$AC$3:$AF$64,4,FALSE)</f>
        <v>#N/A</v>
      </c>
      <c r="H195" s="242" t="e">
        <f t="shared" si="4"/>
        <v>#N/A</v>
      </c>
      <c r="I195" s="199"/>
      <c r="J195" s="188"/>
      <c r="K195" s="188"/>
      <c r="L195" s="188"/>
      <c r="M195" s="366"/>
      <c r="N195" s="186"/>
      <c r="O195" s="186"/>
    </row>
    <row r="196" spans="1:15" hidden="1" x14ac:dyDescent="0.25">
      <c r="A196" s="367"/>
      <c r="B196" s="204"/>
      <c r="C196" s="245"/>
      <c r="D196" s="200"/>
      <c r="E196" s="243" t="e">
        <f>VLOOKUP($B196,ListsReq!$AC$3:$AF$64,2,FALSE)</f>
        <v>#N/A</v>
      </c>
      <c r="F196" s="244" t="e">
        <f>VLOOKUP($B196,ListsReq!$AC$3:$AF$82,3,FALSE)</f>
        <v>#N/A</v>
      </c>
      <c r="G196" s="243" t="e">
        <f>VLOOKUP($B196,ListsReq!$AC$3:$AF$64,4,FALSE)</f>
        <v>#N/A</v>
      </c>
      <c r="H196" s="242" t="e">
        <f t="shared" si="4"/>
        <v>#N/A</v>
      </c>
      <c r="I196" s="199"/>
      <c r="J196" s="188"/>
      <c r="K196" s="188"/>
      <c r="L196" s="188"/>
      <c r="M196" s="366"/>
      <c r="N196" s="186"/>
      <c r="O196" s="186"/>
    </row>
    <row r="197" spans="1:15" hidden="1" x14ac:dyDescent="0.25">
      <c r="A197" s="367"/>
      <c r="B197" s="204"/>
      <c r="C197" s="245"/>
      <c r="D197" s="200"/>
      <c r="E197" s="243" t="e">
        <f>VLOOKUP($B197,ListsReq!$AC$3:$AF$64,2,FALSE)</f>
        <v>#N/A</v>
      </c>
      <c r="F197" s="244" t="e">
        <f>VLOOKUP($B197,ListsReq!$AC$3:$AF$82,3,FALSE)</f>
        <v>#N/A</v>
      </c>
      <c r="G197" s="243" t="e">
        <f>VLOOKUP($B197,ListsReq!$AC$3:$AF$64,4,FALSE)</f>
        <v>#N/A</v>
      </c>
      <c r="H197" s="242" t="e">
        <f t="shared" si="4"/>
        <v>#N/A</v>
      </c>
      <c r="I197" s="199"/>
      <c r="J197" s="188"/>
      <c r="K197" s="188"/>
      <c r="L197" s="188"/>
      <c r="M197" s="366"/>
      <c r="N197" s="186"/>
      <c r="O197" s="186"/>
    </row>
    <row r="198" spans="1:15" hidden="1" x14ac:dyDescent="0.25">
      <c r="A198" s="367"/>
      <c r="B198" s="204"/>
      <c r="C198" s="245"/>
      <c r="D198" s="200"/>
      <c r="E198" s="243" t="e">
        <f>VLOOKUP($B198,ListsReq!$AC$3:$AF$64,2,FALSE)</f>
        <v>#N/A</v>
      </c>
      <c r="F198" s="244" t="e">
        <f>VLOOKUP($B198,ListsReq!$AC$3:$AF$82,3,FALSE)</f>
        <v>#N/A</v>
      </c>
      <c r="G198" s="243" t="e">
        <f>VLOOKUP($B198,ListsReq!$AC$3:$AF$64,4,FALSE)</f>
        <v>#N/A</v>
      </c>
      <c r="H198" s="242" t="e">
        <f t="shared" si="4"/>
        <v>#N/A</v>
      </c>
      <c r="I198" s="199"/>
      <c r="J198" s="188"/>
      <c r="K198" s="188"/>
      <c r="L198" s="188"/>
      <c r="M198" s="366"/>
      <c r="N198" s="186"/>
      <c r="O198" s="186"/>
    </row>
    <row r="199" spans="1:15" hidden="1" x14ac:dyDescent="0.25">
      <c r="A199" s="367"/>
      <c r="B199" s="204"/>
      <c r="C199" s="245"/>
      <c r="D199" s="200"/>
      <c r="E199" s="243" t="e">
        <f>VLOOKUP($B199,ListsReq!$AC$3:$AF$64,2,FALSE)</f>
        <v>#N/A</v>
      </c>
      <c r="F199" s="244" t="e">
        <f>VLOOKUP($B199,ListsReq!$AC$3:$AF$82,3,FALSE)</f>
        <v>#N/A</v>
      </c>
      <c r="G199" s="243" t="e">
        <f>VLOOKUP($B199,ListsReq!$AC$3:$AF$64,4,FALSE)</f>
        <v>#N/A</v>
      </c>
      <c r="H199" s="242" t="e">
        <f t="shared" si="4"/>
        <v>#N/A</v>
      </c>
      <c r="I199" s="199"/>
      <c r="J199" s="188"/>
      <c r="K199" s="188"/>
      <c r="L199" s="188"/>
      <c r="M199" s="366"/>
      <c r="N199" s="186"/>
      <c r="O199" s="186"/>
    </row>
    <row r="200" spans="1:15" hidden="1" x14ac:dyDescent="0.25">
      <c r="A200" s="367"/>
      <c r="B200" s="204"/>
      <c r="C200" s="245"/>
      <c r="D200" s="200"/>
      <c r="E200" s="243" t="e">
        <f>VLOOKUP($B200,ListsReq!$AC$3:$AF$64,2,FALSE)</f>
        <v>#N/A</v>
      </c>
      <c r="F200" s="244" t="e">
        <f>VLOOKUP($B200,ListsReq!$AC$3:$AF$82,3,FALSE)</f>
        <v>#N/A</v>
      </c>
      <c r="G200" s="243" t="e">
        <f>VLOOKUP($B200,ListsReq!$AC$3:$AF$64,4,FALSE)</f>
        <v>#N/A</v>
      </c>
      <c r="H200" s="242" t="e">
        <f t="shared" si="4"/>
        <v>#N/A</v>
      </c>
      <c r="I200" s="199"/>
      <c r="J200" s="188"/>
      <c r="K200" s="188"/>
      <c r="L200" s="188"/>
      <c r="M200" s="366"/>
      <c r="N200" s="186"/>
      <c r="O200" s="186"/>
    </row>
    <row r="201" spans="1:15" hidden="1" x14ac:dyDescent="0.25">
      <c r="A201" s="367"/>
      <c r="B201" s="204"/>
      <c r="C201" s="245"/>
      <c r="D201" s="200"/>
      <c r="E201" s="243" t="e">
        <f>VLOOKUP($B201,ListsReq!$AC$3:$AF$64,2,FALSE)</f>
        <v>#N/A</v>
      </c>
      <c r="F201" s="244" t="e">
        <f>VLOOKUP($B201,ListsReq!$AC$3:$AF$82,3,FALSE)</f>
        <v>#N/A</v>
      </c>
      <c r="G201" s="243" t="e">
        <f>VLOOKUP($B201,ListsReq!$AC$3:$AF$64,4,FALSE)</f>
        <v>#N/A</v>
      </c>
      <c r="H201" s="242" t="e">
        <f t="shared" si="4"/>
        <v>#N/A</v>
      </c>
      <c r="I201" s="199"/>
      <c r="J201" s="188"/>
      <c r="K201" s="188"/>
      <c r="L201" s="188"/>
      <c r="M201" s="366"/>
      <c r="N201" s="186"/>
      <c r="O201" s="186"/>
    </row>
    <row r="202" spans="1:15" hidden="1" x14ac:dyDescent="0.25">
      <c r="A202" s="367"/>
      <c r="B202" s="204"/>
      <c r="C202" s="245"/>
      <c r="D202" s="200"/>
      <c r="E202" s="243" t="e">
        <f>VLOOKUP($B202,ListsReq!$AC$3:$AF$64,2,FALSE)</f>
        <v>#N/A</v>
      </c>
      <c r="F202" s="244" t="e">
        <f>VLOOKUP($B202,ListsReq!$AC$3:$AF$82,3,FALSE)</f>
        <v>#N/A</v>
      </c>
      <c r="G202" s="243" t="e">
        <f>VLOOKUP($B202,ListsReq!$AC$3:$AF$61,4,FALSE)</f>
        <v>#N/A</v>
      </c>
      <c r="H202" s="242" t="e">
        <f t="shared" si="4"/>
        <v>#N/A</v>
      </c>
      <c r="I202" s="199"/>
      <c r="J202" s="188"/>
      <c r="K202" s="188"/>
      <c r="L202" s="188"/>
      <c r="M202" s="366"/>
      <c r="N202" s="186"/>
      <c r="O202" s="186"/>
    </row>
    <row r="203" spans="1:15" ht="15.75" thickBot="1" x14ac:dyDescent="0.3">
      <c r="A203" s="367"/>
      <c r="B203" s="241"/>
      <c r="C203" s="240"/>
      <c r="D203" s="239"/>
      <c r="E203" s="238"/>
      <c r="F203" s="237"/>
      <c r="G203" s="236" t="s">
        <v>405</v>
      </c>
      <c r="H203" s="424">
        <f>SUMIF(H113:H202,"&lt;&gt;#N/A")</f>
        <v>397.46631253183688</v>
      </c>
      <c r="I203" s="191"/>
      <c r="J203" s="188"/>
      <c r="K203" s="188"/>
      <c r="L203" s="188"/>
      <c r="M203" s="366"/>
      <c r="N203" s="186"/>
      <c r="O203" s="186"/>
    </row>
    <row r="204" spans="1:15" x14ac:dyDescent="0.25">
      <c r="A204" s="367"/>
      <c r="B204" s="188"/>
      <c r="C204" s="188"/>
      <c r="D204" s="188"/>
      <c r="E204" s="188"/>
      <c r="F204" s="188"/>
      <c r="G204" s="188"/>
      <c r="H204" s="188"/>
      <c r="I204" s="188"/>
      <c r="J204" s="188"/>
      <c r="K204" s="188"/>
      <c r="L204" s="188"/>
      <c r="M204" s="366"/>
      <c r="N204" s="186"/>
    </row>
    <row r="205" spans="1:15" x14ac:dyDescent="0.25">
      <c r="A205" s="368" t="s">
        <v>466</v>
      </c>
      <c r="B205" s="296" t="s">
        <v>465</v>
      </c>
      <c r="C205" s="188"/>
      <c r="D205" s="188"/>
      <c r="E205" s="188"/>
      <c r="F205" s="188"/>
      <c r="G205" s="188"/>
      <c r="H205" s="188"/>
      <c r="I205" s="188"/>
      <c r="J205" s="188"/>
      <c r="K205" s="188"/>
      <c r="L205" s="188"/>
      <c r="M205" s="366"/>
      <c r="N205" s="186"/>
    </row>
    <row r="206" spans="1:15" ht="21.75" customHeight="1" thickBot="1" x14ac:dyDescent="0.3">
      <c r="A206" s="368"/>
      <c r="B206" s="235" t="s">
        <v>464</v>
      </c>
      <c r="C206" s="188"/>
      <c r="D206" s="188"/>
      <c r="E206" s="188"/>
      <c r="F206" s="188"/>
      <c r="G206" s="188"/>
      <c r="H206" s="188"/>
      <c r="I206" s="188"/>
      <c r="J206" s="188"/>
      <c r="K206" s="188"/>
      <c r="L206" s="188"/>
      <c r="M206" s="366"/>
      <c r="N206" s="186"/>
    </row>
    <row r="207" spans="1:15" ht="35.25" customHeight="1" x14ac:dyDescent="0.25">
      <c r="A207" s="368"/>
      <c r="B207" s="196" t="s">
        <v>463</v>
      </c>
      <c r="C207" s="195" t="s">
        <v>462</v>
      </c>
      <c r="D207" s="195" t="s">
        <v>461</v>
      </c>
      <c r="E207" s="195" t="s">
        <v>460</v>
      </c>
      <c r="F207" s="234" t="s">
        <v>8</v>
      </c>
      <c r="G207" s="188"/>
      <c r="H207" s="188"/>
      <c r="I207" s="188"/>
      <c r="J207" s="188"/>
      <c r="K207" s="188"/>
      <c r="L207" s="188"/>
      <c r="M207" s="366"/>
      <c r="N207" s="186"/>
    </row>
    <row r="208" spans="1:15" x14ac:dyDescent="0.25">
      <c r="A208" s="368"/>
      <c r="B208" s="204" t="s">
        <v>459</v>
      </c>
      <c r="C208" s="203"/>
      <c r="D208" s="203"/>
      <c r="E208" s="203"/>
      <c r="F208" s="202"/>
      <c r="G208" s="188"/>
      <c r="H208" s="188"/>
      <c r="I208" s="188"/>
      <c r="J208" s="188"/>
      <c r="K208" s="188"/>
      <c r="L208" s="188"/>
      <c r="M208" s="366"/>
      <c r="N208" s="186"/>
    </row>
    <row r="209" spans="1:14" x14ac:dyDescent="0.25">
      <c r="A209" s="368"/>
      <c r="B209" s="204" t="s">
        <v>458</v>
      </c>
      <c r="C209" s="203"/>
      <c r="D209" s="203"/>
      <c r="E209" s="203"/>
      <c r="F209" s="202"/>
      <c r="G209" s="188"/>
      <c r="H209" s="188"/>
      <c r="I209" s="188"/>
      <c r="J209" s="188"/>
      <c r="K209" s="188"/>
      <c r="L209" s="188"/>
      <c r="M209" s="366"/>
      <c r="N209" s="186"/>
    </row>
    <row r="210" spans="1:14" x14ac:dyDescent="0.25">
      <c r="A210" s="368"/>
      <c r="B210" s="201" t="s">
        <v>408</v>
      </c>
      <c r="C210" s="200"/>
      <c r="D210" s="200"/>
      <c r="E210" s="200"/>
      <c r="F210" s="199"/>
      <c r="G210" s="188"/>
      <c r="H210" s="188"/>
      <c r="I210" s="188"/>
      <c r="J210" s="188"/>
      <c r="K210" s="188"/>
      <c r="L210" s="188"/>
      <c r="M210" s="366"/>
      <c r="N210" s="186"/>
    </row>
    <row r="211" spans="1:14" x14ac:dyDescent="0.25">
      <c r="A211" s="368"/>
      <c r="B211" s="201" t="s">
        <v>407</v>
      </c>
      <c r="C211" s="200"/>
      <c r="D211" s="200"/>
      <c r="E211" s="200"/>
      <c r="F211" s="199"/>
      <c r="G211" s="188"/>
      <c r="H211" s="188"/>
      <c r="I211" s="188"/>
      <c r="J211" s="188"/>
      <c r="K211" s="188"/>
      <c r="L211" s="188"/>
      <c r="M211" s="366"/>
      <c r="N211" s="186"/>
    </row>
    <row r="212" spans="1:14" ht="15.75" thickBot="1" x14ac:dyDescent="0.3">
      <c r="A212" s="368"/>
      <c r="B212" s="193" t="s">
        <v>406</v>
      </c>
      <c r="C212" s="192"/>
      <c r="D212" s="192"/>
      <c r="E212" s="192"/>
      <c r="F212" s="191"/>
      <c r="G212" s="188"/>
      <c r="H212" s="188"/>
      <c r="I212" s="188"/>
      <c r="J212" s="188"/>
      <c r="K212" s="188"/>
      <c r="L212" s="188"/>
      <c r="M212" s="366"/>
      <c r="N212" s="186"/>
    </row>
    <row r="213" spans="1:14" x14ac:dyDescent="0.25">
      <c r="A213" s="368"/>
      <c r="B213" s="188"/>
      <c r="C213" s="188"/>
      <c r="D213" s="188"/>
      <c r="E213" s="188"/>
      <c r="F213" s="188"/>
      <c r="G213" s="188"/>
      <c r="H213" s="188"/>
      <c r="I213" s="188"/>
      <c r="J213" s="188"/>
      <c r="K213" s="188"/>
      <c r="L213" s="188"/>
      <c r="M213" s="366"/>
      <c r="N213" s="186"/>
    </row>
    <row r="214" spans="1:14" ht="22.5" customHeight="1" x14ac:dyDescent="0.25">
      <c r="A214" s="363"/>
      <c r="B214" s="190" t="s">
        <v>12</v>
      </c>
      <c r="C214" s="190"/>
      <c r="D214" s="190"/>
      <c r="E214" s="190"/>
      <c r="F214" s="190"/>
      <c r="G214" s="190"/>
      <c r="H214" s="190"/>
      <c r="I214" s="190"/>
      <c r="J214" s="190"/>
      <c r="K214" s="190"/>
      <c r="L214" s="190"/>
      <c r="M214" s="364"/>
      <c r="N214" s="186"/>
    </row>
    <row r="215" spans="1:14" ht="18.75" customHeight="1" thickBot="1" x14ac:dyDescent="0.3">
      <c r="A215" s="365" t="s">
        <v>457</v>
      </c>
      <c r="B215" s="233" t="s">
        <v>456</v>
      </c>
      <c r="C215" s="211"/>
      <c r="D215" s="188"/>
      <c r="E215" s="188"/>
      <c r="F215" s="188"/>
      <c r="G215" s="188"/>
      <c r="H215" s="188"/>
      <c r="I215" s="188"/>
      <c r="J215" s="188"/>
      <c r="K215" s="188"/>
      <c r="L215" s="188"/>
      <c r="M215" s="366"/>
      <c r="N215" s="186"/>
    </row>
    <row r="216" spans="1:14" ht="75.75" thickBot="1" x14ac:dyDescent="0.3">
      <c r="A216" s="367"/>
      <c r="B216" s="232" t="s">
        <v>455</v>
      </c>
      <c r="C216" s="231" t="s">
        <v>454</v>
      </c>
      <c r="D216" s="231" t="s">
        <v>453</v>
      </c>
      <c r="E216" s="231" t="s">
        <v>9</v>
      </c>
      <c r="F216" s="231" t="s">
        <v>452</v>
      </c>
      <c r="G216" s="231" t="s">
        <v>10</v>
      </c>
      <c r="H216" s="231" t="s">
        <v>451</v>
      </c>
      <c r="I216" s="231" t="s">
        <v>450</v>
      </c>
      <c r="J216" s="231" t="s">
        <v>449</v>
      </c>
      <c r="K216" s="230" t="s">
        <v>8</v>
      </c>
      <c r="L216" s="425" t="s">
        <v>977</v>
      </c>
      <c r="M216" s="366"/>
      <c r="N216" s="186"/>
    </row>
    <row r="217" spans="1:14" x14ac:dyDescent="0.25">
      <c r="A217" s="367"/>
      <c r="B217" s="229" t="s">
        <v>423</v>
      </c>
      <c r="C217" s="227" t="s">
        <v>897</v>
      </c>
      <c r="D217" s="426">
        <v>0.14000000000000001</v>
      </c>
      <c r="E217" s="227" t="s">
        <v>922</v>
      </c>
      <c r="F217" s="227" t="s">
        <v>896</v>
      </c>
      <c r="G217" s="227" t="s">
        <v>637</v>
      </c>
      <c r="H217" s="228">
        <v>188</v>
      </c>
      <c r="I217" s="227" t="s">
        <v>1</v>
      </c>
      <c r="J217" s="227" t="s">
        <v>620</v>
      </c>
      <c r="K217" s="226"/>
      <c r="L217" s="188"/>
      <c r="M217" s="366"/>
      <c r="N217" s="186"/>
    </row>
    <row r="218" spans="1:14" x14ac:dyDescent="0.25">
      <c r="A218" s="367"/>
      <c r="B218" s="225" t="s">
        <v>979</v>
      </c>
      <c r="C218" s="220" t="s">
        <v>897</v>
      </c>
      <c r="D218" s="427">
        <v>0.18</v>
      </c>
      <c r="E218" s="220" t="s">
        <v>922</v>
      </c>
      <c r="F218" s="220" t="s">
        <v>896</v>
      </c>
      <c r="G218" s="220" t="s">
        <v>637</v>
      </c>
      <c r="H218" s="203">
        <v>36</v>
      </c>
      <c r="I218" s="220" t="s">
        <v>1</v>
      </c>
      <c r="J218" s="220" t="s">
        <v>620</v>
      </c>
      <c r="K218" s="202"/>
      <c r="L218" s="188"/>
      <c r="M218" s="366"/>
      <c r="N218" s="186"/>
    </row>
    <row r="219" spans="1:14" x14ac:dyDescent="0.25">
      <c r="A219" s="367"/>
      <c r="B219" s="225" t="s">
        <v>980</v>
      </c>
      <c r="C219" s="220" t="s">
        <v>897</v>
      </c>
      <c r="D219" s="427">
        <v>0.1</v>
      </c>
      <c r="E219" s="220" t="s">
        <v>922</v>
      </c>
      <c r="F219" s="220" t="s">
        <v>717</v>
      </c>
      <c r="G219" s="220" t="s">
        <v>637</v>
      </c>
      <c r="H219" s="203">
        <v>75</v>
      </c>
      <c r="I219" s="220" t="s">
        <v>1</v>
      </c>
      <c r="J219" s="220" t="s">
        <v>620</v>
      </c>
      <c r="K219" s="202"/>
      <c r="L219" s="188"/>
      <c r="M219" s="366"/>
      <c r="N219" s="186"/>
    </row>
    <row r="220" spans="1:14" x14ac:dyDescent="0.25">
      <c r="A220" s="367"/>
      <c r="B220" s="225" t="s">
        <v>981</v>
      </c>
      <c r="C220" s="220" t="s">
        <v>897</v>
      </c>
      <c r="D220" s="427">
        <v>0.1</v>
      </c>
      <c r="E220" s="220" t="s">
        <v>922</v>
      </c>
      <c r="F220" s="220" t="s">
        <v>717</v>
      </c>
      <c r="G220" s="220" t="s">
        <v>637</v>
      </c>
      <c r="H220" s="203">
        <v>73</v>
      </c>
      <c r="I220" s="220" t="s">
        <v>1</v>
      </c>
      <c r="J220" s="220" t="s">
        <v>620</v>
      </c>
      <c r="K220" s="202" t="s">
        <v>978</v>
      </c>
      <c r="L220" s="188"/>
      <c r="M220" s="366"/>
      <c r="N220" s="186"/>
    </row>
    <row r="221" spans="1:14" x14ac:dyDescent="0.25">
      <c r="A221" s="367"/>
      <c r="B221" s="225" t="s">
        <v>982</v>
      </c>
      <c r="C221" s="220" t="s">
        <v>897</v>
      </c>
      <c r="D221" s="427">
        <v>0.67</v>
      </c>
      <c r="E221" s="220" t="s">
        <v>922</v>
      </c>
      <c r="F221" s="220" t="s">
        <v>3</v>
      </c>
      <c r="G221" s="220" t="s">
        <v>637</v>
      </c>
      <c r="H221" s="203">
        <v>20</v>
      </c>
      <c r="I221" s="220" t="s">
        <v>1</v>
      </c>
      <c r="J221" s="220" t="s">
        <v>620</v>
      </c>
      <c r="K221" s="202"/>
      <c r="L221" s="188"/>
      <c r="M221" s="366"/>
      <c r="N221" s="186"/>
    </row>
    <row r="222" spans="1:14" x14ac:dyDescent="0.25">
      <c r="A222" s="367"/>
      <c r="B222" s="225"/>
      <c r="C222" s="220"/>
      <c r="D222" s="203"/>
      <c r="E222" s="220"/>
      <c r="F222" s="220"/>
      <c r="G222" s="220"/>
      <c r="H222" s="203"/>
      <c r="I222" s="220"/>
      <c r="J222" s="220"/>
      <c r="K222" s="202"/>
      <c r="L222" s="188"/>
      <c r="M222" s="366"/>
      <c r="N222" s="186"/>
    </row>
    <row r="223" spans="1:14" x14ac:dyDescent="0.25">
      <c r="A223" s="367"/>
      <c r="B223" s="225"/>
      <c r="C223" s="220"/>
      <c r="D223" s="203"/>
      <c r="E223" s="220"/>
      <c r="F223" s="220"/>
      <c r="G223" s="220"/>
      <c r="H223" s="203"/>
      <c r="I223" s="220"/>
      <c r="J223" s="220"/>
      <c r="K223" s="202"/>
      <c r="L223" s="188"/>
      <c r="M223" s="366"/>
      <c r="N223" s="186"/>
    </row>
    <row r="224" spans="1:14" x14ac:dyDescent="0.25">
      <c r="A224" s="367"/>
      <c r="B224" s="225"/>
      <c r="C224" s="220"/>
      <c r="D224" s="203"/>
      <c r="E224" s="220"/>
      <c r="F224" s="220"/>
      <c r="G224" s="220"/>
      <c r="H224" s="203"/>
      <c r="I224" s="220"/>
      <c r="J224" s="220"/>
      <c r="K224" s="202"/>
      <c r="L224" s="188"/>
      <c r="M224" s="366"/>
      <c r="N224" s="186"/>
    </row>
    <row r="225" spans="1:14" ht="15.75" thickBot="1" x14ac:dyDescent="0.3">
      <c r="A225" s="367"/>
      <c r="B225" s="224"/>
      <c r="C225" s="216"/>
      <c r="D225" s="192"/>
      <c r="E225" s="216"/>
      <c r="F225" s="216"/>
      <c r="G225" s="216"/>
      <c r="H225" s="192"/>
      <c r="I225" s="216"/>
      <c r="J225" s="216"/>
      <c r="K225" s="191"/>
      <c r="L225" s="188"/>
      <c r="M225" s="366"/>
      <c r="N225" s="186"/>
    </row>
    <row r="226" spans="1:14" x14ac:dyDescent="0.25">
      <c r="A226" s="368"/>
      <c r="B226" s="188"/>
      <c r="C226" s="188"/>
      <c r="D226" s="188"/>
      <c r="E226" s="188"/>
      <c r="F226" s="188"/>
      <c r="G226" s="188"/>
      <c r="H226" s="188"/>
      <c r="I226" s="188"/>
      <c r="J226" s="188"/>
      <c r="K226" s="188"/>
      <c r="L226" s="188"/>
      <c r="M226" s="366"/>
      <c r="N226" s="186"/>
    </row>
    <row r="227" spans="1:14" ht="18.75" x14ac:dyDescent="0.25">
      <c r="A227" s="363"/>
      <c r="B227" s="190" t="s">
        <v>448</v>
      </c>
      <c r="C227" s="190"/>
      <c r="D227" s="190"/>
      <c r="E227" s="190"/>
      <c r="F227" s="190"/>
      <c r="G227" s="190"/>
      <c r="H227" s="190"/>
      <c r="I227" s="190"/>
      <c r="J227" s="190"/>
      <c r="K227" s="190"/>
      <c r="L227" s="190"/>
      <c r="M227" s="364"/>
      <c r="N227" s="186"/>
    </row>
    <row r="228" spans="1:14" ht="19.5" customHeight="1" x14ac:dyDescent="0.25">
      <c r="A228" s="365" t="s">
        <v>447</v>
      </c>
      <c r="B228" s="463" t="s">
        <v>446</v>
      </c>
      <c r="C228" s="464"/>
      <c r="D228" s="464"/>
      <c r="E228" s="464"/>
      <c r="F228" s="188"/>
      <c r="G228" s="188"/>
      <c r="H228" s="188"/>
      <c r="I228" s="188"/>
      <c r="J228" s="188"/>
      <c r="K228" s="188"/>
      <c r="L228" s="188"/>
      <c r="M228" s="366"/>
      <c r="N228" s="186"/>
    </row>
    <row r="229" spans="1:14" ht="56.25" customHeight="1" thickBot="1" x14ac:dyDescent="0.3">
      <c r="A229" s="368"/>
      <c r="B229" s="461" t="s">
        <v>445</v>
      </c>
      <c r="C229" s="461"/>
      <c r="D229" s="461"/>
      <c r="E229" s="461"/>
      <c r="F229" s="188"/>
      <c r="G229" s="188"/>
      <c r="H229" s="188"/>
      <c r="I229" s="188"/>
      <c r="J229" s="188"/>
      <c r="K229" s="188"/>
      <c r="L229" s="188"/>
      <c r="M229" s="366"/>
      <c r="N229" s="186"/>
    </row>
    <row r="230" spans="1:14" ht="33" x14ac:dyDescent="0.25">
      <c r="A230" s="368"/>
      <c r="B230" s="196" t="s">
        <v>414</v>
      </c>
      <c r="C230" s="195" t="s">
        <v>424</v>
      </c>
      <c r="D230" s="194" t="s">
        <v>8</v>
      </c>
      <c r="E230" s="297"/>
      <c r="F230" s="188"/>
      <c r="G230" s="188"/>
      <c r="H230" s="188"/>
      <c r="I230" s="188"/>
      <c r="J230" s="188"/>
      <c r="K230" s="188"/>
      <c r="L230" s="188"/>
      <c r="M230" s="366"/>
      <c r="N230" s="186"/>
    </row>
    <row r="231" spans="1:14" x14ac:dyDescent="0.25">
      <c r="A231" s="368"/>
      <c r="B231" s="204" t="s">
        <v>423</v>
      </c>
      <c r="C231" s="203" t="s">
        <v>849</v>
      </c>
      <c r="D231" s="202"/>
      <c r="E231" s="297"/>
      <c r="F231" s="188"/>
      <c r="G231" s="188"/>
      <c r="H231" s="188"/>
      <c r="I231" s="188"/>
      <c r="J231" s="188"/>
      <c r="K231" s="188"/>
      <c r="L231" s="188"/>
      <c r="M231" s="366"/>
      <c r="N231" s="186"/>
    </row>
    <row r="232" spans="1:14" x14ac:dyDescent="0.25">
      <c r="A232" s="368"/>
      <c r="B232" s="204" t="s">
        <v>422</v>
      </c>
      <c r="C232" s="203" t="s">
        <v>849</v>
      </c>
      <c r="D232" s="202"/>
      <c r="E232" s="297"/>
      <c r="F232" s="188"/>
      <c r="G232" s="188"/>
      <c r="H232" s="188"/>
      <c r="I232" s="188"/>
      <c r="J232" s="188"/>
      <c r="K232" s="188"/>
      <c r="L232" s="188"/>
      <c r="M232" s="366"/>
      <c r="N232" s="186"/>
    </row>
    <row r="233" spans="1:14" x14ac:dyDescent="0.25">
      <c r="A233" s="368"/>
      <c r="B233" s="204" t="s">
        <v>421</v>
      </c>
      <c r="C233" s="203">
        <v>0</v>
      </c>
      <c r="D233" s="202"/>
      <c r="E233" s="297"/>
      <c r="F233" s="188"/>
      <c r="G233" s="188"/>
      <c r="H233" s="188"/>
      <c r="I233" s="188"/>
      <c r="J233" s="188"/>
      <c r="K233" s="188"/>
      <c r="L233" s="188"/>
      <c r="M233" s="366"/>
      <c r="N233" s="186"/>
    </row>
    <row r="234" spans="1:14" x14ac:dyDescent="0.25">
      <c r="A234" s="368"/>
      <c r="B234" s="204" t="s">
        <v>3</v>
      </c>
      <c r="C234" s="203">
        <v>0</v>
      </c>
      <c r="D234" s="202"/>
      <c r="E234" s="297"/>
      <c r="F234" s="188"/>
      <c r="G234" s="188"/>
      <c r="H234" s="188"/>
      <c r="I234" s="188"/>
      <c r="J234" s="188"/>
      <c r="K234" s="188"/>
      <c r="L234" s="188"/>
      <c r="M234" s="366"/>
      <c r="N234" s="186"/>
    </row>
    <row r="235" spans="1:14" x14ac:dyDescent="0.25">
      <c r="A235" s="368"/>
      <c r="B235" s="204" t="s">
        <v>420</v>
      </c>
      <c r="C235" s="203">
        <v>0</v>
      </c>
      <c r="D235" s="202"/>
      <c r="E235" s="297"/>
      <c r="F235" s="188"/>
      <c r="G235" s="188"/>
      <c r="H235" s="188"/>
      <c r="I235" s="188"/>
      <c r="J235" s="188"/>
      <c r="K235" s="188"/>
      <c r="L235" s="188"/>
      <c r="M235" s="366"/>
      <c r="N235" s="186"/>
    </row>
    <row r="236" spans="1:14" x14ac:dyDescent="0.25">
      <c r="A236" s="368"/>
      <c r="B236" s="204" t="s">
        <v>419</v>
      </c>
      <c r="C236" s="203"/>
      <c r="D236" s="202"/>
      <c r="E236" s="297"/>
      <c r="F236" s="188"/>
      <c r="G236" s="188"/>
      <c r="H236" s="188"/>
      <c r="I236" s="188"/>
      <c r="J236" s="188"/>
      <c r="K236" s="188"/>
      <c r="L236" s="188"/>
      <c r="M236" s="366"/>
      <c r="N236" s="186"/>
    </row>
    <row r="237" spans="1:14" x14ac:dyDescent="0.25">
      <c r="A237" s="368"/>
      <c r="B237" s="204" t="s">
        <v>444</v>
      </c>
      <c r="C237" s="203" t="s">
        <v>849</v>
      </c>
      <c r="D237" s="202"/>
      <c r="E237" s="297"/>
      <c r="F237" s="188"/>
      <c r="G237" s="188"/>
      <c r="H237" s="188"/>
      <c r="I237" s="188"/>
      <c r="J237" s="188"/>
      <c r="K237" s="188"/>
      <c r="L237" s="188"/>
      <c r="M237" s="366"/>
      <c r="N237" s="186"/>
    </row>
    <row r="238" spans="1:14" x14ac:dyDescent="0.25">
      <c r="A238" s="368"/>
      <c r="B238" s="204" t="s">
        <v>408</v>
      </c>
      <c r="C238" s="203">
        <v>0</v>
      </c>
      <c r="D238" s="202"/>
      <c r="E238" s="297"/>
      <c r="F238" s="188"/>
      <c r="G238" s="188"/>
      <c r="H238" s="188"/>
      <c r="I238" s="188"/>
      <c r="J238" s="188"/>
      <c r="K238" s="188"/>
      <c r="L238" s="188"/>
      <c r="M238" s="366"/>
      <c r="N238" s="186"/>
    </row>
    <row r="239" spans="1:14" x14ac:dyDescent="0.25">
      <c r="A239" s="368"/>
      <c r="B239" s="201" t="s">
        <v>407</v>
      </c>
      <c r="C239" s="200">
        <v>0</v>
      </c>
      <c r="D239" s="202"/>
      <c r="E239" s="297"/>
      <c r="F239" s="188"/>
      <c r="G239" s="188"/>
      <c r="H239" s="188"/>
      <c r="I239" s="188"/>
      <c r="J239" s="188"/>
      <c r="K239" s="188"/>
      <c r="L239" s="188"/>
      <c r="M239" s="366"/>
      <c r="N239" s="186"/>
    </row>
    <row r="240" spans="1:14" x14ac:dyDescent="0.25">
      <c r="A240" s="368"/>
      <c r="B240" s="201" t="s">
        <v>406</v>
      </c>
      <c r="C240" s="200">
        <v>0</v>
      </c>
      <c r="D240" s="202"/>
      <c r="E240" s="297"/>
      <c r="F240" s="188"/>
      <c r="G240" s="188"/>
      <c r="H240" s="188"/>
      <c r="I240" s="188"/>
      <c r="J240" s="188"/>
      <c r="K240" s="188"/>
      <c r="L240" s="188"/>
      <c r="M240" s="366"/>
      <c r="N240" s="186"/>
    </row>
    <row r="241" spans="1:14" ht="15.75" thickBot="1" x14ac:dyDescent="0.3">
      <c r="A241" s="368"/>
      <c r="B241" s="127" t="s">
        <v>405</v>
      </c>
      <c r="C241" s="198">
        <f>SUM(C231:C240)</f>
        <v>0</v>
      </c>
      <c r="D241" s="197"/>
      <c r="E241" s="297"/>
      <c r="F241" s="188"/>
      <c r="G241" s="188"/>
      <c r="H241" s="188"/>
      <c r="I241" s="188"/>
      <c r="J241" s="188"/>
      <c r="K241" s="188"/>
      <c r="L241" s="188"/>
      <c r="M241" s="366"/>
      <c r="N241" s="186"/>
    </row>
    <row r="242" spans="1:14" x14ac:dyDescent="0.25">
      <c r="A242" s="368"/>
      <c r="B242" s="188"/>
      <c r="C242" s="188"/>
      <c r="D242" s="188"/>
      <c r="E242" s="188"/>
      <c r="F242" s="188"/>
      <c r="G242" s="188"/>
      <c r="H242" s="188"/>
      <c r="I242" s="188"/>
      <c r="J242" s="188"/>
      <c r="K242" s="188"/>
      <c r="L242" s="188"/>
      <c r="M242" s="366"/>
      <c r="N242" s="186"/>
    </row>
    <row r="243" spans="1:14" ht="16.5" customHeight="1" x14ac:dyDescent="0.25">
      <c r="A243" s="369" t="s">
        <v>443</v>
      </c>
      <c r="B243" s="473" t="s">
        <v>442</v>
      </c>
      <c r="C243" s="474"/>
      <c r="D243" s="474"/>
      <c r="E243" s="474"/>
      <c r="F243" s="188"/>
      <c r="G243" s="188"/>
      <c r="H243" s="188"/>
      <c r="I243" s="188"/>
      <c r="J243" s="188"/>
      <c r="K243" s="188"/>
      <c r="L243" s="188"/>
      <c r="M243" s="366"/>
      <c r="N243" s="186"/>
    </row>
    <row r="244" spans="1:14" ht="24" customHeight="1" thickBot="1" x14ac:dyDescent="0.3">
      <c r="A244" s="365"/>
      <c r="B244" s="475" t="s">
        <v>441</v>
      </c>
      <c r="C244" s="476"/>
      <c r="D244" s="476"/>
      <c r="E244" s="476"/>
      <c r="F244" s="188"/>
      <c r="G244" s="188"/>
      <c r="H244" s="188"/>
      <c r="I244" s="188"/>
      <c r="J244" s="188"/>
      <c r="K244" s="188"/>
      <c r="L244" s="188"/>
      <c r="M244" s="366"/>
      <c r="N244" s="186"/>
    </row>
    <row r="245" spans="1:14" ht="93" customHeight="1" x14ac:dyDescent="0.25">
      <c r="A245" s="367"/>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x14ac:dyDescent="0.25">
      <c r="A246" s="367"/>
      <c r="B246" s="204"/>
      <c r="C246" s="220"/>
      <c r="D246" s="220"/>
      <c r="E246" s="203"/>
      <c r="F246" s="203"/>
      <c r="G246" s="220"/>
      <c r="H246" s="220"/>
      <c r="I246" s="203"/>
      <c r="J246" s="203"/>
      <c r="K246" s="219"/>
      <c r="L246" s="218"/>
      <c r="M246" s="217"/>
      <c r="N246" s="186"/>
    </row>
    <row r="247" spans="1:14" x14ac:dyDescent="0.25">
      <c r="A247" s="367"/>
      <c r="B247" s="204"/>
      <c r="C247" s="220"/>
      <c r="D247" s="220"/>
      <c r="E247" s="203"/>
      <c r="F247" s="203"/>
      <c r="G247" s="220"/>
      <c r="H247" s="220"/>
      <c r="I247" s="203"/>
      <c r="J247" s="203"/>
      <c r="K247" s="219"/>
      <c r="L247" s="218"/>
      <c r="M247" s="217"/>
      <c r="N247" s="186"/>
    </row>
    <row r="248" spans="1:14" x14ac:dyDescent="0.25">
      <c r="A248" s="367"/>
      <c r="B248" s="204"/>
      <c r="C248" s="220"/>
      <c r="D248" s="220"/>
      <c r="E248" s="203"/>
      <c r="F248" s="203"/>
      <c r="G248" s="220"/>
      <c r="H248" s="220"/>
      <c r="I248" s="203"/>
      <c r="J248" s="203"/>
      <c r="K248" s="219"/>
      <c r="L248" s="218"/>
      <c r="M248" s="217"/>
      <c r="N248" s="186"/>
    </row>
    <row r="249" spans="1:14" x14ac:dyDescent="0.25">
      <c r="A249" s="367"/>
      <c r="B249" s="204"/>
      <c r="C249" s="220"/>
      <c r="D249" s="220"/>
      <c r="E249" s="203"/>
      <c r="F249" s="203"/>
      <c r="G249" s="220"/>
      <c r="H249" s="220"/>
      <c r="I249" s="203"/>
      <c r="J249" s="203"/>
      <c r="K249" s="219"/>
      <c r="L249" s="218"/>
      <c r="M249" s="217"/>
      <c r="N249" s="186"/>
    </row>
    <row r="250" spans="1:14" x14ac:dyDescent="0.25">
      <c r="A250" s="367"/>
      <c r="B250" s="204"/>
      <c r="C250" s="220"/>
      <c r="D250" s="220"/>
      <c r="E250" s="203"/>
      <c r="F250" s="203"/>
      <c r="G250" s="220"/>
      <c r="H250" s="220"/>
      <c r="I250" s="203"/>
      <c r="J250" s="203"/>
      <c r="K250" s="219"/>
      <c r="L250" s="218"/>
      <c r="M250" s="217"/>
      <c r="N250" s="186"/>
    </row>
    <row r="251" spans="1:14" x14ac:dyDescent="0.25">
      <c r="A251" s="367"/>
      <c r="B251" s="204"/>
      <c r="C251" s="220"/>
      <c r="D251" s="220"/>
      <c r="E251" s="203"/>
      <c r="F251" s="203"/>
      <c r="G251" s="220"/>
      <c r="H251" s="220"/>
      <c r="I251" s="203"/>
      <c r="J251" s="203"/>
      <c r="K251" s="219"/>
      <c r="L251" s="218"/>
      <c r="M251" s="217"/>
      <c r="N251" s="186"/>
    </row>
    <row r="252" spans="1:14" x14ac:dyDescent="0.25">
      <c r="A252" s="367"/>
      <c r="B252" s="204"/>
      <c r="C252" s="220"/>
      <c r="D252" s="220"/>
      <c r="E252" s="203"/>
      <c r="F252" s="203"/>
      <c r="G252" s="220"/>
      <c r="H252" s="220"/>
      <c r="I252" s="203"/>
      <c r="J252" s="203"/>
      <c r="K252" s="219"/>
      <c r="L252" s="218"/>
      <c r="M252" s="217"/>
      <c r="N252" s="186"/>
    </row>
    <row r="253" spans="1:14" x14ac:dyDescent="0.25">
      <c r="A253" s="367"/>
      <c r="B253" s="204"/>
      <c r="C253" s="220"/>
      <c r="D253" s="220"/>
      <c r="E253" s="203"/>
      <c r="F253" s="203"/>
      <c r="G253" s="220"/>
      <c r="H253" s="220"/>
      <c r="I253" s="203"/>
      <c r="J253" s="203"/>
      <c r="K253" s="219"/>
      <c r="L253" s="218"/>
      <c r="M253" s="217"/>
      <c r="N253" s="186"/>
    </row>
    <row r="254" spans="1:14" x14ac:dyDescent="0.25">
      <c r="A254" s="367"/>
      <c r="B254" s="204"/>
      <c r="C254" s="220"/>
      <c r="D254" s="220"/>
      <c r="E254" s="203"/>
      <c r="F254" s="203"/>
      <c r="G254" s="220"/>
      <c r="H254" s="220"/>
      <c r="I254" s="203"/>
      <c r="J254" s="203"/>
      <c r="K254" s="219"/>
      <c r="L254" s="218"/>
      <c r="M254" s="217"/>
      <c r="N254" s="186"/>
    </row>
    <row r="255" spans="1:14" ht="15.75" thickBot="1" x14ac:dyDescent="0.3">
      <c r="A255" s="367"/>
      <c r="B255" s="193"/>
      <c r="C255" s="216"/>
      <c r="D255" s="216"/>
      <c r="E255" s="192"/>
      <c r="F255" s="192"/>
      <c r="G255" s="216"/>
      <c r="H255" s="216"/>
      <c r="I255" s="192"/>
      <c r="J255" s="192"/>
      <c r="K255" s="215"/>
      <c r="L255" s="214"/>
      <c r="M255" s="213"/>
      <c r="N255" s="186"/>
    </row>
    <row r="256" spans="1:14" x14ac:dyDescent="0.25">
      <c r="A256" s="365"/>
      <c r="B256" s="212"/>
      <c r="C256" s="211"/>
      <c r="D256" s="188"/>
      <c r="E256" s="188"/>
      <c r="F256" s="188"/>
      <c r="G256" s="188"/>
      <c r="H256" s="188"/>
      <c r="I256" s="188"/>
      <c r="J256" s="188"/>
      <c r="K256" s="188"/>
      <c r="L256" s="188"/>
      <c r="M256" s="366"/>
      <c r="N256" s="186"/>
    </row>
    <row r="257" spans="1:15" x14ac:dyDescent="0.25">
      <c r="A257" s="365" t="s">
        <v>430</v>
      </c>
      <c r="B257" s="459" t="s">
        <v>429</v>
      </c>
      <c r="C257" s="460"/>
      <c r="D257" s="460"/>
      <c r="E257" s="460"/>
      <c r="F257" s="188"/>
      <c r="G257" s="188"/>
      <c r="H257" s="188"/>
      <c r="I257" s="188"/>
      <c r="J257" s="188"/>
      <c r="K257" s="188"/>
      <c r="L257" s="188"/>
      <c r="M257" s="366"/>
      <c r="N257" s="186"/>
    </row>
    <row r="258" spans="1:15" ht="33.75" customHeight="1" thickBot="1" x14ac:dyDescent="0.3">
      <c r="A258" s="368"/>
      <c r="B258" s="462" t="s">
        <v>428</v>
      </c>
      <c r="C258" s="462"/>
      <c r="D258" s="462"/>
      <c r="E258" s="462"/>
      <c r="F258" s="188"/>
      <c r="G258" s="188"/>
      <c r="H258" s="188"/>
      <c r="I258" s="188"/>
      <c r="J258" s="188"/>
      <c r="K258" s="188"/>
      <c r="L258" s="188"/>
      <c r="M258" s="366"/>
      <c r="N258" s="210"/>
    </row>
    <row r="259" spans="1:15" ht="33" x14ac:dyDescent="0.25">
      <c r="A259" s="368"/>
      <c r="B259" s="196" t="s">
        <v>414</v>
      </c>
      <c r="C259" s="195" t="s">
        <v>413</v>
      </c>
      <c r="D259" s="195" t="s">
        <v>412</v>
      </c>
      <c r="E259" s="194" t="s">
        <v>8</v>
      </c>
      <c r="F259" s="297"/>
      <c r="G259" s="188"/>
      <c r="H259" s="188"/>
      <c r="I259" s="188"/>
      <c r="J259" s="188"/>
      <c r="K259" s="188"/>
      <c r="L259" s="188"/>
      <c r="M259" s="366"/>
      <c r="N259" s="209"/>
      <c r="O259" s="186"/>
    </row>
    <row r="260" spans="1:15" x14ac:dyDescent="0.25">
      <c r="A260" s="368"/>
      <c r="B260" s="204" t="s">
        <v>411</v>
      </c>
      <c r="C260" s="203"/>
      <c r="D260" s="203"/>
      <c r="E260" s="202"/>
      <c r="F260" s="297"/>
      <c r="G260" s="188"/>
      <c r="H260" s="188"/>
      <c r="I260" s="188"/>
      <c r="J260" s="188"/>
      <c r="K260" s="188"/>
      <c r="L260" s="188"/>
      <c r="M260" s="366"/>
      <c r="N260" s="209"/>
      <c r="O260" s="186"/>
    </row>
    <row r="261" spans="1:15" x14ac:dyDescent="0.25">
      <c r="A261" s="368"/>
      <c r="B261" s="204" t="s">
        <v>410</v>
      </c>
      <c r="C261" s="203"/>
      <c r="D261" s="203"/>
      <c r="E261" s="202"/>
      <c r="F261" s="297"/>
      <c r="G261" s="188"/>
      <c r="H261" s="188"/>
      <c r="I261" s="188"/>
      <c r="J261" s="188"/>
      <c r="K261" s="188"/>
      <c r="L261" s="188"/>
      <c r="M261" s="366"/>
      <c r="N261" s="209"/>
      <c r="O261" s="186"/>
    </row>
    <row r="262" spans="1:15" x14ac:dyDescent="0.25">
      <c r="A262" s="368"/>
      <c r="B262" s="204" t="s">
        <v>409</v>
      </c>
      <c r="C262" s="203"/>
      <c r="D262" s="203"/>
      <c r="E262" s="202"/>
      <c r="F262" s="297"/>
      <c r="G262" s="188"/>
      <c r="H262" s="188"/>
      <c r="I262" s="188"/>
      <c r="J262" s="188"/>
      <c r="K262" s="188"/>
      <c r="L262" s="188"/>
      <c r="M262" s="366"/>
      <c r="N262" s="209"/>
      <c r="O262" s="186"/>
    </row>
    <row r="263" spans="1:15" x14ac:dyDescent="0.25">
      <c r="A263" s="368"/>
      <c r="B263" s="204" t="s">
        <v>408</v>
      </c>
      <c r="C263" s="203"/>
      <c r="D263" s="203"/>
      <c r="E263" s="202"/>
      <c r="F263" s="297"/>
      <c r="G263" s="188"/>
      <c r="H263" s="188"/>
      <c r="I263" s="188"/>
      <c r="J263" s="188"/>
      <c r="K263" s="188"/>
      <c r="L263" s="188"/>
      <c r="M263" s="366"/>
      <c r="N263" s="209"/>
      <c r="O263" s="186"/>
    </row>
    <row r="264" spans="1:15" x14ac:dyDescent="0.25">
      <c r="A264" s="368"/>
      <c r="B264" s="201" t="s">
        <v>407</v>
      </c>
      <c r="C264" s="200"/>
      <c r="D264" s="200"/>
      <c r="E264" s="199"/>
      <c r="F264" s="297"/>
      <c r="G264" s="188"/>
      <c r="H264" s="188"/>
      <c r="I264" s="188"/>
      <c r="J264" s="188"/>
      <c r="K264" s="188"/>
      <c r="L264" s="188"/>
      <c r="M264" s="366"/>
      <c r="N264" s="209"/>
      <c r="O264" s="186"/>
    </row>
    <row r="265" spans="1:15" x14ac:dyDescent="0.25">
      <c r="A265" s="368"/>
      <c r="B265" s="201" t="s">
        <v>406</v>
      </c>
      <c r="C265" s="200"/>
      <c r="D265" s="200"/>
      <c r="E265" s="199"/>
      <c r="F265" s="297"/>
      <c r="G265" s="188"/>
      <c r="H265" s="188"/>
      <c r="I265" s="188"/>
      <c r="J265" s="188"/>
      <c r="K265" s="188"/>
      <c r="L265" s="188"/>
      <c r="M265" s="366"/>
      <c r="N265" s="209"/>
      <c r="O265" s="186"/>
    </row>
    <row r="266" spans="1:15" ht="15.75" thickBot="1" x14ac:dyDescent="0.3">
      <c r="A266" s="368"/>
      <c r="B266" s="127" t="s">
        <v>405</v>
      </c>
      <c r="C266" s="198"/>
      <c r="D266" s="198">
        <f>(SUMIF(D260:D265,"Increase",C260:C265))-(SUMIF(D260:D265,"Decrease",C260:C265))</f>
        <v>0</v>
      </c>
      <c r="E266" s="197"/>
      <c r="F266" s="297"/>
      <c r="G266" s="188"/>
      <c r="H266" s="188"/>
      <c r="I266" s="188"/>
      <c r="J266" s="188"/>
      <c r="K266" s="188"/>
      <c r="L266" s="188"/>
      <c r="M266" s="366"/>
      <c r="N266" s="209"/>
      <c r="O266" s="186"/>
    </row>
    <row r="267" spans="1:15" x14ac:dyDescent="0.25">
      <c r="A267" s="368"/>
      <c r="B267" s="297"/>
      <c r="C267" s="297"/>
      <c r="D267" s="297"/>
      <c r="E267" s="297"/>
      <c r="F267" s="188"/>
      <c r="G267" s="188"/>
      <c r="H267" s="188"/>
      <c r="I267" s="188"/>
      <c r="J267" s="188"/>
      <c r="K267" s="188"/>
      <c r="L267" s="188"/>
      <c r="M267" s="366"/>
      <c r="N267" s="208"/>
    </row>
    <row r="268" spans="1:15" x14ac:dyDescent="0.25">
      <c r="A268" s="368" t="s">
        <v>427</v>
      </c>
      <c r="B268" s="297" t="s">
        <v>426</v>
      </c>
      <c r="C268" s="297"/>
      <c r="D268" s="297"/>
      <c r="E268" s="297"/>
      <c r="F268" s="188"/>
      <c r="G268" s="188"/>
      <c r="H268" s="188"/>
      <c r="I268" s="188"/>
      <c r="J268" s="188"/>
      <c r="K268" s="188"/>
      <c r="L268" s="188"/>
      <c r="M268" s="366"/>
      <c r="N268" s="186"/>
    </row>
    <row r="269" spans="1:15" ht="57.75" customHeight="1" thickBot="1" x14ac:dyDescent="0.3">
      <c r="A269" s="368"/>
      <c r="B269" s="461" t="s">
        <v>425</v>
      </c>
      <c r="C269" s="461"/>
      <c r="D269" s="461"/>
      <c r="E269" s="461"/>
      <c r="F269" s="188"/>
      <c r="G269" s="188"/>
      <c r="H269" s="188"/>
      <c r="I269" s="188"/>
      <c r="J269" s="188"/>
      <c r="K269" s="188"/>
      <c r="L269" s="188"/>
      <c r="M269" s="366"/>
      <c r="N269" s="186"/>
    </row>
    <row r="270" spans="1:15" ht="33" x14ac:dyDescent="0.25">
      <c r="A270" s="368"/>
      <c r="B270" s="196" t="s">
        <v>414</v>
      </c>
      <c r="C270" s="195" t="s">
        <v>424</v>
      </c>
      <c r="D270" s="194" t="s">
        <v>8</v>
      </c>
      <c r="E270" s="297"/>
      <c r="F270" s="188"/>
      <c r="G270" s="188"/>
      <c r="H270" s="188"/>
      <c r="I270" s="188"/>
      <c r="J270" s="188"/>
      <c r="K270" s="188"/>
      <c r="L270" s="188"/>
      <c r="M270" s="366"/>
      <c r="N270" s="186"/>
    </row>
    <row r="271" spans="1:15" s="205" customFormat="1" x14ac:dyDescent="0.25">
      <c r="A271" s="370"/>
      <c r="B271" s="204" t="s">
        <v>423</v>
      </c>
      <c r="C271" s="203">
        <v>0</v>
      </c>
      <c r="D271" s="202"/>
      <c r="E271" s="207"/>
      <c r="F271" s="206"/>
      <c r="G271" s="206"/>
      <c r="H271" s="206"/>
      <c r="I271" s="206"/>
      <c r="J271" s="206"/>
      <c r="K271" s="206"/>
      <c r="L271" s="206"/>
      <c r="M271" s="371"/>
      <c r="N271" s="186"/>
    </row>
    <row r="272" spans="1:15" s="205" customFormat="1" x14ac:dyDescent="0.25">
      <c r="A272" s="370"/>
      <c r="B272" s="204" t="s">
        <v>422</v>
      </c>
      <c r="C272" s="203">
        <v>0</v>
      </c>
      <c r="D272" s="202"/>
      <c r="E272" s="207"/>
      <c r="F272" s="206"/>
      <c r="G272" s="206"/>
      <c r="H272" s="206"/>
      <c r="I272" s="206"/>
      <c r="J272" s="206"/>
      <c r="K272" s="206"/>
      <c r="L272" s="206"/>
      <c r="M272" s="371"/>
      <c r="N272" s="186"/>
    </row>
    <row r="273" spans="1:15" s="205" customFormat="1" x14ac:dyDescent="0.25">
      <c r="A273" s="370"/>
      <c r="B273" s="204" t="s">
        <v>421</v>
      </c>
      <c r="C273" s="203">
        <v>0</v>
      </c>
      <c r="D273" s="202"/>
      <c r="E273" s="207"/>
      <c r="F273" s="206"/>
      <c r="G273" s="206"/>
      <c r="H273" s="206"/>
      <c r="I273" s="206"/>
      <c r="J273" s="206"/>
      <c r="K273" s="206"/>
      <c r="L273" s="206"/>
      <c r="M273" s="371"/>
      <c r="N273" s="186"/>
    </row>
    <row r="274" spans="1:15" s="205" customFormat="1" x14ac:dyDescent="0.25">
      <c r="A274" s="370"/>
      <c r="B274" s="204" t="s">
        <v>3</v>
      </c>
      <c r="C274" s="203">
        <v>0</v>
      </c>
      <c r="D274" s="202"/>
      <c r="E274" s="207"/>
      <c r="F274" s="206"/>
      <c r="G274" s="206"/>
      <c r="H274" s="206"/>
      <c r="I274" s="206"/>
      <c r="J274" s="206"/>
      <c r="K274" s="206"/>
      <c r="L274" s="206"/>
      <c r="M274" s="371"/>
      <c r="N274" s="186"/>
    </row>
    <row r="275" spans="1:15" s="205" customFormat="1" x14ac:dyDescent="0.25">
      <c r="A275" s="370"/>
      <c r="B275" s="204" t="s">
        <v>420</v>
      </c>
      <c r="C275" s="203">
        <v>0</v>
      </c>
      <c r="D275" s="202"/>
      <c r="E275" s="207"/>
      <c r="F275" s="206"/>
      <c r="G275" s="206"/>
      <c r="H275" s="206"/>
      <c r="I275" s="206"/>
      <c r="J275" s="206"/>
      <c r="K275" s="206"/>
      <c r="L275" s="206"/>
      <c r="M275" s="371"/>
      <c r="N275" s="186"/>
    </row>
    <row r="276" spans="1:15" s="205" customFormat="1" x14ac:dyDescent="0.25">
      <c r="A276" s="370"/>
      <c r="B276" s="204" t="s">
        <v>419</v>
      </c>
      <c r="C276" s="203">
        <v>0</v>
      </c>
      <c r="D276" s="202"/>
      <c r="E276" s="207"/>
      <c r="F276" s="206"/>
      <c r="G276" s="206"/>
      <c r="H276" s="206"/>
      <c r="I276" s="206"/>
      <c r="J276" s="206"/>
      <c r="K276" s="206"/>
      <c r="L276" s="206"/>
      <c r="M276" s="371"/>
      <c r="N276" s="186"/>
    </row>
    <row r="277" spans="1:15" s="205" customFormat="1" x14ac:dyDescent="0.25">
      <c r="A277" s="370"/>
      <c r="B277" s="204" t="s">
        <v>418</v>
      </c>
      <c r="C277" s="203">
        <v>0</v>
      </c>
      <c r="D277" s="202"/>
      <c r="E277" s="207"/>
      <c r="F277" s="206"/>
      <c r="G277" s="206"/>
      <c r="H277" s="206"/>
      <c r="I277" s="206"/>
      <c r="J277" s="206"/>
      <c r="K277" s="206"/>
      <c r="L277" s="206"/>
      <c r="M277" s="371"/>
      <c r="N277" s="186"/>
    </row>
    <row r="278" spans="1:15" s="205" customFormat="1" x14ac:dyDescent="0.25">
      <c r="A278" s="370"/>
      <c r="B278" s="204" t="s">
        <v>408</v>
      </c>
      <c r="C278" s="203">
        <v>0</v>
      </c>
      <c r="D278" s="202"/>
      <c r="E278" s="207"/>
      <c r="F278" s="206"/>
      <c r="G278" s="206"/>
      <c r="H278" s="206"/>
      <c r="I278" s="206"/>
      <c r="J278" s="206"/>
      <c r="K278" s="206"/>
      <c r="L278" s="206"/>
      <c r="M278" s="371"/>
      <c r="N278" s="186"/>
    </row>
    <row r="279" spans="1:15" s="205" customFormat="1" x14ac:dyDescent="0.25">
      <c r="A279" s="370"/>
      <c r="B279" s="201" t="s">
        <v>407</v>
      </c>
      <c r="C279" s="200">
        <v>0</v>
      </c>
      <c r="D279" s="199"/>
      <c r="E279" s="207"/>
      <c r="F279" s="206"/>
      <c r="G279" s="206"/>
      <c r="H279" s="206"/>
      <c r="I279" s="206"/>
      <c r="J279" s="206"/>
      <c r="K279" s="206"/>
      <c r="L279" s="206"/>
      <c r="M279" s="371"/>
      <c r="N279" s="186"/>
    </row>
    <row r="280" spans="1:15" s="205" customFormat="1" x14ac:dyDescent="0.25">
      <c r="A280" s="370"/>
      <c r="B280" s="201" t="s">
        <v>406</v>
      </c>
      <c r="C280" s="200">
        <v>0</v>
      </c>
      <c r="D280" s="199"/>
      <c r="E280" s="207"/>
      <c r="F280" s="206"/>
      <c r="G280" s="206"/>
      <c r="H280" s="206"/>
      <c r="I280" s="206"/>
      <c r="J280" s="206"/>
      <c r="K280" s="206"/>
      <c r="L280" s="206"/>
      <c r="M280" s="371"/>
      <c r="N280" s="186"/>
    </row>
    <row r="281" spans="1:15" ht="15.75" thickBot="1" x14ac:dyDescent="0.3">
      <c r="A281" s="368"/>
      <c r="B281" s="127" t="s">
        <v>405</v>
      </c>
      <c r="C281" s="198">
        <f>SUM(C271:C280)</f>
        <v>0</v>
      </c>
      <c r="D281" s="197"/>
      <c r="E281" s="297"/>
      <c r="F281" s="188"/>
      <c r="G281" s="188"/>
      <c r="H281" s="188"/>
      <c r="I281" s="188"/>
      <c r="J281" s="188"/>
      <c r="K281" s="188"/>
      <c r="L281" s="188"/>
      <c r="M281" s="366"/>
      <c r="N281" s="186"/>
    </row>
    <row r="282" spans="1:15" ht="14.25" customHeight="1" x14ac:dyDescent="0.25">
      <c r="A282" s="368"/>
      <c r="B282" s="297"/>
      <c r="C282" s="297"/>
      <c r="D282" s="297"/>
      <c r="E282" s="297"/>
      <c r="F282" s="188"/>
      <c r="G282" s="188"/>
      <c r="H282" s="188"/>
      <c r="I282" s="188"/>
      <c r="J282" s="188"/>
      <c r="K282" s="188"/>
      <c r="L282" s="188"/>
      <c r="M282" s="366"/>
      <c r="N282" s="186"/>
    </row>
    <row r="283" spans="1:15" x14ac:dyDescent="0.25">
      <c r="A283" s="365" t="s">
        <v>417</v>
      </c>
      <c r="B283" s="459" t="s">
        <v>416</v>
      </c>
      <c r="C283" s="460"/>
      <c r="D283" s="460"/>
      <c r="E283" s="460"/>
      <c r="F283" s="188"/>
      <c r="G283" s="188"/>
      <c r="H283" s="188"/>
      <c r="I283" s="188"/>
      <c r="J283" s="188"/>
      <c r="K283" s="188"/>
      <c r="L283" s="188"/>
      <c r="M283" s="366"/>
      <c r="N283" s="186"/>
    </row>
    <row r="284" spans="1:15" ht="35.25" customHeight="1" thickBot="1" x14ac:dyDescent="0.3">
      <c r="A284" s="368"/>
      <c r="B284" s="461" t="s">
        <v>415</v>
      </c>
      <c r="C284" s="461"/>
      <c r="D284" s="461"/>
      <c r="E284" s="461"/>
      <c r="F284" s="188"/>
      <c r="G284" s="188"/>
      <c r="H284" s="188"/>
      <c r="I284" s="188"/>
      <c r="J284" s="188"/>
      <c r="K284" s="188"/>
      <c r="L284" s="188"/>
      <c r="M284" s="366"/>
      <c r="N284" s="186"/>
    </row>
    <row r="285" spans="1:15" ht="33" x14ac:dyDescent="0.25">
      <c r="A285" s="368"/>
      <c r="B285" s="196" t="s">
        <v>414</v>
      </c>
      <c r="C285" s="195" t="s">
        <v>413</v>
      </c>
      <c r="D285" s="195" t="s">
        <v>412</v>
      </c>
      <c r="E285" s="194" t="s">
        <v>8</v>
      </c>
      <c r="F285" s="297"/>
      <c r="G285" s="188"/>
      <c r="H285" s="188"/>
      <c r="I285" s="188"/>
      <c r="J285" s="188"/>
      <c r="K285" s="188"/>
      <c r="L285" s="188"/>
      <c r="M285" s="366"/>
      <c r="N285" s="186"/>
      <c r="O285" s="186"/>
    </row>
    <row r="286" spans="1:15" x14ac:dyDescent="0.25">
      <c r="A286" s="368"/>
      <c r="B286" s="204" t="s">
        <v>411</v>
      </c>
      <c r="C286" s="203"/>
      <c r="D286" s="203"/>
      <c r="E286" s="202"/>
      <c r="F286" s="297"/>
      <c r="G286" s="188"/>
      <c r="H286" s="188"/>
      <c r="I286" s="188"/>
      <c r="J286" s="188"/>
      <c r="K286" s="188"/>
      <c r="L286" s="188"/>
      <c r="M286" s="366"/>
      <c r="N286" s="186"/>
      <c r="O286" s="186"/>
    </row>
    <row r="287" spans="1:15" x14ac:dyDescent="0.25">
      <c r="A287" s="368"/>
      <c r="B287" s="204" t="s">
        <v>410</v>
      </c>
      <c r="C287" s="203"/>
      <c r="D287" s="203"/>
      <c r="E287" s="202"/>
      <c r="F287" s="297"/>
      <c r="G287" s="188"/>
      <c r="H287" s="188"/>
      <c r="I287" s="188"/>
      <c r="J287" s="188"/>
      <c r="K287" s="188"/>
      <c r="L287" s="188"/>
      <c r="M287" s="366"/>
      <c r="N287" s="186"/>
      <c r="O287" s="186"/>
    </row>
    <row r="288" spans="1:15" x14ac:dyDescent="0.25">
      <c r="A288" s="368"/>
      <c r="B288" s="204" t="s">
        <v>409</v>
      </c>
      <c r="C288" s="203"/>
      <c r="D288" s="203"/>
      <c r="E288" s="202"/>
      <c r="F288" s="297"/>
      <c r="G288" s="188"/>
      <c r="H288" s="188"/>
      <c r="I288" s="188"/>
      <c r="J288" s="188"/>
      <c r="K288" s="188"/>
      <c r="L288" s="188"/>
      <c r="M288" s="366"/>
      <c r="N288" s="186"/>
      <c r="O288" s="186"/>
    </row>
    <row r="289" spans="1:15" x14ac:dyDescent="0.25">
      <c r="A289" s="368"/>
      <c r="B289" s="204" t="s">
        <v>408</v>
      </c>
      <c r="C289" s="203"/>
      <c r="D289" s="203"/>
      <c r="E289" s="202"/>
      <c r="F289" s="297"/>
      <c r="G289" s="188"/>
      <c r="H289" s="188"/>
      <c r="I289" s="188"/>
      <c r="J289" s="188"/>
      <c r="K289" s="188"/>
      <c r="L289" s="188"/>
      <c r="M289" s="366"/>
      <c r="N289" s="186"/>
      <c r="O289" s="186"/>
    </row>
    <row r="290" spans="1:15" x14ac:dyDescent="0.25">
      <c r="A290" s="368"/>
      <c r="B290" s="201" t="s">
        <v>407</v>
      </c>
      <c r="C290" s="200"/>
      <c r="D290" s="200"/>
      <c r="E290" s="199"/>
      <c r="F290" s="297"/>
      <c r="G290" s="188"/>
      <c r="H290" s="188"/>
      <c r="I290" s="188"/>
      <c r="J290" s="188"/>
      <c r="K290" s="188"/>
      <c r="L290" s="188"/>
      <c r="M290" s="366"/>
      <c r="N290" s="186"/>
      <c r="O290" s="186"/>
    </row>
    <row r="291" spans="1:15" x14ac:dyDescent="0.25">
      <c r="A291" s="368"/>
      <c r="B291" s="201" t="s">
        <v>406</v>
      </c>
      <c r="C291" s="200"/>
      <c r="D291" s="200"/>
      <c r="E291" s="199"/>
      <c r="F291" s="297"/>
      <c r="G291" s="188"/>
      <c r="H291" s="188"/>
      <c r="I291" s="188"/>
      <c r="J291" s="188"/>
      <c r="K291" s="188"/>
      <c r="L291" s="188"/>
      <c r="M291" s="366"/>
      <c r="N291" s="186"/>
      <c r="O291" s="186"/>
    </row>
    <row r="292" spans="1:15" ht="15.75" thickBot="1" x14ac:dyDescent="0.3">
      <c r="A292" s="368"/>
      <c r="B292" s="127" t="s">
        <v>405</v>
      </c>
      <c r="C292" s="198"/>
      <c r="D292" s="198">
        <f>(SUMIF(D286:D291,"Increase",C286:C291))-(SUMIF(D286:D291,"Decrease",C286:C291))</f>
        <v>0</v>
      </c>
      <c r="E292" s="197"/>
      <c r="F292" s="297"/>
      <c r="G292" s="188"/>
      <c r="H292" s="188"/>
      <c r="I292" s="188"/>
      <c r="J292" s="188"/>
      <c r="K292" s="188"/>
      <c r="L292" s="188"/>
      <c r="M292" s="366"/>
      <c r="N292" s="186"/>
      <c r="O292" s="186"/>
    </row>
    <row r="293" spans="1:15" x14ac:dyDescent="0.25">
      <c r="A293" s="368"/>
      <c r="B293" s="188"/>
      <c r="C293" s="188"/>
      <c r="D293" s="188"/>
      <c r="E293" s="188"/>
      <c r="F293" s="188"/>
      <c r="G293" s="188"/>
      <c r="H293" s="188"/>
      <c r="I293" s="188"/>
      <c r="J293" s="188"/>
      <c r="K293" s="188"/>
      <c r="L293" s="188"/>
      <c r="M293" s="366"/>
      <c r="N293" s="186"/>
      <c r="O293" s="186"/>
    </row>
    <row r="294" spans="1:15" x14ac:dyDescent="0.25">
      <c r="A294" s="365" t="s">
        <v>404</v>
      </c>
      <c r="B294" s="459" t="s">
        <v>403</v>
      </c>
      <c r="C294" s="460"/>
      <c r="D294" s="460"/>
      <c r="E294" s="460"/>
      <c r="F294" s="188"/>
      <c r="G294" s="188"/>
      <c r="H294" s="188"/>
      <c r="I294" s="188"/>
      <c r="J294" s="188"/>
      <c r="K294" s="188"/>
      <c r="L294" s="188"/>
      <c r="M294" s="366"/>
      <c r="N294" s="186"/>
    </row>
    <row r="295" spans="1:15" ht="32.25" customHeight="1" thickBot="1" x14ac:dyDescent="0.3">
      <c r="A295" s="368"/>
      <c r="B295" s="461" t="s">
        <v>402</v>
      </c>
      <c r="C295" s="461"/>
      <c r="D295" s="461"/>
      <c r="E295" s="461"/>
      <c r="F295" s="188"/>
      <c r="G295" s="188"/>
      <c r="H295" s="188"/>
      <c r="I295" s="188"/>
      <c r="J295" s="188"/>
      <c r="K295" s="188"/>
      <c r="L295" s="188"/>
      <c r="M295" s="366"/>
      <c r="N295" s="186"/>
    </row>
    <row r="296" spans="1:15" ht="33" x14ac:dyDescent="0.25">
      <c r="A296" s="368"/>
      <c r="B296" s="196" t="s">
        <v>401</v>
      </c>
      <c r="C296" s="195" t="s">
        <v>400</v>
      </c>
      <c r="D296" s="194" t="s">
        <v>8</v>
      </c>
      <c r="E296" s="297"/>
      <c r="F296" s="188"/>
      <c r="G296" s="188"/>
      <c r="H296" s="188"/>
      <c r="I296" s="188"/>
      <c r="J296" s="188"/>
      <c r="K296" s="188"/>
      <c r="L296" s="188"/>
      <c r="M296" s="366"/>
      <c r="N296" s="186"/>
    </row>
    <row r="297" spans="1:15" ht="15.75" thickBot="1" x14ac:dyDescent="0.3">
      <c r="A297" s="368"/>
      <c r="B297" s="193" t="s">
        <v>399</v>
      </c>
      <c r="C297" s="192">
        <v>57</v>
      </c>
      <c r="D297" s="191"/>
      <c r="E297" s="297"/>
      <c r="F297" s="188"/>
      <c r="G297" s="188"/>
      <c r="H297" s="188"/>
      <c r="I297" s="188"/>
      <c r="J297" s="188"/>
      <c r="K297" s="188"/>
      <c r="L297" s="188"/>
      <c r="M297" s="366"/>
      <c r="N297" s="186"/>
    </row>
    <row r="298" spans="1:15" ht="17.25" customHeight="1" x14ac:dyDescent="0.25">
      <c r="A298" s="368"/>
      <c r="B298" s="297"/>
      <c r="C298" s="297"/>
      <c r="D298" s="297"/>
      <c r="E298" s="297"/>
      <c r="F298" s="188"/>
      <c r="G298" s="188"/>
      <c r="H298" s="188"/>
      <c r="I298" s="188"/>
      <c r="J298" s="188"/>
      <c r="K298" s="188"/>
      <c r="L298" s="188"/>
      <c r="M298" s="366"/>
      <c r="N298" s="186"/>
    </row>
    <row r="299" spans="1:15" ht="18.75" x14ac:dyDescent="0.25">
      <c r="A299" s="363"/>
      <c r="B299" s="190" t="s">
        <v>335</v>
      </c>
      <c r="C299" s="190"/>
      <c r="D299" s="190"/>
      <c r="E299" s="190"/>
      <c r="F299" s="190"/>
      <c r="G299" s="190"/>
      <c r="H299" s="190"/>
      <c r="I299" s="190"/>
      <c r="J299" s="190"/>
      <c r="K299" s="190"/>
      <c r="L299" s="190"/>
      <c r="M299" s="364"/>
      <c r="N299" s="186"/>
    </row>
    <row r="300" spans="1:15" x14ac:dyDescent="0.25">
      <c r="A300" s="365" t="s">
        <v>398</v>
      </c>
      <c r="B300" s="459" t="s">
        <v>333</v>
      </c>
      <c r="C300" s="460"/>
      <c r="D300" s="460"/>
      <c r="E300" s="460"/>
      <c r="F300" s="188"/>
      <c r="G300" s="188"/>
      <c r="H300" s="188"/>
      <c r="I300" s="188"/>
      <c r="J300" s="188"/>
      <c r="K300" s="188"/>
      <c r="L300" s="188"/>
      <c r="M300" s="366"/>
      <c r="N300" s="186"/>
    </row>
    <row r="301" spans="1:15" ht="30.75" customHeight="1" thickBot="1" x14ac:dyDescent="0.3">
      <c r="A301" s="368"/>
      <c r="B301" s="461" t="s">
        <v>397</v>
      </c>
      <c r="C301" s="461"/>
      <c r="D301" s="461"/>
      <c r="E301" s="461"/>
      <c r="F301" s="188"/>
      <c r="G301" s="188"/>
      <c r="H301" s="188"/>
      <c r="I301" s="188"/>
      <c r="J301" s="188"/>
      <c r="K301" s="188"/>
      <c r="L301" s="188"/>
      <c r="M301" s="366"/>
      <c r="N301" s="186"/>
    </row>
    <row r="302" spans="1:15" ht="63" customHeight="1" thickBot="1" x14ac:dyDescent="0.3">
      <c r="A302" s="368"/>
      <c r="B302" s="442" t="s">
        <v>983</v>
      </c>
      <c r="C302" s="443"/>
      <c r="D302" s="443"/>
      <c r="E302" s="444"/>
      <c r="F302" s="188"/>
      <c r="G302" s="188"/>
      <c r="H302" s="188"/>
      <c r="I302" s="188"/>
      <c r="J302" s="188"/>
      <c r="K302" s="188"/>
      <c r="L302" s="188"/>
      <c r="M302" s="366"/>
      <c r="N302" s="186"/>
    </row>
    <row r="303" spans="1:15" ht="17.25" customHeight="1" x14ac:dyDescent="0.25">
      <c r="A303" s="368"/>
      <c r="B303" s="297"/>
      <c r="C303" s="297"/>
      <c r="D303" s="297"/>
      <c r="E303" s="297"/>
      <c r="F303" s="188"/>
      <c r="G303" s="188"/>
      <c r="H303" s="188"/>
      <c r="I303" s="188"/>
      <c r="J303" s="188"/>
      <c r="K303" s="188"/>
      <c r="L303" s="188"/>
      <c r="M303" s="366"/>
      <c r="N303" s="186"/>
    </row>
    <row r="304" spans="1:15" ht="18.75" x14ac:dyDescent="0.25">
      <c r="A304" s="372">
        <v>4</v>
      </c>
      <c r="B304" s="187" t="s">
        <v>396</v>
      </c>
      <c r="C304" s="187"/>
      <c r="D304" s="187"/>
      <c r="E304" s="187"/>
      <c r="F304" s="187"/>
      <c r="G304" s="187"/>
      <c r="H304" s="187"/>
      <c r="I304" s="187"/>
      <c r="J304" s="187"/>
      <c r="K304" s="187"/>
      <c r="L304" s="187"/>
      <c r="M304" s="373"/>
      <c r="N304" s="186"/>
    </row>
    <row r="305" spans="1:14" ht="18.75" x14ac:dyDescent="0.25">
      <c r="A305" s="374"/>
      <c r="B305" s="156" t="s">
        <v>395</v>
      </c>
      <c r="C305" s="156"/>
      <c r="D305" s="156"/>
      <c r="E305" s="156"/>
      <c r="F305" s="156"/>
      <c r="G305" s="156"/>
      <c r="H305" s="156"/>
      <c r="I305" s="156"/>
      <c r="J305" s="156"/>
      <c r="K305" s="156"/>
      <c r="L305" s="156"/>
      <c r="M305" s="375"/>
      <c r="N305" s="186"/>
    </row>
    <row r="306" spans="1:14" ht="21.75" customHeight="1" x14ac:dyDescent="0.25">
      <c r="A306" s="376" t="s">
        <v>394</v>
      </c>
      <c r="B306" s="185" t="s">
        <v>393</v>
      </c>
      <c r="C306" s="184"/>
      <c r="D306" s="184"/>
      <c r="E306" s="184"/>
      <c r="F306" s="154"/>
      <c r="G306" s="154"/>
      <c r="H306" s="154"/>
      <c r="I306" s="154"/>
      <c r="J306" s="154"/>
      <c r="K306" s="154"/>
      <c r="L306" s="154"/>
      <c r="M306" s="377"/>
      <c r="N306" s="186"/>
    </row>
    <row r="307" spans="1:14" ht="23.25" customHeight="1" thickBot="1" x14ac:dyDescent="0.3">
      <c r="A307" s="378"/>
      <c r="B307" s="471" t="s">
        <v>392</v>
      </c>
      <c r="C307" s="472"/>
      <c r="D307" s="472"/>
      <c r="E307" s="472"/>
      <c r="F307" s="154"/>
      <c r="G307" s="154"/>
      <c r="H307" s="154"/>
      <c r="I307" s="154"/>
      <c r="J307" s="154"/>
      <c r="K307" s="154"/>
      <c r="L307" s="154"/>
      <c r="M307" s="377"/>
      <c r="N307" s="186"/>
    </row>
    <row r="308" spans="1:14" ht="70.5" customHeight="1" thickBot="1" x14ac:dyDescent="0.3">
      <c r="A308" s="378"/>
      <c r="B308" s="467" t="s">
        <v>13</v>
      </c>
      <c r="C308" s="443"/>
      <c r="D308" s="443"/>
      <c r="E308" s="444"/>
      <c r="F308" s="154"/>
      <c r="G308" s="154"/>
      <c r="H308" s="154"/>
      <c r="I308" s="154"/>
      <c r="J308" s="154"/>
      <c r="K308" s="154"/>
      <c r="L308" s="154"/>
      <c r="M308" s="377"/>
      <c r="N308" s="186"/>
    </row>
    <row r="309" spans="1:14" ht="22.5" customHeight="1" x14ac:dyDescent="0.25">
      <c r="A309" s="378" t="s">
        <v>391</v>
      </c>
      <c r="B309" s="453" t="s">
        <v>390</v>
      </c>
      <c r="C309" s="454"/>
      <c r="D309" s="454"/>
      <c r="E309" s="454"/>
      <c r="F309" s="154"/>
      <c r="G309" s="154"/>
      <c r="H309" s="154"/>
      <c r="I309" s="154"/>
      <c r="J309" s="154"/>
      <c r="K309" s="154"/>
      <c r="L309" s="154"/>
      <c r="M309" s="377"/>
      <c r="N309" s="186"/>
    </row>
    <row r="310" spans="1:14" ht="36.75" customHeight="1" thickBot="1" x14ac:dyDescent="0.3">
      <c r="A310" s="378"/>
      <c r="B310" s="455" t="s">
        <v>389</v>
      </c>
      <c r="C310" s="456"/>
      <c r="D310" s="456"/>
      <c r="E310" s="456"/>
      <c r="F310" s="154"/>
      <c r="G310" s="154"/>
      <c r="H310" s="154"/>
      <c r="I310" s="154"/>
      <c r="J310" s="154"/>
      <c r="K310" s="154"/>
      <c r="L310" s="154"/>
      <c r="M310" s="377"/>
      <c r="N310" s="186"/>
    </row>
    <row r="311" spans="1:14" ht="70.5" customHeight="1" thickBot="1" x14ac:dyDescent="0.3">
      <c r="A311" s="378"/>
      <c r="B311" s="467" t="s">
        <v>152</v>
      </c>
      <c r="C311" s="443"/>
      <c r="D311" s="443"/>
      <c r="E311" s="444"/>
      <c r="F311" s="154"/>
      <c r="G311" s="154"/>
      <c r="H311" s="154"/>
      <c r="I311" s="154"/>
      <c r="J311" s="154"/>
      <c r="K311" s="154"/>
      <c r="L311" s="154"/>
      <c r="M311" s="377"/>
      <c r="N311" s="186"/>
    </row>
    <row r="312" spans="1:14" x14ac:dyDescent="0.25">
      <c r="A312" s="379"/>
      <c r="B312" s="183"/>
      <c r="C312" s="154"/>
      <c r="D312" s="154"/>
      <c r="E312" s="154"/>
      <c r="F312" s="154"/>
      <c r="G312" s="154"/>
      <c r="H312" s="154"/>
      <c r="I312" s="154"/>
      <c r="J312" s="154"/>
      <c r="K312" s="154"/>
      <c r="L312" s="154"/>
      <c r="M312" s="377"/>
      <c r="N312" s="186"/>
    </row>
    <row r="313" spans="1:14" ht="18.75" x14ac:dyDescent="0.25">
      <c r="A313" s="374"/>
      <c r="B313" s="156" t="s">
        <v>388</v>
      </c>
      <c r="C313" s="156"/>
      <c r="D313" s="156"/>
      <c r="E313" s="156"/>
      <c r="F313" s="156"/>
      <c r="G313" s="156"/>
      <c r="H313" s="156"/>
      <c r="I313" s="156"/>
      <c r="J313" s="156"/>
      <c r="K313" s="156"/>
      <c r="L313" s="156"/>
      <c r="M313" s="380"/>
      <c r="N313" s="186"/>
    </row>
    <row r="314" spans="1:14" ht="22.5" customHeight="1" x14ac:dyDescent="0.25">
      <c r="A314" s="378" t="s">
        <v>387</v>
      </c>
      <c r="B314" s="182" t="s">
        <v>386</v>
      </c>
      <c r="C314" s="154"/>
      <c r="D314" s="154"/>
      <c r="E314" s="154"/>
      <c r="F314" s="154"/>
      <c r="G314" s="154"/>
      <c r="H314" s="154"/>
      <c r="I314" s="154"/>
      <c r="J314" s="154"/>
      <c r="K314" s="154"/>
      <c r="L314" s="154"/>
      <c r="M314" s="377"/>
      <c r="N314" s="186"/>
    </row>
    <row r="315" spans="1:14" ht="33.75" customHeight="1" thickBot="1" x14ac:dyDescent="0.3">
      <c r="A315" s="381"/>
      <c r="B315" s="471" t="s">
        <v>385</v>
      </c>
      <c r="C315" s="472"/>
      <c r="D315" s="472"/>
      <c r="E315" s="472"/>
      <c r="F315" s="154"/>
      <c r="G315" s="154"/>
      <c r="H315" s="154"/>
      <c r="I315" s="154"/>
      <c r="J315" s="154"/>
      <c r="K315" s="154"/>
      <c r="L315" s="154"/>
      <c r="M315" s="377"/>
      <c r="N315" s="186"/>
    </row>
    <row r="316" spans="1:14" ht="48.75" customHeight="1" thickBot="1" x14ac:dyDescent="0.3">
      <c r="A316" s="381"/>
      <c r="B316" s="470" t="s">
        <v>152</v>
      </c>
      <c r="C316" s="443"/>
      <c r="D316" s="443"/>
      <c r="E316" s="444"/>
      <c r="F316" s="154"/>
      <c r="G316" s="154"/>
      <c r="H316" s="154"/>
      <c r="I316" s="154"/>
      <c r="J316" s="154"/>
      <c r="K316" s="154"/>
      <c r="L316" s="154"/>
      <c r="M316" s="377"/>
      <c r="N316" s="186"/>
    </row>
    <row r="317" spans="1:14" ht="42.75" customHeight="1" x14ac:dyDescent="0.25">
      <c r="A317" s="382" t="s">
        <v>384</v>
      </c>
      <c r="B317" s="468" t="s">
        <v>383</v>
      </c>
      <c r="C317" s="469"/>
      <c r="D317" s="469"/>
      <c r="E317" s="469"/>
      <c r="F317" s="154"/>
      <c r="G317" s="154"/>
      <c r="H317" s="154"/>
      <c r="I317" s="154"/>
      <c r="J317" s="154"/>
      <c r="K317" s="154"/>
      <c r="L317" s="154"/>
      <c r="M317" s="377"/>
      <c r="N317" s="186"/>
    </row>
    <row r="318" spans="1:14" ht="73.5" customHeight="1" x14ac:dyDescent="0.25">
      <c r="A318" s="383"/>
      <c r="B318" s="456" t="s">
        <v>382</v>
      </c>
      <c r="C318" s="456"/>
      <c r="D318" s="456"/>
      <c r="E318" s="456"/>
      <c r="F318" s="154"/>
      <c r="G318" s="154"/>
      <c r="H318" s="154"/>
      <c r="I318" s="154"/>
      <c r="J318" s="154"/>
      <c r="K318" s="154"/>
      <c r="L318" s="154"/>
      <c r="M318" s="377"/>
      <c r="N318" s="186"/>
    </row>
    <row r="319" spans="1:14" ht="48.75" customHeight="1" thickBot="1" x14ac:dyDescent="0.3">
      <c r="A319" s="384"/>
      <c r="B319" s="472" t="s">
        <v>381</v>
      </c>
      <c r="C319" s="472"/>
      <c r="D319" s="472"/>
      <c r="E319" s="472"/>
      <c r="F319" s="154"/>
      <c r="G319" s="154"/>
      <c r="H319" s="154"/>
      <c r="I319" s="154"/>
      <c r="J319" s="154"/>
      <c r="K319" s="154"/>
      <c r="L319" s="154"/>
      <c r="M319" s="377"/>
      <c r="N319" s="186"/>
    </row>
    <row r="320" spans="1:14" ht="32.25" customHeight="1" x14ac:dyDescent="0.25">
      <c r="A320" s="384"/>
      <c r="B320" s="181" t="s">
        <v>380</v>
      </c>
      <c r="C320" s="179" t="s">
        <v>379</v>
      </c>
      <c r="D320" s="179" t="s">
        <v>378</v>
      </c>
      <c r="E320" s="180" t="s">
        <v>377</v>
      </c>
      <c r="F320" s="179" t="s">
        <v>376</v>
      </c>
      <c r="G320" s="178" t="s">
        <v>8</v>
      </c>
      <c r="H320" s="154"/>
      <c r="I320" s="154"/>
      <c r="J320" s="154"/>
      <c r="K320" s="154"/>
      <c r="L320" s="154"/>
      <c r="M320" s="377"/>
      <c r="N320" s="186"/>
    </row>
    <row r="321" spans="1:14" ht="51" customHeight="1" x14ac:dyDescent="0.25">
      <c r="A321" s="384"/>
      <c r="B321" s="176" t="s">
        <v>375</v>
      </c>
      <c r="C321" s="175" t="s">
        <v>374</v>
      </c>
      <c r="D321" s="170" t="s">
        <v>369</v>
      </c>
      <c r="E321" s="175"/>
      <c r="F321" s="175" t="s">
        <v>152</v>
      </c>
      <c r="G321" s="177"/>
      <c r="H321" s="154"/>
      <c r="I321" s="154"/>
      <c r="J321" s="154"/>
      <c r="K321" s="154"/>
      <c r="L321" s="154"/>
      <c r="M321" s="377"/>
      <c r="N321" s="186"/>
    </row>
    <row r="322" spans="1:14" ht="50.25" hidden="1" customHeight="1" x14ac:dyDescent="0.25">
      <c r="A322" s="384"/>
      <c r="B322" s="176" t="s">
        <v>375</v>
      </c>
      <c r="C322" s="175" t="s">
        <v>374</v>
      </c>
      <c r="D322" s="170" t="s">
        <v>369</v>
      </c>
      <c r="E322" s="175"/>
      <c r="F322" s="175"/>
      <c r="G322" s="177"/>
      <c r="H322" s="154"/>
      <c r="I322" s="154"/>
      <c r="J322" s="154"/>
      <c r="K322" s="154"/>
      <c r="L322" s="154"/>
      <c r="M322" s="377"/>
      <c r="N322" s="186"/>
    </row>
    <row r="323" spans="1:14" ht="50.25" hidden="1" customHeight="1" x14ac:dyDescent="0.25">
      <c r="A323" s="384"/>
      <c r="B323" s="176" t="s">
        <v>375</v>
      </c>
      <c r="C323" s="175" t="s">
        <v>374</v>
      </c>
      <c r="D323" s="170" t="s">
        <v>369</v>
      </c>
      <c r="E323" s="175"/>
      <c r="F323" s="175"/>
      <c r="G323" s="177"/>
      <c r="H323" s="154"/>
      <c r="I323" s="154"/>
      <c r="J323" s="154"/>
      <c r="K323" s="154"/>
      <c r="L323" s="154"/>
      <c r="M323" s="377"/>
      <c r="N323" s="186"/>
    </row>
    <row r="324" spans="1:14" ht="50.25" hidden="1" customHeight="1" x14ac:dyDescent="0.25">
      <c r="A324" s="384"/>
      <c r="B324" s="176" t="s">
        <v>375</v>
      </c>
      <c r="C324" s="175" t="s">
        <v>374</v>
      </c>
      <c r="D324" s="170" t="s">
        <v>369</v>
      </c>
      <c r="E324" s="175"/>
      <c r="F324" s="175"/>
      <c r="G324" s="177"/>
      <c r="H324" s="154"/>
      <c r="I324" s="154"/>
      <c r="J324" s="154"/>
      <c r="K324" s="154"/>
      <c r="L324" s="154"/>
      <c r="M324" s="377"/>
      <c r="N324" s="186"/>
    </row>
    <row r="325" spans="1:14" ht="50.25" hidden="1" customHeight="1" x14ac:dyDescent="0.25">
      <c r="A325" s="384"/>
      <c r="B325" s="176" t="s">
        <v>375</v>
      </c>
      <c r="C325" s="175" t="s">
        <v>374</v>
      </c>
      <c r="D325" s="170" t="s">
        <v>369</v>
      </c>
      <c r="E325" s="175"/>
      <c r="F325" s="175"/>
      <c r="G325" s="177"/>
      <c r="H325" s="154"/>
      <c r="I325" s="154"/>
      <c r="J325" s="154"/>
      <c r="K325" s="154"/>
      <c r="L325" s="154"/>
      <c r="M325" s="377"/>
      <c r="N325" s="186"/>
    </row>
    <row r="326" spans="1:14" ht="36" customHeight="1" x14ac:dyDescent="0.25">
      <c r="A326" s="384"/>
      <c r="B326" s="176" t="s">
        <v>373</v>
      </c>
      <c r="C326" s="175" t="s">
        <v>372</v>
      </c>
      <c r="D326" s="170" t="s">
        <v>369</v>
      </c>
      <c r="E326" s="175"/>
      <c r="F326" s="175" t="s">
        <v>152</v>
      </c>
      <c r="G326" s="177"/>
      <c r="H326" s="154"/>
      <c r="I326" s="154"/>
      <c r="J326" s="154"/>
      <c r="K326" s="154"/>
      <c r="L326" s="154"/>
      <c r="M326" s="377"/>
      <c r="N326" s="186"/>
    </row>
    <row r="327" spans="1:14" ht="36" hidden="1" customHeight="1" x14ac:dyDescent="0.25">
      <c r="A327" s="384"/>
      <c r="B327" s="176" t="s">
        <v>373</v>
      </c>
      <c r="C327" s="175" t="s">
        <v>372</v>
      </c>
      <c r="D327" s="170" t="s">
        <v>369</v>
      </c>
      <c r="E327" s="175"/>
      <c r="F327" s="175" t="s">
        <v>152</v>
      </c>
      <c r="G327" s="177"/>
      <c r="H327" s="154"/>
      <c r="I327" s="154"/>
      <c r="J327" s="154"/>
      <c r="K327" s="154"/>
      <c r="L327" s="154"/>
      <c r="M327" s="377"/>
      <c r="N327" s="186"/>
    </row>
    <row r="328" spans="1:14" ht="36" hidden="1" customHeight="1" x14ac:dyDescent="0.25">
      <c r="A328" s="384"/>
      <c r="B328" s="176" t="s">
        <v>373</v>
      </c>
      <c r="C328" s="175" t="s">
        <v>372</v>
      </c>
      <c r="D328" s="170" t="s">
        <v>369</v>
      </c>
      <c r="E328" s="175"/>
      <c r="F328" s="175" t="s">
        <v>152</v>
      </c>
      <c r="G328" s="177"/>
      <c r="H328" s="154"/>
      <c r="I328" s="154"/>
      <c r="J328" s="154"/>
      <c r="K328" s="154"/>
      <c r="L328" s="154"/>
      <c r="M328" s="377"/>
      <c r="N328" s="186"/>
    </row>
    <row r="329" spans="1:14" ht="36" hidden="1" customHeight="1" x14ac:dyDescent="0.25">
      <c r="A329" s="384"/>
      <c r="B329" s="176" t="s">
        <v>373</v>
      </c>
      <c r="C329" s="175" t="s">
        <v>372</v>
      </c>
      <c r="D329" s="170" t="s">
        <v>369</v>
      </c>
      <c r="E329" s="175"/>
      <c r="F329" s="175" t="s">
        <v>152</v>
      </c>
      <c r="G329" s="177"/>
      <c r="H329" s="154"/>
      <c r="I329" s="154"/>
      <c r="J329" s="154"/>
      <c r="K329" s="154"/>
      <c r="L329" s="154"/>
      <c r="M329" s="377"/>
      <c r="N329" s="186"/>
    </row>
    <row r="330" spans="1:14" ht="36" hidden="1" customHeight="1" x14ac:dyDescent="0.25">
      <c r="A330" s="384"/>
      <c r="B330" s="176" t="s">
        <v>373</v>
      </c>
      <c r="C330" s="175" t="s">
        <v>372</v>
      </c>
      <c r="D330" s="170" t="s">
        <v>369</v>
      </c>
      <c r="E330" s="175"/>
      <c r="F330" s="175" t="s">
        <v>152</v>
      </c>
      <c r="G330" s="177"/>
      <c r="H330" s="154"/>
      <c r="I330" s="154"/>
      <c r="J330" s="154"/>
      <c r="K330" s="154"/>
      <c r="L330" s="154"/>
      <c r="M330" s="377"/>
      <c r="N330" s="186"/>
    </row>
    <row r="331" spans="1:14" ht="36" hidden="1" customHeight="1" x14ac:dyDescent="0.25">
      <c r="A331" s="384"/>
      <c r="B331" s="176" t="s">
        <v>373</v>
      </c>
      <c r="C331" s="175" t="s">
        <v>372</v>
      </c>
      <c r="D331" s="170" t="s">
        <v>369</v>
      </c>
      <c r="E331" s="175"/>
      <c r="F331" s="175" t="s">
        <v>152</v>
      </c>
      <c r="G331" s="177"/>
      <c r="H331" s="154"/>
      <c r="I331" s="154"/>
      <c r="J331" s="154"/>
      <c r="K331" s="154"/>
      <c r="L331" s="154"/>
      <c r="M331" s="377"/>
      <c r="N331" s="186"/>
    </row>
    <row r="332" spans="1:14" ht="36" hidden="1" customHeight="1" x14ac:dyDescent="0.25">
      <c r="A332" s="384"/>
      <c r="B332" s="176" t="s">
        <v>373</v>
      </c>
      <c r="C332" s="175" t="s">
        <v>372</v>
      </c>
      <c r="D332" s="170" t="s">
        <v>369</v>
      </c>
      <c r="E332" s="175"/>
      <c r="F332" s="175" t="s">
        <v>152</v>
      </c>
      <c r="G332" s="177"/>
      <c r="H332" s="154"/>
      <c r="I332" s="154"/>
      <c r="J332" s="154"/>
      <c r="K332" s="154"/>
      <c r="L332" s="154"/>
      <c r="M332" s="377"/>
      <c r="N332" s="186"/>
    </row>
    <row r="333" spans="1:14" ht="36" hidden="1" customHeight="1" x14ac:dyDescent="0.25">
      <c r="A333" s="384"/>
      <c r="B333" s="176" t="s">
        <v>373</v>
      </c>
      <c r="C333" s="175" t="s">
        <v>372</v>
      </c>
      <c r="D333" s="170" t="s">
        <v>369</v>
      </c>
      <c r="E333" s="175"/>
      <c r="F333" s="175" t="s">
        <v>152</v>
      </c>
      <c r="G333" s="177"/>
      <c r="H333" s="154"/>
      <c r="I333" s="154"/>
      <c r="J333" s="154"/>
      <c r="K333" s="154"/>
      <c r="L333" s="154"/>
      <c r="M333" s="377"/>
      <c r="N333" s="186"/>
    </row>
    <row r="334" spans="1:14" ht="36" hidden="1" customHeight="1" x14ac:dyDescent="0.25">
      <c r="A334" s="384"/>
      <c r="B334" s="176" t="s">
        <v>373</v>
      </c>
      <c r="C334" s="175" t="s">
        <v>372</v>
      </c>
      <c r="D334" s="170" t="s">
        <v>369</v>
      </c>
      <c r="E334" s="175"/>
      <c r="F334" s="175" t="s">
        <v>152</v>
      </c>
      <c r="G334" s="177"/>
      <c r="H334" s="154"/>
      <c r="I334" s="154"/>
      <c r="J334" s="154"/>
      <c r="K334" s="154"/>
      <c r="L334" s="154"/>
      <c r="M334" s="377"/>
      <c r="N334" s="186"/>
    </row>
    <row r="335" spans="1:14" ht="36" hidden="1" customHeight="1" x14ac:dyDescent="0.25">
      <c r="A335" s="384"/>
      <c r="B335" s="176" t="s">
        <v>373</v>
      </c>
      <c r="C335" s="175" t="s">
        <v>372</v>
      </c>
      <c r="D335" s="170" t="s">
        <v>369</v>
      </c>
      <c r="E335" s="175"/>
      <c r="F335" s="175" t="s">
        <v>152</v>
      </c>
      <c r="G335" s="177"/>
      <c r="H335" s="154"/>
      <c r="I335" s="154"/>
      <c r="J335" s="154"/>
      <c r="K335" s="154"/>
      <c r="L335" s="154"/>
      <c r="M335" s="377"/>
      <c r="N335" s="186"/>
    </row>
    <row r="336" spans="1:14" ht="36" hidden="1" customHeight="1" x14ac:dyDescent="0.25">
      <c r="A336" s="384"/>
      <c r="B336" s="176" t="s">
        <v>373</v>
      </c>
      <c r="C336" s="175" t="s">
        <v>372</v>
      </c>
      <c r="D336" s="170" t="s">
        <v>369</v>
      </c>
      <c r="E336" s="175"/>
      <c r="F336" s="175" t="s">
        <v>152</v>
      </c>
      <c r="G336" s="177"/>
      <c r="H336" s="154"/>
      <c r="I336" s="154"/>
      <c r="J336" s="154"/>
      <c r="K336" s="154"/>
      <c r="L336" s="154"/>
      <c r="M336" s="377"/>
      <c r="N336" s="186"/>
    </row>
    <row r="337" spans="1:14" ht="36" hidden="1" customHeight="1" x14ac:dyDescent="0.25">
      <c r="A337" s="384"/>
      <c r="B337" s="176" t="s">
        <v>373</v>
      </c>
      <c r="C337" s="175" t="s">
        <v>372</v>
      </c>
      <c r="D337" s="170" t="s">
        <v>369</v>
      </c>
      <c r="E337" s="175"/>
      <c r="F337" s="175" t="s">
        <v>152</v>
      </c>
      <c r="G337" s="177"/>
      <c r="H337" s="154"/>
      <c r="I337" s="154"/>
      <c r="J337" s="154"/>
      <c r="K337" s="154"/>
      <c r="L337" s="154"/>
      <c r="M337" s="377"/>
      <c r="N337" s="186"/>
    </row>
    <row r="338" spans="1:14" ht="36" hidden="1" customHeight="1" x14ac:dyDescent="0.25">
      <c r="A338" s="384"/>
      <c r="B338" s="176" t="s">
        <v>373</v>
      </c>
      <c r="C338" s="175" t="s">
        <v>372</v>
      </c>
      <c r="D338" s="170" t="s">
        <v>369</v>
      </c>
      <c r="E338" s="175"/>
      <c r="F338" s="175" t="s">
        <v>152</v>
      </c>
      <c r="G338" s="177"/>
      <c r="H338" s="154"/>
      <c r="I338" s="154"/>
      <c r="J338" s="154"/>
      <c r="K338" s="154"/>
      <c r="L338" s="154"/>
      <c r="M338" s="377"/>
      <c r="N338" s="186"/>
    </row>
    <row r="339" spans="1:14" ht="36" hidden="1" customHeight="1" x14ac:dyDescent="0.25">
      <c r="A339" s="384"/>
      <c r="B339" s="176" t="s">
        <v>373</v>
      </c>
      <c r="C339" s="175" t="s">
        <v>372</v>
      </c>
      <c r="D339" s="170" t="s">
        <v>369</v>
      </c>
      <c r="E339" s="175"/>
      <c r="F339" s="175" t="s">
        <v>152</v>
      </c>
      <c r="G339" s="177"/>
      <c r="H339" s="154"/>
      <c r="I339" s="154"/>
      <c r="J339" s="154"/>
      <c r="K339" s="154"/>
      <c r="L339" s="154"/>
      <c r="M339" s="377"/>
      <c r="N339" s="186"/>
    </row>
    <row r="340" spans="1:14" ht="36" hidden="1" customHeight="1" x14ac:dyDescent="0.25">
      <c r="A340" s="384"/>
      <c r="B340" s="176" t="s">
        <v>373</v>
      </c>
      <c r="C340" s="175" t="s">
        <v>372</v>
      </c>
      <c r="D340" s="170" t="s">
        <v>369</v>
      </c>
      <c r="E340" s="175"/>
      <c r="F340" s="175" t="s">
        <v>152</v>
      </c>
      <c r="G340" s="177"/>
      <c r="H340" s="154"/>
      <c r="I340" s="154"/>
      <c r="J340" s="154"/>
      <c r="K340" s="154"/>
      <c r="L340" s="154"/>
      <c r="M340" s="377"/>
      <c r="N340" s="186"/>
    </row>
    <row r="341" spans="1:14" ht="45" x14ac:dyDescent="0.25">
      <c r="A341" s="384"/>
      <c r="B341" s="176" t="s">
        <v>371</v>
      </c>
      <c r="C341" s="175" t="s">
        <v>370</v>
      </c>
      <c r="D341" s="170" t="s">
        <v>369</v>
      </c>
      <c r="E341" s="175"/>
      <c r="F341" s="175" t="s">
        <v>152</v>
      </c>
      <c r="G341" s="177"/>
      <c r="H341" s="154"/>
      <c r="I341" s="154"/>
      <c r="J341" s="154"/>
      <c r="K341" s="154"/>
      <c r="L341" s="154"/>
      <c r="M341" s="377"/>
      <c r="N341" s="186"/>
    </row>
    <row r="342" spans="1:14" ht="45" hidden="1" x14ac:dyDescent="0.25">
      <c r="A342" s="384"/>
      <c r="B342" s="176" t="s">
        <v>371</v>
      </c>
      <c r="C342" s="175" t="s">
        <v>370</v>
      </c>
      <c r="D342" s="170" t="s">
        <v>369</v>
      </c>
      <c r="E342" s="175"/>
      <c r="F342" s="175" t="s">
        <v>152</v>
      </c>
      <c r="G342" s="177"/>
      <c r="H342" s="154"/>
      <c r="I342" s="154"/>
      <c r="J342" s="154"/>
      <c r="K342" s="154"/>
      <c r="L342" s="154"/>
      <c r="M342" s="377"/>
      <c r="N342" s="186"/>
    </row>
    <row r="343" spans="1:14" ht="45" hidden="1" x14ac:dyDescent="0.25">
      <c r="A343" s="384"/>
      <c r="B343" s="176" t="s">
        <v>371</v>
      </c>
      <c r="C343" s="175" t="s">
        <v>370</v>
      </c>
      <c r="D343" s="170" t="s">
        <v>369</v>
      </c>
      <c r="E343" s="175"/>
      <c r="F343" s="175" t="s">
        <v>152</v>
      </c>
      <c r="G343" s="177"/>
      <c r="H343" s="154"/>
      <c r="I343" s="154"/>
      <c r="J343" s="154"/>
      <c r="K343" s="154"/>
      <c r="L343" s="154"/>
      <c r="M343" s="377"/>
      <c r="N343" s="186"/>
    </row>
    <row r="344" spans="1:14" ht="45" hidden="1" x14ac:dyDescent="0.25">
      <c r="A344" s="384"/>
      <c r="B344" s="176" t="s">
        <v>371</v>
      </c>
      <c r="C344" s="175" t="s">
        <v>370</v>
      </c>
      <c r="D344" s="170" t="s">
        <v>369</v>
      </c>
      <c r="E344" s="175"/>
      <c r="F344" s="175" t="s">
        <v>152</v>
      </c>
      <c r="G344" s="177"/>
      <c r="H344" s="154"/>
      <c r="I344" s="154"/>
      <c r="J344" s="154"/>
      <c r="K344" s="154"/>
      <c r="L344" s="154"/>
      <c r="M344" s="377"/>
      <c r="N344" s="186"/>
    </row>
    <row r="345" spans="1:14" ht="45" hidden="1" x14ac:dyDescent="0.25">
      <c r="A345" s="384"/>
      <c r="B345" s="176" t="s">
        <v>371</v>
      </c>
      <c r="C345" s="175" t="s">
        <v>370</v>
      </c>
      <c r="D345" s="170" t="s">
        <v>369</v>
      </c>
      <c r="E345" s="175"/>
      <c r="F345" s="175" t="s">
        <v>152</v>
      </c>
      <c r="G345" s="177"/>
      <c r="H345" s="154"/>
      <c r="I345" s="154"/>
      <c r="J345" s="154"/>
      <c r="K345" s="154"/>
      <c r="L345" s="154"/>
      <c r="M345" s="377"/>
      <c r="N345" s="186"/>
    </row>
    <row r="346" spans="1:14" ht="45" x14ac:dyDescent="0.25">
      <c r="A346" s="384"/>
      <c r="B346" s="176" t="s">
        <v>368</v>
      </c>
      <c r="C346" s="175" t="s">
        <v>367</v>
      </c>
      <c r="D346" s="170" t="s">
        <v>362</v>
      </c>
      <c r="E346" s="175"/>
      <c r="F346" s="175" t="s">
        <v>152</v>
      </c>
      <c r="G346" s="177"/>
      <c r="H346" s="154"/>
      <c r="I346" s="154"/>
      <c r="J346" s="154"/>
      <c r="K346" s="154"/>
      <c r="L346" s="154"/>
      <c r="M346" s="377"/>
      <c r="N346" s="186"/>
    </row>
    <row r="347" spans="1:14" ht="45" hidden="1" x14ac:dyDescent="0.25">
      <c r="A347" s="384"/>
      <c r="B347" s="176" t="s">
        <v>368</v>
      </c>
      <c r="C347" s="175" t="s">
        <v>367</v>
      </c>
      <c r="D347" s="170" t="s">
        <v>362</v>
      </c>
      <c r="E347" s="175"/>
      <c r="F347" s="175" t="s">
        <v>152</v>
      </c>
      <c r="G347" s="177"/>
      <c r="H347" s="154"/>
      <c r="I347" s="154"/>
      <c r="J347" s="154"/>
      <c r="K347" s="154"/>
      <c r="L347" s="154"/>
      <c r="M347" s="377"/>
      <c r="N347" s="186"/>
    </row>
    <row r="348" spans="1:14" ht="45" hidden="1" x14ac:dyDescent="0.25">
      <c r="A348" s="384"/>
      <c r="B348" s="176" t="s">
        <v>368</v>
      </c>
      <c r="C348" s="175" t="s">
        <v>367</v>
      </c>
      <c r="D348" s="170" t="s">
        <v>362</v>
      </c>
      <c r="E348" s="175"/>
      <c r="F348" s="175" t="s">
        <v>152</v>
      </c>
      <c r="G348" s="177"/>
      <c r="H348" s="154"/>
      <c r="I348" s="154"/>
      <c r="J348" s="154"/>
      <c r="K348" s="154"/>
      <c r="L348" s="154"/>
      <c r="M348" s="377"/>
      <c r="N348" s="186"/>
    </row>
    <row r="349" spans="1:14" ht="45" hidden="1" x14ac:dyDescent="0.25">
      <c r="A349" s="384"/>
      <c r="B349" s="176" t="s">
        <v>368</v>
      </c>
      <c r="C349" s="175" t="s">
        <v>367</v>
      </c>
      <c r="D349" s="170" t="s">
        <v>362</v>
      </c>
      <c r="E349" s="175"/>
      <c r="F349" s="175" t="s">
        <v>152</v>
      </c>
      <c r="G349" s="177"/>
      <c r="H349" s="154"/>
      <c r="I349" s="154"/>
      <c r="J349" s="154"/>
      <c r="K349" s="154"/>
      <c r="L349" s="154"/>
      <c r="M349" s="377"/>
      <c r="N349" s="186"/>
    </row>
    <row r="350" spans="1:14" ht="45" hidden="1" x14ac:dyDescent="0.25">
      <c r="A350" s="384"/>
      <c r="B350" s="176" t="s">
        <v>368</v>
      </c>
      <c r="C350" s="175" t="s">
        <v>367</v>
      </c>
      <c r="D350" s="170" t="s">
        <v>362</v>
      </c>
      <c r="E350" s="175"/>
      <c r="F350" s="175" t="s">
        <v>152</v>
      </c>
      <c r="G350" s="177"/>
      <c r="H350" s="154"/>
      <c r="I350" s="154"/>
      <c r="J350" s="154"/>
      <c r="K350" s="154"/>
      <c r="L350" s="154"/>
      <c r="M350" s="377"/>
      <c r="N350" s="186"/>
    </row>
    <row r="351" spans="1:14" ht="45" hidden="1" x14ac:dyDescent="0.25">
      <c r="A351" s="384"/>
      <c r="B351" s="176" t="s">
        <v>368</v>
      </c>
      <c r="C351" s="175" t="s">
        <v>367</v>
      </c>
      <c r="D351" s="170" t="s">
        <v>362</v>
      </c>
      <c r="E351" s="175"/>
      <c r="F351" s="175" t="s">
        <v>152</v>
      </c>
      <c r="G351" s="177"/>
      <c r="H351" s="154"/>
      <c r="I351" s="154"/>
      <c r="J351" s="154"/>
      <c r="K351" s="154"/>
      <c r="L351" s="154"/>
      <c r="M351" s="377"/>
      <c r="N351" s="186"/>
    </row>
    <row r="352" spans="1:14" ht="45" hidden="1" x14ac:dyDescent="0.25">
      <c r="A352" s="384"/>
      <c r="B352" s="176" t="s">
        <v>368</v>
      </c>
      <c r="C352" s="175" t="s">
        <v>367</v>
      </c>
      <c r="D352" s="170" t="s">
        <v>362</v>
      </c>
      <c r="E352" s="175"/>
      <c r="F352" s="175" t="s">
        <v>152</v>
      </c>
      <c r="G352" s="177"/>
      <c r="H352" s="154"/>
      <c r="I352" s="154"/>
      <c r="J352" s="154"/>
      <c r="K352" s="154"/>
      <c r="L352" s="154"/>
      <c r="M352" s="377"/>
      <c r="N352" s="186"/>
    </row>
    <row r="353" spans="1:17" ht="45" hidden="1" x14ac:dyDescent="0.25">
      <c r="A353" s="384"/>
      <c r="B353" s="176" t="s">
        <v>368</v>
      </c>
      <c r="C353" s="175" t="s">
        <v>367</v>
      </c>
      <c r="D353" s="170" t="s">
        <v>362</v>
      </c>
      <c r="E353" s="175"/>
      <c r="F353" s="175" t="s">
        <v>152</v>
      </c>
      <c r="G353" s="177"/>
      <c r="H353" s="154"/>
      <c r="I353" s="154"/>
      <c r="J353" s="154"/>
      <c r="K353" s="154"/>
      <c r="L353" s="154"/>
      <c r="M353" s="377"/>
      <c r="N353" s="186"/>
    </row>
    <row r="354" spans="1:17" ht="45" hidden="1" x14ac:dyDescent="0.25">
      <c r="A354" s="384"/>
      <c r="B354" s="176" t="s">
        <v>368</v>
      </c>
      <c r="C354" s="175" t="s">
        <v>367</v>
      </c>
      <c r="D354" s="170" t="s">
        <v>362</v>
      </c>
      <c r="E354" s="175"/>
      <c r="F354" s="175" t="s">
        <v>152</v>
      </c>
      <c r="G354" s="177"/>
      <c r="H354" s="154"/>
      <c r="I354" s="154"/>
      <c r="J354" s="154"/>
      <c r="K354" s="154"/>
      <c r="L354" s="154"/>
      <c r="M354" s="377"/>
      <c r="N354" s="186"/>
    </row>
    <row r="355" spans="1:17" ht="45" x14ac:dyDescent="0.25">
      <c r="A355" s="384"/>
      <c r="B355" s="176" t="s">
        <v>366</v>
      </c>
      <c r="C355" s="175" t="s">
        <v>365</v>
      </c>
      <c r="D355" s="170" t="s">
        <v>362</v>
      </c>
      <c r="E355" s="175"/>
      <c r="F355" s="175" t="s">
        <v>152</v>
      </c>
      <c r="G355" s="177"/>
      <c r="H355" s="154"/>
      <c r="I355" s="154"/>
      <c r="J355" s="154"/>
      <c r="K355" s="154"/>
      <c r="L355" s="154"/>
      <c r="M355" s="377"/>
      <c r="N355" s="186"/>
    </row>
    <row r="356" spans="1:17" ht="45" hidden="1" x14ac:dyDescent="0.25">
      <c r="A356" s="384"/>
      <c r="B356" s="176" t="s">
        <v>366</v>
      </c>
      <c r="C356" s="175" t="s">
        <v>365</v>
      </c>
      <c r="D356" s="170" t="s">
        <v>362</v>
      </c>
      <c r="E356" s="175"/>
      <c r="F356" s="175" t="s">
        <v>152</v>
      </c>
      <c r="G356" s="177"/>
      <c r="H356" s="154"/>
      <c r="I356" s="154"/>
      <c r="J356" s="154"/>
      <c r="K356" s="154"/>
      <c r="L356" s="154"/>
      <c r="M356" s="377"/>
      <c r="N356" s="186"/>
    </row>
    <row r="357" spans="1:17" ht="45" hidden="1" x14ac:dyDescent="0.25">
      <c r="A357" s="384"/>
      <c r="B357" s="176" t="s">
        <v>366</v>
      </c>
      <c r="C357" s="175" t="s">
        <v>365</v>
      </c>
      <c r="D357" s="170" t="s">
        <v>362</v>
      </c>
      <c r="E357" s="175"/>
      <c r="F357" s="175" t="s">
        <v>152</v>
      </c>
      <c r="G357" s="177"/>
      <c r="H357" s="154"/>
      <c r="I357" s="154"/>
      <c r="J357" s="154"/>
      <c r="K357" s="154"/>
      <c r="L357" s="154"/>
      <c r="M357" s="377"/>
      <c r="N357" s="186"/>
    </row>
    <row r="358" spans="1:17" ht="45" hidden="1" x14ac:dyDescent="0.25">
      <c r="A358" s="384"/>
      <c r="B358" s="176" t="s">
        <v>366</v>
      </c>
      <c r="C358" s="175" t="s">
        <v>365</v>
      </c>
      <c r="D358" s="170" t="s">
        <v>362</v>
      </c>
      <c r="E358" s="175"/>
      <c r="F358" s="175" t="s">
        <v>152</v>
      </c>
      <c r="G358" s="177"/>
      <c r="H358" s="154"/>
      <c r="I358" s="154"/>
      <c r="J358" s="154"/>
      <c r="K358" s="154"/>
      <c r="L358" s="154"/>
      <c r="M358" s="377"/>
      <c r="N358" s="186"/>
    </row>
    <row r="359" spans="1:17" ht="45" hidden="1" x14ac:dyDescent="0.25">
      <c r="A359" s="384"/>
      <c r="B359" s="176" t="s">
        <v>366</v>
      </c>
      <c r="C359" s="175" t="s">
        <v>365</v>
      </c>
      <c r="D359" s="170" t="s">
        <v>362</v>
      </c>
      <c r="E359" s="175"/>
      <c r="F359" s="175" t="s">
        <v>152</v>
      </c>
      <c r="G359" s="177"/>
      <c r="H359" s="154"/>
      <c r="I359" s="154"/>
      <c r="J359" s="154"/>
      <c r="K359" s="154"/>
      <c r="L359" s="154"/>
      <c r="M359" s="377"/>
      <c r="N359" s="186"/>
    </row>
    <row r="360" spans="1:17" ht="45" hidden="1" x14ac:dyDescent="0.25">
      <c r="A360" s="384"/>
      <c r="B360" s="176" t="s">
        <v>366</v>
      </c>
      <c r="C360" s="175" t="s">
        <v>365</v>
      </c>
      <c r="D360" s="170" t="s">
        <v>362</v>
      </c>
      <c r="E360" s="175"/>
      <c r="F360" s="175" t="s">
        <v>152</v>
      </c>
      <c r="G360" s="177"/>
      <c r="H360" s="154"/>
      <c r="I360" s="154"/>
      <c r="J360" s="154"/>
      <c r="K360" s="154"/>
      <c r="L360" s="154"/>
      <c r="M360" s="377"/>
      <c r="N360" s="186"/>
    </row>
    <row r="361" spans="1:17" ht="45" hidden="1" x14ac:dyDescent="0.25">
      <c r="A361" s="384"/>
      <c r="B361" s="176" t="s">
        <v>366</v>
      </c>
      <c r="C361" s="175" t="s">
        <v>365</v>
      </c>
      <c r="D361" s="170" t="s">
        <v>362</v>
      </c>
      <c r="E361" s="175"/>
      <c r="F361" s="175" t="s">
        <v>152</v>
      </c>
      <c r="G361" s="177"/>
      <c r="H361" s="154"/>
      <c r="I361" s="154"/>
      <c r="J361" s="154"/>
      <c r="K361" s="154"/>
      <c r="L361" s="154"/>
      <c r="M361" s="377"/>
      <c r="N361" s="186"/>
    </row>
    <row r="362" spans="1:17" ht="45" hidden="1" x14ac:dyDescent="0.25">
      <c r="A362" s="384"/>
      <c r="B362" s="176" t="s">
        <v>366</v>
      </c>
      <c r="C362" s="175" t="s">
        <v>365</v>
      </c>
      <c r="D362" s="170" t="s">
        <v>362</v>
      </c>
      <c r="E362" s="175"/>
      <c r="F362" s="175" t="s">
        <v>152</v>
      </c>
      <c r="G362" s="177"/>
      <c r="H362" s="154"/>
      <c r="I362" s="154"/>
      <c r="J362" s="154"/>
      <c r="K362" s="154"/>
      <c r="L362" s="154"/>
      <c r="M362" s="377"/>
      <c r="N362" s="186"/>
    </row>
    <row r="363" spans="1:17" ht="45" hidden="1" x14ac:dyDescent="0.25">
      <c r="A363" s="384"/>
      <c r="B363" s="176" t="s">
        <v>366</v>
      </c>
      <c r="C363" s="175" t="s">
        <v>365</v>
      </c>
      <c r="D363" s="170" t="s">
        <v>362</v>
      </c>
      <c r="E363" s="175"/>
      <c r="F363" s="175" t="s">
        <v>152</v>
      </c>
      <c r="G363" s="177"/>
      <c r="H363" s="154"/>
      <c r="I363" s="154"/>
      <c r="J363" s="154"/>
      <c r="K363" s="154"/>
      <c r="L363" s="154"/>
      <c r="M363" s="377"/>
      <c r="N363" s="186"/>
    </row>
    <row r="364" spans="1:17" ht="45" x14ac:dyDescent="0.25">
      <c r="A364" s="384"/>
      <c r="B364" s="176" t="s">
        <v>364</v>
      </c>
      <c r="C364" s="175" t="s">
        <v>363</v>
      </c>
      <c r="D364" s="170" t="s">
        <v>362</v>
      </c>
      <c r="E364" s="175"/>
      <c r="F364" s="175" t="s">
        <v>152</v>
      </c>
      <c r="G364" s="177"/>
      <c r="H364" s="154"/>
      <c r="I364" s="154"/>
      <c r="J364" s="154"/>
      <c r="K364" s="154"/>
      <c r="L364" s="154"/>
      <c r="M364" s="377"/>
      <c r="N364" s="186"/>
    </row>
    <row r="365" spans="1:17" ht="45" hidden="1" x14ac:dyDescent="0.25">
      <c r="A365" s="384"/>
      <c r="B365" s="176" t="s">
        <v>364</v>
      </c>
      <c r="C365" s="175" t="s">
        <v>363</v>
      </c>
      <c r="D365" s="170" t="s">
        <v>362</v>
      </c>
      <c r="E365" s="175"/>
      <c r="F365" s="175" t="s">
        <v>152</v>
      </c>
      <c r="G365" s="177"/>
      <c r="H365" s="154"/>
      <c r="I365" s="154"/>
      <c r="J365" s="154"/>
      <c r="K365" s="154"/>
      <c r="L365" s="154"/>
      <c r="M365" s="377"/>
      <c r="N365" s="186"/>
    </row>
    <row r="366" spans="1:17" ht="45" hidden="1" x14ac:dyDescent="0.25">
      <c r="A366" s="384"/>
      <c r="B366" s="176" t="s">
        <v>364</v>
      </c>
      <c r="C366" s="175" t="s">
        <v>363</v>
      </c>
      <c r="D366" s="170" t="s">
        <v>362</v>
      </c>
      <c r="E366" s="175"/>
      <c r="F366" s="175" t="s">
        <v>152</v>
      </c>
      <c r="G366" s="177"/>
      <c r="H366" s="154"/>
      <c r="I366" s="154"/>
      <c r="J366" s="154"/>
      <c r="K366" s="154"/>
      <c r="L366" s="154"/>
      <c r="M366" s="377"/>
      <c r="N366" s="186"/>
    </row>
    <row r="367" spans="1:17" ht="45" hidden="1" x14ac:dyDescent="0.25">
      <c r="A367" s="384"/>
      <c r="B367" s="176" t="s">
        <v>364</v>
      </c>
      <c r="C367" s="175" t="s">
        <v>363</v>
      </c>
      <c r="D367" s="170" t="s">
        <v>362</v>
      </c>
      <c r="E367" s="175"/>
      <c r="F367" s="175" t="s">
        <v>152</v>
      </c>
      <c r="G367" s="177"/>
      <c r="H367" s="154"/>
      <c r="I367" s="154"/>
      <c r="J367" s="154"/>
      <c r="K367" s="154"/>
      <c r="L367" s="154"/>
      <c r="M367" s="377"/>
      <c r="N367" s="162"/>
      <c r="O367" s="161"/>
      <c r="P367" s="161"/>
      <c r="Q367" s="161"/>
    </row>
    <row r="368" spans="1:17" ht="45" x14ac:dyDescent="0.25">
      <c r="A368" s="384"/>
      <c r="B368" s="176" t="s">
        <v>361</v>
      </c>
      <c r="C368" s="175" t="s">
        <v>360</v>
      </c>
      <c r="D368" s="170" t="s">
        <v>355</v>
      </c>
      <c r="E368" s="175"/>
      <c r="F368" s="175" t="s">
        <v>152</v>
      </c>
      <c r="G368" s="177"/>
      <c r="H368" s="154"/>
      <c r="I368" s="154"/>
      <c r="J368" s="154"/>
      <c r="K368" s="154"/>
      <c r="L368" s="154"/>
      <c r="M368" s="377"/>
      <c r="N368" s="334"/>
      <c r="O368" s="161"/>
      <c r="P368" s="161"/>
      <c r="Q368" s="161"/>
    </row>
    <row r="369" spans="1:17" ht="45" x14ac:dyDescent="0.25">
      <c r="A369" s="384"/>
      <c r="B369" s="176" t="s">
        <v>359</v>
      </c>
      <c r="C369" s="175" t="s">
        <v>358</v>
      </c>
      <c r="D369" s="170" t="s">
        <v>355</v>
      </c>
      <c r="E369" s="175"/>
      <c r="F369" s="175" t="s">
        <v>152</v>
      </c>
      <c r="G369" s="177"/>
      <c r="H369" s="154"/>
      <c r="I369" s="154"/>
      <c r="J369" s="154"/>
      <c r="K369" s="154"/>
      <c r="L369" s="154"/>
      <c r="M369" s="377"/>
      <c r="N369" s="21"/>
      <c r="O369" s="162"/>
      <c r="P369" s="161"/>
      <c r="Q369" s="161"/>
    </row>
    <row r="370" spans="1:17" ht="45" hidden="1" x14ac:dyDescent="0.25">
      <c r="A370" s="384"/>
      <c r="B370" s="176" t="s">
        <v>359</v>
      </c>
      <c r="C370" s="175" t="s">
        <v>358</v>
      </c>
      <c r="D370" s="170" t="s">
        <v>355</v>
      </c>
      <c r="E370" s="175"/>
      <c r="F370" s="169" t="s">
        <v>152</v>
      </c>
      <c r="G370" s="168"/>
      <c r="H370" s="154"/>
      <c r="I370" s="154"/>
      <c r="J370" s="154"/>
      <c r="K370" s="154"/>
      <c r="L370" s="154"/>
      <c r="M370" s="377"/>
      <c r="N370" s="21"/>
      <c r="O370" s="162"/>
      <c r="P370" s="161"/>
      <c r="Q370" s="161"/>
    </row>
    <row r="371" spans="1:17" ht="45" hidden="1" x14ac:dyDescent="0.25">
      <c r="A371" s="384"/>
      <c r="B371" s="176" t="s">
        <v>359</v>
      </c>
      <c r="C371" s="175" t="s">
        <v>358</v>
      </c>
      <c r="D371" s="170" t="s">
        <v>355</v>
      </c>
      <c r="E371" s="175"/>
      <c r="F371" s="169" t="s">
        <v>152</v>
      </c>
      <c r="G371" s="168"/>
      <c r="H371" s="154"/>
      <c r="I371" s="154"/>
      <c r="J371" s="154"/>
      <c r="K371" s="154"/>
      <c r="L371" s="154"/>
      <c r="M371" s="377"/>
      <c r="N371" s="21"/>
      <c r="O371" s="162"/>
      <c r="P371" s="161"/>
      <c r="Q371" s="161"/>
    </row>
    <row r="372" spans="1:17" ht="45" hidden="1" x14ac:dyDescent="0.25">
      <c r="A372" s="384"/>
      <c r="B372" s="176" t="s">
        <v>359</v>
      </c>
      <c r="C372" s="175" t="s">
        <v>358</v>
      </c>
      <c r="D372" s="170" t="s">
        <v>355</v>
      </c>
      <c r="E372" s="175"/>
      <c r="F372" s="169" t="s">
        <v>152</v>
      </c>
      <c r="G372" s="168"/>
      <c r="H372" s="154"/>
      <c r="I372" s="154"/>
      <c r="J372" s="154"/>
      <c r="K372" s="154"/>
      <c r="L372" s="154"/>
      <c r="M372" s="377"/>
      <c r="N372" s="21"/>
      <c r="O372" s="162"/>
      <c r="P372" s="161"/>
      <c r="Q372" s="161"/>
    </row>
    <row r="373" spans="1:17" ht="83.25" customHeight="1" thickBot="1" x14ac:dyDescent="0.3">
      <c r="A373" s="384"/>
      <c r="B373" s="167" t="s">
        <v>357</v>
      </c>
      <c r="C373" s="165" t="s">
        <v>356</v>
      </c>
      <c r="D373" s="166" t="s">
        <v>355</v>
      </c>
      <c r="E373" s="165"/>
      <c r="F373" s="165" t="s">
        <v>152</v>
      </c>
      <c r="G373" s="164"/>
      <c r="H373" s="154"/>
      <c r="I373" s="154"/>
      <c r="J373" s="154"/>
      <c r="K373" s="154"/>
      <c r="L373" s="154"/>
      <c r="M373" s="377"/>
      <c r="N373" s="21"/>
      <c r="O373" s="162"/>
      <c r="P373" s="161"/>
      <c r="Q373" s="161"/>
    </row>
    <row r="374" spans="1:17" ht="75.75" hidden="1" customHeight="1" thickBot="1" x14ac:dyDescent="0.3">
      <c r="A374" s="384"/>
      <c r="B374" s="174" t="s">
        <v>357</v>
      </c>
      <c r="C374" s="172" t="s">
        <v>356</v>
      </c>
      <c r="D374" s="173" t="s">
        <v>355</v>
      </c>
      <c r="E374" s="172"/>
      <c r="F374" s="172"/>
      <c r="G374" s="171"/>
      <c r="H374" s="154"/>
      <c r="I374" s="154"/>
      <c r="J374" s="154"/>
      <c r="K374" s="154"/>
      <c r="L374" s="154"/>
      <c r="M374" s="377"/>
      <c r="N374" s="21"/>
      <c r="O374" s="162"/>
      <c r="P374" s="161"/>
      <c r="Q374" s="161"/>
    </row>
    <row r="375" spans="1:17" ht="82.5" hidden="1" customHeight="1" thickBot="1" x14ac:dyDescent="0.3">
      <c r="A375" s="384"/>
      <c r="B375" s="167" t="s">
        <v>357</v>
      </c>
      <c r="C375" s="169" t="s">
        <v>356</v>
      </c>
      <c r="D375" s="170" t="s">
        <v>355</v>
      </c>
      <c r="E375" s="169"/>
      <c r="F375" s="169"/>
      <c r="G375" s="168"/>
      <c r="H375" s="154"/>
      <c r="I375" s="154"/>
      <c r="J375" s="154"/>
      <c r="K375" s="154"/>
      <c r="L375" s="154"/>
      <c r="M375" s="377"/>
      <c r="N375" s="21"/>
      <c r="O375" s="162"/>
      <c r="P375" s="161"/>
      <c r="Q375" s="161"/>
    </row>
    <row r="376" spans="1:17" ht="85.5" hidden="1" customHeight="1" thickBot="1" x14ac:dyDescent="0.3">
      <c r="A376" s="384"/>
      <c r="B376" s="167" t="s">
        <v>357</v>
      </c>
      <c r="C376" s="165" t="s">
        <v>356</v>
      </c>
      <c r="D376" s="166" t="s">
        <v>355</v>
      </c>
      <c r="E376" s="165"/>
      <c r="F376" s="165"/>
      <c r="G376" s="164"/>
      <c r="H376" s="154"/>
      <c r="I376" s="154"/>
      <c r="J376" s="154"/>
      <c r="K376" s="154"/>
      <c r="L376" s="154"/>
      <c r="M376" s="377"/>
      <c r="N376" s="163"/>
      <c r="O376" s="162"/>
      <c r="P376" s="161"/>
      <c r="Q376" s="161"/>
    </row>
    <row r="377" spans="1:17" x14ac:dyDescent="0.25">
      <c r="A377" s="384"/>
      <c r="B377" s="154"/>
      <c r="C377" s="154"/>
      <c r="D377" s="154"/>
      <c r="E377" s="154"/>
      <c r="F377" s="154"/>
      <c r="G377" s="154"/>
      <c r="H377" s="154"/>
      <c r="I377" s="154"/>
      <c r="J377" s="154"/>
      <c r="K377" s="154"/>
      <c r="L377" s="154"/>
      <c r="M377" s="377"/>
      <c r="N377" s="335"/>
    </row>
    <row r="378" spans="1:17" ht="18.75" x14ac:dyDescent="0.25">
      <c r="A378" s="374"/>
      <c r="B378" s="156" t="s">
        <v>354</v>
      </c>
      <c r="C378" s="156"/>
      <c r="D378" s="156"/>
      <c r="E378" s="156"/>
      <c r="F378" s="156"/>
      <c r="G378" s="156"/>
      <c r="H378" s="156"/>
      <c r="I378" s="156"/>
      <c r="J378" s="156"/>
      <c r="K378" s="156"/>
      <c r="L378" s="156"/>
      <c r="M378" s="380"/>
      <c r="N378" s="186"/>
    </row>
    <row r="379" spans="1:17" ht="24" customHeight="1" x14ac:dyDescent="0.25">
      <c r="A379" s="379" t="s">
        <v>353</v>
      </c>
      <c r="B379" s="159" t="s">
        <v>352</v>
      </c>
      <c r="C379" s="154"/>
      <c r="D379" s="154"/>
      <c r="E379" s="154"/>
      <c r="F379" s="154"/>
      <c r="G379" s="154"/>
      <c r="H379" s="154"/>
      <c r="I379" s="154"/>
      <c r="J379" s="154"/>
      <c r="K379" s="154"/>
      <c r="L379" s="154"/>
      <c r="M379" s="377"/>
      <c r="N379" s="186"/>
    </row>
    <row r="380" spans="1:17" ht="63.75" customHeight="1" thickBot="1" x14ac:dyDescent="0.3">
      <c r="A380" s="379"/>
      <c r="B380" s="479" t="s">
        <v>351</v>
      </c>
      <c r="C380" s="480"/>
      <c r="D380" s="480"/>
      <c r="E380" s="480"/>
      <c r="F380" s="154"/>
      <c r="G380" s="154"/>
      <c r="H380" s="154"/>
      <c r="I380" s="154"/>
      <c r="J380" s="154"/>
      <c r="K380" s="154"/>
      <c r="L380" s="154"/>
      <c r="M380" s="377"/>
      <c r="N380" s="186"/>
    </row>
    <row r="381" spans="1:17" ht="47.25" customHeight="1" thickBot="1" x14ac:dyDescent="0.3">
      <c r="A381" s="379"/>
      <c r="B381" s="467" t="s">
        <v>152</v>
      </c>
      <c r="C381" s="443"/>
      <c r="D381" s="443"/>
      <c r="E381" s="444"/>
      <c r="F381" s="154"/>
      <c r="G381" s="154"/>
      <c r="H381" s="154"/>
      <c r="I381" s="154"/>
      <c r="J381" s="154"/>
      <c r="K381" s="154"/>
      <c r="L381" s="154"/>
      <c r="M381" s="377"/>
      <c r="N381" s="186"/>
    </row>
    <row r="382" spans="1:17" ht="24.75" customHeight="1" x14ac:dyDescent="0.25">
      <c r="A382" s="379" t="s">
        <v>350</v>
      </c>
      <c r="B382" s="158" t="s">
        <v>349</v>
      </c>
      <c r="C382" s="157"/>
      <c r="D382" s="157"/>
      <c r="E382" s="157"/>
      <c r="F382" s="154"/>
      <c r="G382" s="154"/>
      <c r="H382" s="154"/>
      <c r="I382" s="154"/>
      <c r="J382" s="154"/>
      <c r="K382" s="154"/>
      <c r="L382" s="154"/>
      <c r="M382" s="377"/>
      <c r="N382" s="186"/>
    </row>
    <row r="383" spans="1:17" ht="34.5" customHeight="1" thickBot="1" x14ac:dyDescent="0.3">
      <c r="A383" s="379"/>
      <c r="B383" s="477" t="s">
        <v>348</v>
      </c>
      <c r="C383" s="478"/>
      <c r="D383" s="478"/>
      <c r="E383" s="478"/>
      <c r="F383" s="154"/>
      <c r="G383" s="154"/>
      <c r="H383" s="154"/>
      <c r="I383" s="154"/>
      <c r="J383" s="154"/>
      <c r="K383" s="154"/>
      <c r="L383" s="154"/>
      <c r="M383" s="377"/>
      <c r="N383" s="186"/>
    </row>
    <row r="384" spans="1:17" ht="58.5" customHeight="1" thickBot="1" x14ac:dyDescent="0.3">
      <c r="A384" s="379"/>
      <c r="B384" s="467" t="s">
        <v>152</v>
      </c>
      <c r="C384" s="443"/>
      <c r="D384" s="443"/>
      <c r="E384" s="444"/>
      <c r="F384" s="154"/>
      <c r="G384" s="154"/>
      <c r="H384" s="154"/>
      <c r="I384" s="154"/>
      <c r="J384" s="154"/>
      <c r="K384" s="154"/>
      <c r="L384" s="154"/>
      <c r="M384" s="377"/>
      <c r="N384" s="186"/>
    </row>
    <row r="385" spans="1:14" x14ac:dyDescent="0.25">
      <c r="A385" s="384"/>
      <c r="B385" s="154"/>
      <c r="C385" s="154"/>
      <c r="D385" s="154"/>
      <c r="E385" s="154"/>
      <c r="F385" s="154"/>
      <c r="G385" s="154"/>
      <c r="H385" s="154"/>
      <c r="I385" s="154"/>
      <c r="J385" s="154"/>
      <c r="K385" s="154"/>
      <c r="L385" s="154"/>
      <c r="M385" s="377"/>
      <c r="N385" s="186"/>
    </row>
    <row r="386" spans="1:14" ht="18.75" x14ac:dyDescent="0.25">
      <c r="A386" s="374"/>
      <c r="B386" s="156" t="s">
        <v>347</v>
      </c>
      <c r="C386" s="156"/>
      <c r="D386" s="156"/>
      <c r="E386" s="156"/>
      <c r="F386" s="156"/>
      <c r="G386" s="156"/>
      <c r="H386" s="156"/>
      <c r="I386" s="156"/>
      <c r="J386" s="156"/>
      <c r="K386" s="156"/>
      <c r="L386" s="156"/>
      <c r="M386" s="380"/>
      <c r="N386" s="186"/>
    </row>
    <row r="387" spans="1:14" ht="21.75" customHeight="1" x14ac:dyDescent="0.25">
      <c r="A387" s="379" t="s">
        <v>346</v>
      </c>
      <c r="B387" s="494" t="s">
        <v>345</v>
      </c>
      <c r="C387" s="495"/>
      <c r="D387" s="495"/>
      <c r="E387" s="495"/>
      <c r="F387" s="154"/>
      <c r="G387" s="154"/>
      <c r="H387" s="154"/>
      <c r="I387" s="154"/>
      <c r="J387" s="154"/>
      <c r="K387" s="154"/>
      <c r="L387" s="154"/>
      <c r="M387" s="377"/>
      <c r="N387" s="186"/>
    </row>
    <row r="388" spans="1:14" ht="20.25" customHeight="1" thickBot="1" x14ac:dyDescent="0.3">
      <c r="A388" s="379"/>
      <c r="B388" s="465" t="s">
        <v>344</v>
      </c>
      <c r="C388" s="466"/>
      <c r="D388" s="466"/>
      <c r="E388" s="466"/>
      <c r="F388" s="154"/>
      <c r="G388" s="154"/>
      <c r="H388" s="154"/>
      <c r="I388" s="154"/>
      <c r="J388" s="154"/>
      <c r="K388" s="154"/>
      <c r="L388" s="154"/>
      <c r="M388" s="377"/>
      <c r="N388" s="186"/>
    </row>
    <row r="389" spans="1:14" ht="61.5" customHeight="1" thickBot="1" x14ac:dyDescent="0.3">
      <c r="A389" s="379"/>
      <c r="B389" s="467" t="s">
        <v>152</v>
      </c>
      <c r="C389" s="443"/>
      <c r="D389" s="443"/>
      <c r="E389" s="444"/>
      <c r="F389" s="154"/>
      <c r="G389" s="154"/>
      <c r="H389" s="154"/>
      <c r="I389" s="154"/>
      <c r="J389" s="154"/>
      <c r="K389" s="154"/>
      <c r="L389" s="154"/>
      <c r="M389" s="377"/>
      <c r="N389" s="186"/>
    </row>
    <row r="390" spans="1:14" ht="16.5" customHeight="1" x14ac:dyDescent="0.25">
      <c r="A390" s="384"/>
      <c r="B390" s="154"/>
      <c r="C390" s="154"/>
      <c r="D390" s="154"/>
      <c r="E390" s="154"/>
      <c r="F390" s="154"/>
      <c r="G390" s="154"/>
      <c r="H390" s="154"/>
      <c r="I390" s="154"/>
      <c r="J390" s="154"/>
      <c r="K390" s="154"/>
      <c r="L390" s="154"/>
      <c r="M390" s="377"/>
      <c r="N390" s="186"/>
    </row>
    <row r="391" spans="1:14" ht="18.75" x14ac:dyDescent="0.25">
      <c r="A391" s="374"/>
      <c r="B391" s="156" t="s">
        <v>335</v>
      </c>
      <c r="C391" s="156"/>
      <c r="D391" s="156"/>
      <c r="E391" s="156"/>
      <c r="F391" s="156"/>
      <c r="G391" s="156"/>
      <c r="H391" s="156"/>
      <c r="I391" s="156"/>
      <c r="J391" s="156"/>
      <c r="K391" s="156"/>
      <c r="L391" s="156"/>
      <c r="M391" s="380"/>
      <c r="N391" s="186"/>
    </row>
    <row r="392" spans="1:14" ht="24.75" customHeight="1" x14ac:dyDescent="0.25">
      <c r="A392" s="379" t="s">
        <v>343</v>
      </c>
      <c r="B392" s="494" t="s">
        <v>333</v>
      </c>
      <c r="C392" s="495"/>
      <c r="D392" s="495"/>
      <c r="E392" s="495"/>
      <c r="F392" s="154"/>
      <c r="G392" s="154"/>
      <c r="H392" s="154"/>
      <c r="I392" s="154"/>
      <c r="J392" s="154"/>
      <c r="K392" s="154"/>
      <c r="L392" s="154"/>
      <c r="M392" s="377"/>
      <c r="N392" s="186"/>
    </row>
    <row r="393" spans="1:14" ht="33" customHeight="1" thickBot="1" x14ac:dyDescent="0.3">
      <c r="A393" s="379"/>
      <c r="B393" s="471" t="s">
        <v>342</v>
      </c>
      <c r="C393" s="472"/>
      <c r="D393" s="472"/>
      <c r="E393" s="472"/>
      <c r="F393" s="154"/>
      <c r="G393" s="154"/>
      <c r="H393" s="154"/>
      <c r="I393" s="154"/>
      <c r="J393" s="154"/>
      <c r="K393" s="154"/>
      <c r="L393" s="154"/>
      <c r="M393" s="377"/>
      <c r="N393" s="186"/>
    </row>
    <row r="394" spans="1:14" ht="63" customHeight="1" thickBot="1" x14ac:dyDescent="0.3">
      <c r="A394" s="379"/>
      <c r="B394" s="467" t="s">
        <v>152</v>
      </c>
      <c r="C394" s="443"/>
      <c r="D394" s="443"/>
      <c r="E394" s="444"/>
      <c r="F394" s="154"/>
      <c r="G394" s="154"/>
      <c r="H394" s="154"/>
      <c r="I394" s="154"/>
      <c r="J394" s="154"/>
      <c r="K394" s="154"/>
      <c r="L394" s="154"/>
      <c r="M394" s="377"/>
      <c r="N394" s="186"/>
    </row>
    <row r="395" spans="1:14" x14ac:dyDescent="0.25">
      <c r="A395" s="379"/>
      <c r="B395" s="155"/>
      <c r="C395" s="154"/>
      <c r="D395" s="154"/>
      <c r="E395" s="154"/>
      <c r="F395" s="154"/>
      <c r="G395" s="154"/>
      <c r="H395" s="154"/>
      <c r="I395" s="154"/>
      <c r="J395" s="154"/>
      <c r="K395" s="154"/>
      <c r="L395" s="154"/>
      <c r="M395" s="377"/>
      <c r="N395" s="186"/>
    </row>
    <row r="396" spans="1:14" ht="18.75" x14ac:dyDescent="0.25">
      <c r="A396" s="385">
        <v>5</v>
      </c>
      <c r="B396" s="153" t="s">
        <v>7</v>
      </c>
      <c r="C396" s="153"/>
      <c r="D396" s="152"/>
      <c r="E396" s="152"/>
      <c r="F396" s="152"/>
      <c r="G396" s="152"/>
      <c r="H396" s="152"/>
      <c r="I396" s="152"/>
      <c r="J396" s="152"/>
      <c r="K396" s="152"/>
      <c r="L396" s="152"/>
      <c r="M396" s="386"/>
      <c r="N396" s="186"/>
    </row>
    <row r="397" spans="1:14" ht="22.5" customHeight="1" x14ac:dyDescent="0.25">
      <c r="A397" s="387" t="s">
        <v>341</v>
      </c>
      <c r="B397" s="150" t="s">
        <v>340</v>
      </c>
      <c r="C397" s="147"/>
      <c r="D397" s="149"/>
      <c r="E397" s="149"/>
      <c r="F397" s="149"/>
      <c r="G397" s="149"/>
      <c r="H397" s="149"/>
      <c r="I397" s="149"/>
      <c r="J397" s="149"/>
      <c r="K397" s="149"/>
      <c r="L397" s="149"/>
      <c r="M397" s="388"/>
      <c r="N397" s="186"/>
    </row>
    <row r="398" spans="1:14" ht="15.75" thickBot="1" x14ac:dyDescent="0.3">
      <c r="A398" s="387"/>
      <c r="B398" s="500" t="s">
        <v>339</v>
      </c>
      <c r="C398" s="501"/>
      <c r="D398" s="501"/>
      <c r="E398" s="501"/>
      <c r="F398" s="149"/>
      <c r="G398" s="149"/>
      <c r="H398" s="149"/>
      <c r="I398" s="149"/>
      <c r="J398" s="149"/>
      <c r="K398" s="149"/>
      <c r="L398" s="149"/>
      <c r="M398" s="388"/>
      <c r="N398" s="186"/>
    </row>
    <row r="399" spans="1:14" ht="57" customHeight="1" thickBot="1" x14ac:dyDescent="0.3">
      <c r="A399" s="387"/>
      <c r="B399" s="442" t="s">
        <v>984</v>
      </c>
      <c r="C399" s="451"/>
      <c r="D399" s="451"/>
      <c r="E399" s="452"/>
      <c r="F399" s="149"/>
      <c r="G399" s="149"/>
      <c r="H399" s="149"/>
      <c r="I399" s="149"/>
      <c r="J399" s="149"/>
      <c r="K399" s="149"/>
      <c r="L399" s="149"/>
      <c r="M399" s="388"/>
      <c r="N399" s="186"/>
    </row>
    <row r="400" spans="1:14" ht="22.5" customHeight="1" x14ac:dyDescent="0.25">
      <c r="A400" s="387" t="s">
        <v>338</v>
      </c>
      <c r="B400" s="150" t="s">
        <v>337</v>
      </c>
      <c r="C400" s="147"/>
      <c r="D400" s="149"/>
      <c r="E400" s="149"/>
      <c r="F400" s="149"/>
      <c r="G400" s="149"/>
      <c r="H400" s="149"/>
      <c r="I400" s="149"/>
      <c r="J400" s="149"/>
      <c r="K400" s="149"/>
      <c r="L400" s="149"/>
      <c r="M400" s="388"/>
      <c r="N400" s="186"/>
    </row>
    <row r="401" spans="1:14" ht="23.25" customHeight="1" thickBot="1" x14ac:dyDescent="0.3">
      <c r="A401" s="387"/>
      <c r="B401" s="500" t="s">
        <v>336</v>
      </c>
      <c r="C401" s="501"/>
      <c r="D401" s="501"/>
      <c r="E401" s="501"/>
      <c r="F401" s="149"/>
      <c r="G401" s="149"/>
      <c r="H401" s="149"/>
      <c r="I401" s="149"/>
      <c r="J401" s="149"/>
      <c r="K401" s="149"/>
      <c r="L401" s="149"/>
      <c r="M401" s="388"/>
      <c r="N401" s="186"/>
    </row>
    <row r="402" spans="1:14" ht="57" customHeight="1" thickBot="1" x14ac:dyDescent="0.3">
      <c r="A402" s="387"/>
      <c r="B402" s="442" t="s">
        <v>985</v>
      </c>
      <c r="C402" s="451"/>
      <c r="D402" s="451"/>
      <c r="E402" s="452"/>
      <c r="F402" s="149"/>
      <c r="G402" s="149"/>
      <c r="H402" s="149"/>
      <c r="I402" s="149"/>
      <c r="J402" s="149"/>
      <c r="K402" s="149"/>
      <c r="L402" s="149"/>
      <c r="M402" s="388"/>
      <c r="N402" s="186"/>
    </row>
    <row r="403" spans="1:14" ht="18.75" customHeight="1" x14ac:dyDescent="0.25">
      <c r="A403" s="389"/>
      <c r="B403" s="149"/>
      <c r="C403" s="149"/>
      <c r="D403" s="149"/>
      <c r="E403" s="149"/>
      <c r="F403" s="149"/>
      <c r="G403" s="149"/>
      <c r="H403" s="149"/>
      <c r="I403" s="149"/>
      <c r="J403" s="149"/>
      <c r="K403" s="149"/>
      <c r="L403" s="149"/>
      <c r="M403" s="388"/>
      <c r="N403" s="186"/>
    </row>
    <row r="404" spans="1:14" ht="18.75" x14ac:dyDescent="0.25">
      <c r="A404" s="390"/>
      <c r="B404" s="151" t="s">
        <v>335</v>
      </c>
      <c r="C404" s="151"/>
      <c r="D404" s="151"/>
      <c r="E404" s="151"/>
      <c r="F404" s="151"/>
      <c r="G404" s="151"/>
      <c r="H404" s="151"/>
      <c r="I404" s="151"/>
      <c r="J404" s="151"/>
      <c r="K404" s="151"/>
      <c r="L404" s="151"/>
      <c r="M404" s="391"/>
      <c r="N404" s="186"/>
    </row>
    <row r="405" spans="1:14" ht="24.75" customHeight="1" x14ac:dyDescent="0.25">
      <c r="A405" s="389" t="s">
        <v>334</v>
      </c>
      <c r="B405" s="150" t="s">
        <v>333</v>
      </c>
      <c r="C405" s="150"/>
      <c r="D405" s="150"/>
      <c r="E405" s="150"/>
      <c r="F405" s="149"/>
      <c r="G405" s="149"/>
      <c r="H405" s="149"/>
      <c r="I405" s="149"/>
      <c r="J405" s="149"/>
      <c r="K405" s="149"/>
      <c r="L405" s="149"/>
      <c r="M405" s="388"/>
      <c r="N405" s="186"/>
    </row>
    <row r="406" spans="1:14" ht="33.75" customHeight="1" thickBot="1" x14ac:dyDescent="0.3">
      <c r="A406" s="389"/>
      <c r="B406" s="498" t="s">
        <v>332</v>
      </c>
      <c r="C406" s="499"/>
      <c r="D406" s="499"/>
      <c r="E406" s="499"/>
      <c r="F406" s="149"/>
      <c r="G406" s="149"/>
      <c r="H406" s="149"/>
      <c r="I406" s="149"/>
      <c r="J406" s="149"/>
      <c r="K406" s="149"/>
      <c r="L406" s="149"/>
      <c r="M406" s="388"/>
      <c r="N406" s="186"/>
    </row>
    <row r="407" spans="1:14" ht="63" customHeight="1" thickBot="1" x14ac:dyDescent="0.3">
      <c r="A407" s="389"/>
      <c r="B407" s="467" t="s">
        <v>152</v>
      </c>
      <c r="C407" s="443"/>
      <c r="D407" s="443"/>
      <c r="E407" s="444"/>
      <c r="F407" s="149"/>
      <c r="G407" s="149"/>
      <c r="H407" s="149"/>
      <c r="I407" s="149"/>
      <c r="J407" s="149"/>
      <c r="K407" s="149"/>
      <c r="L407" s="149"/>
      <c r="M407" s="388"/>
      <c r="N407" s="186"/>
    </row>
    <row r="408" spans="1:14" x14ac:dyDescent="0.25">
      <c r="A408" s="387"/>
      <c r="B408" s="148"/>
      <c r="C408" s="147"/>
      <c r="D408" s="147"/>
      <c r="E408" s="147"/>
      <c r="F408" s="146"/>
      <c r="G408" s="146"/>
      <c r="H408" s="146"/>
      <c r="I408" s="146"/>
      <c r="J408" s="146"/>
      <c r="K408" s="146"/>
      <c r="L408" s="146"/>
      <c r="M408" s="392"/>
      <c r="N408" s="186"/>
    </row>
    <row r="409" spans="1:14" ht="18.75" x14ac:dyDescent="0.25">
      <c r="A409" s="393">
        <v>6</v>
      </c>
      <c r="B409" s="145" t="s">
        <v>331</v>
      </c>
      <c r="C409" s="145"/>
      <c r="D409" s="145"/>
      <c r="E409" s="145"/>
      <c r="F409" s="145"/>
      <c r="G409" s="145"/>
      <c r="H409" s="145"/>
      <c r="I409" s="145"/>
      <c r="J409" s="145"/>
      <c r="K409" s="145"/>
      <c r="L409" s="145"/>
      <c r="M409" s="394"/>
      <c r="N409" s="186"/>
    </row>
    <row r="410" spans="1:14" ht="25.5" customHeight="1" x14ac:dyDescent="0.25">
      <c r="A410" s="345" t="s">
        <v>330</v>
      </c>
      <c r="B410" s="144" t="s">
        <v>329</v>
      </c>
      <c r="C410" s="133"/>
      <c r="D410" s="126"/>
      <c r="E410" s="126"/>
      <c r="F410" s="126"/>
      <c r="G410" s="126"/>
      <c r="H410" s="126"/>
      <c r="I410" s="126"/>
      <c r="J410" s="126"/>
      <c r="K410" s="126"/>
      <c r="L410" s="126"/>
      <c r="M410" s="343"/>
      <c r="N410" s="186"/>
    </row>
    <row r="411" spans="1:14" ht="18.75" customHeight="1" thickBot="1" x14ac:dyDescent="0.3">
      <c r="A411" s="345"/>
      <c r="B411" s="143" t="s">
        <v>328</v>
      </c>
      <c r="C411" s="142"/>
      <c r="D411" s="126"/>
      <c r="E411" s="126"/>
      <c r="F411" s="126"/>
      <c r="G411" s="126"/>
      <c r="H411" s="126"/>
      <c r="I411" s="126"/>
      <c r="J411" s="126"/>
      <c r="K411" s="126"/>
      <c r="L411" s="126"/>
      <c r="M411" s="343"/>
      <c r="N411" s="186"/>
    </row>
    <row r="412" spans="1:14" ht="33" customHeight="1" thickBot="1" x14ac:dyDescent="0.3">
      <c r="A412" s="344"/>
      <c r="B412" s="467" t="s">
        <v>152</v>
      </c>
      <c r="C412" s="443"/>
      <c r="D412" s="443"/>
      <c r="E412" s="444"/>
      <c r="F412" s="126"/>
      <c r="G412" s="126"/>
      <c r="H412" s="126"/>
      <c r="I412" s="126"/>
      <c r="J412" s="126"/>
      <c r="K412" s="126"/>
      <c r="L412" s="126"/>
      <c r="M412" s="343"/>
      <c r="N412" s="186"/>
    </row>
    <row r="413" spans="1:14" ht="25.5" customHeight="1" x14ac:dyDescent="0.25">
      <c r="A413" s="345" t="s">
        <v>327</v>
      </c>
      <c r="B413" s="144" t="s">
        <v>326</v>
      </c>
      <c r="C413" s="133"/>
      <c r="D413" s="126"/>
      <c r="E413" s="126"/>
      <c r="F413" s="126"/>
      <c r="G413" s="126"/>
      <c r="H413" s="126"/>
      <c r="I413" s="126"/>
      <c r="J413" s="126"/>
      <c r="K413" s="126"/>
      <c r="L413" s="126"/>
      <c r="M413" s="343"/>
      <c r="N413" s="186"/>
    </row>
    <row r="414" spans="1:14" ht="18.75" customHeight="1" thickBot="1" x14ac:dyDescent="0.3">
      <c r="A414" s="345"/>
      <c r="B414" s="143" t="s">
        <v>325</v>
      </c>
      <c r="C414" s="142"/>
      <c r="D414" s="126"/>
      <c r="E414" s="126"/>
      <c r="F414" s="126"/>
      <c r="G414" s="126"/>
      <c r="H414" s="126"/>
      <c r="I414" s="126"/>
      <c r="J414" s="126"/>
      <c r="K414" s="126"/>
      <c r="L414" s="126"/>
      <c r="M414" s="343"/>
      <c r="N414" s="186"/>
    </row>
    <row r="415" spans="1:14" ht="33" customHeight="1" thickBot="1" x14ac:dyDescent="0.3">
      <c r="A415" s="344"/>
      <c r="B415" s="467" t="s">
        <v>152</v>
      </c>
      <c r="C415" s="443"/>
      <c r="D415" s="443"/>
      <c r="E415" s="444"/>
      <c r="F415" s="126"/>
      <c r="G415" s="126"/>
      <c r="H415" s="126"/>
      <c r="I415" s="126"/>
      <c r="J415" s="126"/>
      <c r="K415" s="126"/>
      <c r="L415" s="126"/>
      <c r="M415" s="343"/>
      <c r="N415" s="186"/>
    </row>
    <row r="416" spans="1:14" ht="26.25" customHeight="1" x14ac:dyDescent="0.25">
      <c r="A416" s="345" t="s">
        <v>324</v>
      </c>
      <c r="B416" s="141" t="s">
        <v>323</v>
      </c>
      <c r="C416" s="133"/>
      <c r="D416" s="126"/>
      <c r="E416" s="126"/>
      <c r="F416" s="126"/>
      <c r="G416" s="126"/>
      <c r="H416" s="126"/>
      <c r="I416" s="126"/>
      <c r="J416" s="126"/>
      <c r="K416" s="126"/>
      <c r="L416" s="126"/>
      <c r="M416" s="343"/>
      <c r="N416" s="186"/>
    </row>
    <row r="417" spans="1:14" ht="21.75" customHeight="1" thickBot="1" x14ac:dyDescent="0.3">
      <c r="A417" s="344"/>
      <c r="B417" s="140" t="s">
        <v>322</v>
      </c>
      <c r="C417" s="139"/>
      <c r="D417" s="126"/>
      <c r="E417" s="126"/>
      <c r="F417" s="126"/>
      <c r="G417" s="126"/>
      <c r="H417" s="126"/>
      <c r="I417" s="126"/>
      <c r="J417" s="126"/>
      <c r="K417" s="126"/>
      <c r="L417" s="126"/>
      <c r="M417" s="343"/>
      <c r="N417" s="186"/>
    </row>
    <row r="418" spans="1:14" ht="30.75" customHeight="1" thickBot="1" x14ac:dyDescent="0.3">
      <c r="A418" s="344"/>
      <c r="B418" s="467" t="s">
        <v>986</v>
      </c>
      <c r="C418" s="443"/>
      <c r="D418" s="443"/>
      <c r="E418" s="444"/>
      <c r="F418" s="126"/>
      <c r="G418" s="126"/>
      <c r="H418" s="126"/>
      <c r="I418" s="126"/>
      <c r="J418" s="126"/>
      <c r="K418" s="126"/>
      <c r="L418" s="126"/>
      <c r="M418" s="343"/>
      <c r="N418" s="186"/>
    </row>
    <row r="419" spans="1:14" ht="30.75" customHeight="1" x14ac:dyDescent="0.25">
      <c r="A419" s="344" t="s">
        <v>321</v>
      </c>
      <c r="B419" s="138" t="s">
        <v>320</v>
      </c>
      <c r="C419" s="126"/>
      <c r="D419" s="126"/>
      <c r="E419" s="126"/>
      <c r="F419" s="126"/>
      <c r="G419" s="126"/>
      <c r="H419" s="126"/>
      <c r="I419" s="126"/>
      <c r="J419" s="126"/>
      <c r="K419" s="126"/>
      <c r="L419" s="126"/>
      <c r="M419" s="343"/>
      <c r="N419" s="186"/>
    </row>
    <row r="420" spans="1:14" ht="24" customHeight="1" thickBot="1" x14ac:dyDescent="0.3">
      <c r="A420" s="344"/>
      <c r="B420" s="137" t="s">
        <v>319</v>
      </c>
      <c r="C420" s="136"/>
      <c r="D420" s="136"/>
      <c r="E420" s="136"/>
      <c r="F420" s="135"/>
      <c r="G420" s="135"/>
      <c r="H420" s="135"/>
      <c r="I420" s="135"/>
      <c r="J420" s="135"/>
      <c r="K420" s="126"/>
      <c r="L420" s="126"/>
      <c r="M420" s="343"/>
      <c r="N420" s="186"/>
    </row>
    <row r="421" spans="1:14" ht="38.25" customHeight="1" thickBot="1" x14ac:dyDescent="0.3">
      <c r="A421" s="344"/>
      <c r="B421" s="467" t="s">
        <v>152</v>
      </c>
      <c r="C421" s="443"/>
      <c r="D421" s="443"/>
      <c r="E421" s="444"/>
      <c r="F421" s="135"/>
      <c r="G421" s="135"/>
      <c r="H421" s="135"/>
      <c r="I421" s="135"/>
      <c r="J421" s="135"/>
      <c r="K421" s="126"/>
      <c r="L421" s="126"/>
      <c r="M421" s="343"/>
      <c r="N421" s="186"/>
    </row>
    <row r="422" spans="1:14" ht="24" customHeight="1" x14ac:dyDescent="0.25">
      <c r="A422" s="345" t="s">
        <v>318</v>
      </c>
      <c r="B422" s="134" t="s">
        <v>317</v>
      </c>
      <c r="C422" s="133"/>
      <c r="D422" s="126"/>
      <c r="E422" s="126"/>
      <c r="F422" s="126"/>
      <c r="G422" s="126"/>
      <c r="H422" s="126"/>
      <c r="I422" s="126"/>
      <c r="J422" s="126"/>
      <c r="K422" s="126"/>
      <c r="L422" s="126"/>
      <c r="M422" s="343"/>
      <c r="N422" s="186"/>
    </row>
    <row r="423" spans="1:14" ht="39.75" customHeight="1" thickBot="1" x14ac:dyDescent="0.3">
      <c r="A423" s="345"/>
      <c r="B423" s="496" t="s">
        <v>316</v>
      </c>
      <c r="C423" s="497"/>
      <c r="D423" s="497"/>
      <c r="E423" s="497"/>
      <c r="F423" s="126"/>
      <c r="G423" s="126"/>
      <c r="H423" s="126"/>
      <c r="I423" s="126"/>
      <c r="J423" s="126"/>
      <c r="K423" s="126"/>
      <c r="L423" s="126"/>
      <c r="M423" s="343"/>
      <c r="N423" s="186"/>
    </row>
    <row r="424" spans="1:14" x14ac:dyDescent="0.25">
      <c r="A424" s="344"/>
      <c r="B424" s="132" t="s">
        <v>315</v>
      </c>
      <c r="C424" s="131" t="s">
        <v>987</v>
      </c>
      <c r="D424" s="126"/>
      <c r="E424" s="126"/>
      <c r="F424" s="126"/>
      <c r="G424" s="126"/>
      <c r="H424" s="126"/>
      <c r="I424" s="126"/>
      <c r="J424" s="126"/>
      <c r="K424" s="126"/>
      <c r="L424" s="126"/>
      <c r="M424" s="343"/>
      <c r="N424" s="186"/>
    </row>
    <row r="425" spans="1:14" x14ac:dyDescent="0.25">
      <c r="A425" s="344"/>
      <c r="B425" s="130" t="s">
        <v>314</v>
      </c>
      <c r="C425" s="129" t="s">
        <v>988</v>
      </c>
      <c r="D425" s="126"/>
      <c r="E425" s="126"/>
      <c r="F425" s="126"/>
      <c r="G425" s="126"/>
      <c r="H425" s="126"/>
      <c r="I425" s="126"/>
      <c r="J425" s="126"/>
      <c r="K425" s="126"/>
      <c r="L425" s="126"/>
      <c r="M425" s="343"/>
      <c r="N425" s="186"/>
    </row>
    <row r="426" spans="1:14" ht="15.75" thickBot="1" x14ac:dyDescent="0.3">
      <c r="A426" s="345"/>
      <c r="B426" s="127" t="s">
        <v>313</v>
      </c>
      <c r="C426" s="428">
        <v>42335</v>
      </c>
      <c r="D426" s="126"/>
      <c r="E426" s="126"/>
      <c r="F426" s="126"/>
      <c r="G426" s="126"/>
      <c r="H426" s="126"/>
      <c r="I426" s="126"/>
      <c r="J426" s="126"/>
      <c r="K426" s="126"/>
      <c r="L426" s="126"/>
      <c r="M426" s="343"/>
      <c r="N426" s="186"/>
    </row>
    <row r="427" spans="1:14" ht="67.5" customHeight="1" thickBot="1" x14ac:dyDescent="0.3">
      <c r="A427" s="395"/>
      <c r="B427" s="396"/>
      <c r="C427" s="396"/>
      <c r="D427" s="396"/>
      <c r="E427" s="396"/>
      <c r="F427" s="396"/>
      <c r="G427" s="396"/>
      <c r="H427" s="396"/>
      <c r="I427" s="396"/>
      <c r="J427" s="396"/>
      <c r="K427" s="396"/>
      <c r="L427" s="396"/>
      <c r="M427" s="397"/>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7"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5" t="s">
        <v>944</v>
      </c>
      <c r="AD2" s="295" t="s">
        <v>9</v>
      </c>
      <c r="AE2" s="295" t="s">
        <v>468</v>
      </c>
      <c r="AF2" s="295"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6" t="s">
        <v>918</v>
      </c>
      <c r="AD3" s="286" t="s">
        <v>623</v>
      </c>
      <c r="AE3" s="287">
        <v>0.49425999999999998</v>
      </c>
      <c r="AF3" s="287"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6" t="s">
        <v>894</v>
      </c>
      <c r="AD4" s="286" t="s">
        <v>623</v>
      </c>
      <c r="AE4" s="287">
        <v>4.3220000000000001E-2</v>
      </c>
      <c r="AF4" s="287"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6" t="s">
        <v>869</v>
      </c>
      <c r="AD5" s="286" t="s">
        <v>623</v>
      </c>
      <c r="AE5" s="286">
        <v>0.18497</v>
      </c>
      <c r="AF5" s="286"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6" t="s">
        <v>848</v>
      </c>
      <c r="AD6" s="286" t="s">
        <v>623</v>
      </c>
      <c r="AE6" s="286">
        <v>0.27211999999999997</v>
      </c>
      <c r="AF6" s="286"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6" t="s">
        <v>830</v>
      </c>
      <c r="AD7" s="286" t="s">
        <v>623</v>
      </c>
      <c r="AE7" s="294">
        <v>0.26950000000000002</v>
      </c>
      <c r="AF7" s="286"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0" t="s">
        <v>812</v>
      </c>
      <c r="AD8" s="290" t="s">
        <v>672</v>
      </c>
      <c r="AE8" s="333">
        <v>2.5379710000000002</v>
      </c>
      <c r="AF8" s="286"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20" t="s">
        <v>797</v>
      </c>
      <c r="AD9" s="220" t="s">
        <v>623</v>
      </c>
      <c r="AE9" s="244">
        <v>0.24667</v>
      </c>
      <c r="AF9" s="286"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6" t="s">
        <v>780</v>
      </c>
      <c r="AD10" s="286" t="s">
        <v>623</v>
      </c>
      <c r="AE10" s="293">
        <v>0.315905361</v>
      </c>
      <c r="AF10" s="286"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6" t="s">
        <v>764</v>
      </c>
      <c r="AD11" s="286" t="s">
        <v>747</v>
      </c>
      <c r="AE11" s="286">
        <v>0.34410000000000002</v>
      </c>
      <c r="AF11" s="286"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6" t="s">
        <v>748</v>
      </c>
      <c r="AD12" s="286" t="s">
        <v>747</v>
      </c>
      <c r="AE12" s="287">
        <v>0.70850000000000002</v>
      </c>
      <c r="AF12" s="287"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6" t="s">
        <v>731</v>
      </c>
      <c r="AD13" s="286" t="s">
        <v>672</v>
      </c>
      <c r="AE13" s="286">
        <v>2.6023999999999998</v>
      </c>
      <c r="AF13" s="286"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6" t="s">
        <v>718</v>
      </c>
      <c r="AD14" s="286" t="s">
        <v>672</v>
      </c>
      <c r="AE14" s="286">
        <v>2.1913999999999998</v>
      </c>
      <c r="AF14" s="286"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6" t="s">
        <v>706</v>
      </c>
      <c r="AD15" s="286" t="s">
        <v>623</v>
      </c>
      <c r="AE15" s="286">
        <v>1.1838E-2</v>
      </c>
      <c r="AF15" s="286"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6" t="s">
        <v>694</v>
      </c>
      <c r="AD16" s="286" t="s">
        <v>623</v>
      </c>
      <c r="AE16" s="286">
        <v>2.0799999999999999E-4</v>
      </c>
      <c r="AF16" s="286"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6" t="s">
        <v>682</v>
      </c>
      <c r="AD17" s="286" t="s">
        <v>623</v>
      </c>
      <c r="AE17" s="286">
        <v>0.214508</v>
      </c>
      <c r="AF17" s="286" t="s">
        <v>570</v>
      </c>
      <c r="AG17" t="s">
        <v>5</v>
      </c>
      <c r="AH17" t="s">
        <v>549</v>
      </c>
      <c r="AT17" t="s">
        <v>681</v>
      </c>
      <c r="AU17" t="s">
        <v>680</v>
      </c>
      <c r="AV17" t="s">
        <v>679</v>
      </c>
      <c r="AW17" t="s">
        <v>678</v>
      </c>
      <c r="AX17" t="s">
        <v>677</v>
      </c>
      <c r="AZ17" t="s">
        <v>676</v>
      </c>
      <c r="BA17" t="s">
        <v>675</v>
      </c>
      <c r="BD17" t="s">
        <v>674</v>
      </c>
    </row>
    <row r="18" spans="3:56" x14ac:dyDescent="0.25">
      <c r="C18">
        <v>2020</v>
      </c>
      <c r="AC18" s="286" t="s">
        <v>673</v>
      </c>
      <c r="AD18" s="286" t="s">
        <v>672</v>
      </c>
      <c r="AE18" s="287">
        <v>1.5022500000000001</v>
      </c>
      <c r="AF18" s="287"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6" t="s">
        <v>623</v>
      </c>
      <c r="AE19" s="287">
        <v>0.21676999999999999</v>
      </c>
      <c r="AF19" s="287"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6" t="s">
        <v>654</v>
      </c>
      <c r="AD20" s="286" t="s">
        <v>623</v>
      </c>
      <c r="AE20" s="289" t="s">
        <v>600</v>
      </c>
      <c r="AF20" s="287"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2">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2">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636</v>
      </c>
      <c r="AD23" s="290" t="s">
        <v>623</v>
      </c>
      <c r="AE23" s="291">
        <v>0</v>
      </c>
      <c r="AF23" s="290"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631</v>
      </c>
      <c r="AD24" s="290" t="s">
        <v>623</v>
      </c>
      <c r="AE24" s="291">
        <v>0</v>
      </c>
      <c r="AF24" s="290"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627</v>
      </c>
      <c r="AD25" s="290" t="s">
        <v>623</v>
      </c>
      <c r="AE25" s="291">
        <v>0</v>
      </c>
      <c r="AF25" s="290"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624</v>
      </c>
      <c r="AD26" s="290" t="s">
        <v>623</v>
      </c>
      <c r="AE26" s="291">
        <v>0</v>
      </c>
      <c r="AF26" s="290"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6" t="s">
        <v>621</v>
      </c>
      <c r="AD27" s="286" t="s">
        <v>597</v>
      </c>
      <c r="AE27" s="288">
        <v>289.83554099999998</v>
      </c>
      <c r="AF27" s="286" t="s">
        <v>599</v>
      </c>
    </row>
    <row r="28" spans="3:56" x14ac:dyDescent="0.25">
      <c r="C28" t="s">
        <v>620</v>
      </c>
      <c r="D28" t="str">
        <f>E27</f>
        <v>2015/16</v>
      </c>
      <c r="E28" t="str">
        <f>F27</f>
        <v>2016/17</v>
      </c>
      <c r="F28" t="str">
        <f>G27</f>
        <v>2017/18</v>
      </c>
      <c r="G28" t="str">
        <f>H27</f>
        <v>2018/19</v>
      </c>
      <c r="H28" t="str">
        <f>I27</f>
        <v>2019/20</v>
      </c>
      <c r="AC28" s="286" t="s">
        <v>619</v>
      </c>
      <c r="AD28" s="286" t="s">
        <v>597</v>
      </c>
      <c r="AE28" s="288">
        <v>199</v>
      </c>
      <c r="AF28" s="286" t="s">
        <v>599</v>
      </c>
    </row>
    <row r="29" spans="3:56" x14ac:dyDescent="0.25">
      <c r="C29" t="s">
        <v>618</v>
      </c>
      <c r="D29" t="str">
        <f>E28</f>
        <v>2016/17</v>
      </c>
      <c r="E29" t="str">
        <f>F28</f>
        <v>2017/18</v>
      </c>
      <c r="F29" t="str">
        <f>G28</f>
        <v>2018/19</v>
      </c>
      <c r="G29" t="str">
        <f>H28</f>
        <v>2019/20</v>
      </c>
      <c r="AC29" s="286" t="s">
        <v>617</v>
      </c>
      <c r="AD29" s="286" t="s">
        <v>597</v>
      </c>
      <c r="AE29" s="288">
        <v>6</v>
      </c>
      <c r="AF29" s="286" t="s">
        <v>599</v>
      </c>
    </row>
    <row r="30" spans="3:56" x14ac:dyDescent="0.25">
      <c r="C30" t="s">
        <v>616</v>
      </c>
      <c r="D30" t="str">
        <f>E29</f>
        <v>2017/18</v>
      </c>
      <c r="E30" t="str">
        <f>F29</f>
        <v>2018/19</v>
      </c>
      <c r="F30" t="str">
        <f>G29</f>
        <v>2019/20</v>
      </c>
      <c r="AC30" s="286" t="s">
        <v>615</v>
      </c>
      <c r="AD30" s="286" t="s">
        <v>597</v>
      </c>
      <c r="AE30" s="288">
        <v>21</v>
      </c>
      <c r="AF30" s="286" t="s">
        <v>599</v>
      </c>
    </row>
    <row r="31" spans="3:56" x14ac:dyDescent="0.25">
      <c r="C31" t="s">
        <v>614</v>
      </c>
      <c r="D31" t="str">
        <f>E30</f>
        <v>2018/19</v>
      </c>
      <c r="E31" t="str">
        <f>F30</f>
        <v>2019/20</v>
      </c>
      <c r="AC31" s="286" t="s">
        <v>613</v>
      </c>
      <c r="AD31" s="286" t="s">
        <v>597</v>
      </c>
      <c r="AE31" s="288">
        <v>6</v>
      </c>
      <c r="AF31" s="286" t="s">
        <v>599</v>
      </c>
    </row>
    <row r="32" spans="3:56" x14ac:dyDescent="0.25">
      <c r="C32" t="s">
        <v>612</v>
      </c>
      <c r="D32" t="str">
        <f>E31</f>
        <v>2019/20</v>
      </c>
      <c r="AC32" s="286" t="s">
        <v>611</v>
      </c>
      <c r="AD32" s="286" t="s">
        <v>597</v>
      </c>
      <c r="AE32" s="288">
        <v>21</v>
      </c>
      <c r="AF32" s="286" t="s">
        <v>599</v>
      </c>
    </row>
    <row r="33" spans="3:32" x14ac:dyDescent="0.25">
      <c r="C33" t="s">
        <v>610</v>
      </c>
      <c r="AC33" s="286" t="s">
        <v>609</v>
      </c>
      <c r="AD33" s="286" t="s">
        <v>597</v>
      </c>
      <c r="AE33" s="288">
        <v>21</v>
      </c>
      <c r="AF33" s="286" t="s">
        <v>599</v>
      </c>
    </row>
    <row r="34" spans="3:32" x14ac:dyDescent="0.25">
      <c r="AC34" s="286" t="s">
        <v>608</v>
      </c>
      <c r="AD34" s="286" t="s">
        <v>597</v>
      </c>
      <c r="AE34" s="288">
        <v>21</v>
      </c>
      <c r="AF34" s="286" t="s">
        <v>599</v>
      </c>
    </row>
    <row r="35" spans="3:32" x14ac:dyDescent="0.25">
      <c r="AC35" s="286" t="s">
        <v>607</v>
      </c>
      <c r="AD35" s="286" t="s">
        <v>597</v>
      </c>
      <c r="AE35" s="288">
        <v>21</v>
      </c>
      <c r="AF35" s="286" t="s">
        <v>599</v>
      </c>
    </row>
    <row r="36" spans="3:32" x14ac:dyDescent="0.25">
      <c r="AC36" s="286" t="s">
        <v>606</v>
      </c>
      <c r="AD36" s="286" t="s">
        <v>597</v>
      </c>
      <c r="AE36" s="288">
        <v>21</v>
      </c>
      <c r="AF36" s="286" t="s">
        <v>599</v>
      </c>
    </row>
    <row r="37" spans="3:32" x14ac:dyDescent="0.25">
      <c r="AC37" s="286" t="s">
        <v>605</v>
      </c>
      <c r="AD37" s="286" t="s">
        <v>597</v>
      </c>
      <c r="AE37" s="288">
        <v>21</v>
      </c>
      <c r="AF37" s="286" t="s">
        <v>599</v>
      </c>
    </row>
    <row r="38" spans="3:32" x14ac:dyDescent="0.25">
      <c r="AC38" s="286" t="s">
        <v>604</v>
      </c>
      <c r="AD38" s="286" t="s">
        <v>597</v>
      </c>
      <c r="AE38" s="288">
        <v>1.37</v>
      </c>
      <c r="AF38" s="286" t="s">
        <v>599</v>
      </c>
    </row>
    <row r="39" spans="3:32" x14ac:dyDescent="0.25">
      <c r="AC39" s="286" t="s">
        <v>603</v>
      </c>
      <c r="AD39" s="286" t="s">
        <v>597</v>
      </c>
      <c r="AE39" s="289" t="s">
        <v>600</v>
      </c>
      <c r="AF39" s="286" t="s">
        <v>599</v>
      </c>
    </row>
    <row r="40" spans="3:32" x14ac:dyDescent="0.25">
      <c r="AC40" s="286" t="s">
        <v>602</v>
      </c>
      <c r="AD40" s="286" t="s">
        <v>597</v>
      </c>
      <c r="AE40" s="289" t="s">
        <v>600</v>
      </c>
      <c r="AF40" s="286" t="s">
        <v>599</v>
      </c>
    </row>
    <row r="41" spans="3:32" x14ac:dyDescent="0.25">
      <c r="AC41" s="286" t="s">
        <v>601</v>
      </c>
      <c r="AD41" s="286" t="s">
        <v>597</v>
      </c>
      <c r="AE41" s="289" t="s">
        <v>600</v>
      </c>
      <c r="AF41" s="286" t="s">
        <v>599</v>
      </c>
    </row>
    <row r="42" spans="3:32" x14ac:dyDescent="0.25">
      <c r="AC42" s="286" t="s">
        <v>598</v>
      </c>
      <c r="AD42" s="286" t="s">
        <v>597</v>
      </c>
      <c r="AE42" s="288">
        <v>21</v>
      </c>
      <c r="AF42" s="220" t="s">
        <v>596</v>
      </c>
    </row>
    <row r="43" spans="3:32" x14ac:dyDescent="0.25">
      <c r="AC43" s="290" t="s">
        <v>595</v>
      </c>
      <c r="AD43" s="290" t="s">
        <v>574</v>
      </c>
      <c r="AE43" s="285" t="s">
        <v>565</v>
      </c>
      <c r="AF43" s="285"/>
    </row>
    <row r="44" spans="3:32" x14ac:dyDescent="0.25">
      <c r="AC44" s="290" t="s">
        <v>594</v>
      </c>
      <c r="AD44" s="290" t="s">
        <v>574</v>
      </c>
      <c r="AE44" s="290">
        <v>0.29315999999999998</v>
      </c>
      <c r="AF44" s="290" t="s">
        <v>573</v>
      </c>
    </row>
    <row r="45" spans="3:32" x14ac:dyDescent="0.25">
      <c r="AC45" s="290" t="s">
        <v>593</v>
      </c>
      <c r="AD45" s="290" t="s">
        <v>574</v>
      </c>
      <c r="AE45" s="290">
        <v>0.16625000000000001</v>
      </c>
      <c r="AF45" s="290" t="s">
        <v>573</v>
      </c>
    </row>
    <row r="46" spans="3:32" x14ac:dyDescent="0.25">
      <c r="AC46" s="290" t="s">
        <v>592</v>
      </c>
      <c r="AD46" s="290" t="s">
        <v>574</v>
      </c>
      <c r="AE46" s="290">
        <v>0.21021999999999999</v>
      </c>
      <c r="AF46" s="290" t="s">
        <v>573</v>
      </c>
    </row>
    <row r="47" spans="3:32" x14ac:dyDescent="0.25">
      <c r="AC47" s="286" t="s">
        <v>591</v>
      </c>
      <c r="AD47" s="286" t="s">
        <v>574</v>
      </c>
      <c r="AE47" s="286">
        <v>4.7379999999999999E-2</v>
      </c>
      <c r="AF47" s="286" t="s">
        <v>573</v>
      </c>
    </row>
    <row r="48" spans="3:32" x14ac:dyDescent="0.25">
      <c r="AC48" s="286" t="s">
        <v>590</v>
      </c>
      <c r="AD48" s="286" t="s">
        <v>574</v>
      </c>
      <c r="AE48" s="286">
        <v>0.18546000000000001</v>
      </c>
      <c r="AF48" s="286" t="s">
        <v>573</v>
      </c>
    </row>
    <row r="49" spans="29:32" x14ac:dyDescent="0.25">
      <c r="AC49" s="286" t="s">
        <v>589</v>
      </c>
      <c r="AD49" s="286" t="s">
        <v>574</v>
      </c>
      <c r="AE49" s="286">
        <v>0.19388</v>
      </c>
      <c r="AF49" s="286" t="s">
        <v>573</v>
      </c>
    </row>
    <row r="50" spans="29:32" x14ac:dyDescent="0.25">
      <c r="AC50" s="290" t="s">
        <v>588</v>
      </c>
      <c r="AD50" s="290" t="s">
        <v>586</v>
      </c>
      <c r="AE50" s="290">
        <v>0.21634400000000001</v>
      </c>
      <c r="AF50" s="290" t="s">
        <v>585</v>
      </c>
    </row>
    <row r="51" spans="29:32" x14ac:dyDescent="0.25">
      <c r="AC51" s="290" t="s">
        <v>587</v>
      </c>
      <c r="AD51" s="290" t="s">
        <v>586</v>
      </c>
      <c r="AE51" s="290">
        <v>0.33604699999999998</v>
      </c>
      <c r="AF51" s="290" t="s">
        <v>585</v>
      </c>
    </row>
    <row r="52" spans="29:32" x14ac:dyDescent="0.25">
      <c r="AC52" s="286" t="s">
        <v>584</v>
      </c>
      <c r="AD52" s="286" t="s">
        <v>580</v>
      </c>
      <c r="AE52" s="287">
        <v>0.25092300000000001</v>
      </c>
      <c r="AF52" s="287" t="s">
        <v>579</v>
      </c>
    </row>
    <row r="53" spans="29:32" x14ac:dyDescent="0.25">
      <c r="AC53" s="286" t="s">
        <v>583</v>
      </c>
      <c r="AD53" s="286" t="s">
        <v>580</v>
      </c>
      <c r="AE53" s="287">
        <v>0.82374999999999998</v>
      </c>
      <c r="AF53" s="287" t="s">
        <v>579</v>
      </c>
    </row>
    <row r="54" spans="29:32" x14ac:dyDescent="0.25">
      <c r="AC54" s="286" t="s">
        <v>582</v>
      </c>
      <c r="AD54" s="286" t="s">
        <v>580</v>
      </c>
      <c r="AE54" s="287">
        <v>0.94411</v>
      </c>
      <c r="AF54" s="287" t="s">
        <v>579</v>
      </c>
    </row>
    <row r="55" spans="29:32" x14ac:dyDescent="0.25">
      <c r="AC55" s="286" t="s">
        <v>581</v>
      </c>
      <c r="AD55" s="286" t="s">
        <v>580</v>
      </c>
      <c r="AE55" s="287">
        <v>0.88483999999999996</v>
      </c>
      <c r="AF55" s="287" t="s">
        <v>579</v>
      </c>
    </row>
    <row r="56" spans="29:32" x14ac:dyDescent="0.25">
      <c r="AC56" s="286" t="s">
        <v>578</v>
      </c>
      <c r="AD56" s="286" t="s">
        <v>574</v>
      </c>
      <c r="AE56" s="286">
        <v>0.10946</v>
      </c>
      <c r="AF56" s="286" t="s">
        <v>573</v>
      </c>
    </row>
    <row r="57" spans="29:32" x14ac:dyDescent="0.25">
      <c r="AC57" s="286" t="s">
        <v>577</v>
      </c>
      <c r="AD57" s="286" t="s">
        <v>574</v>
      </c>
      <c r="AE57" s="286">
        <v>0.21876999999999999</v>
      </c>
      <c r="AF57" s="286" t="s">
        <v>573</v>
      </c>
    </row>
    <row r="58" spans="29:32" x14ac:dyDescent="0.25">
      <c r="AC58" s="286" t="s">
        <v>576</v>
      </c>
      <c r="AD58" s="286" t="s">
        <v>574</v>
      </c>
      <c r="AE58" s="286">
        <v>0.17755000000000001</v>
      </c>
      <c r="AF58" s="286" t="s">
        <v>573</v>
      </c>
    </row>
    <row r="59" spans="29:32" x14ac:dyDescent="0.25">
      <c r="AC59" s="286" t="s">
        <v>575</v>
      </c>
      <c r="AD59" s="286" t="s">
        <v>574</v>
      </c>
      <c r="AE59" s="286">
        <v>0.116082</v>
      </c>
      <c r="AF59" s="286" t="s">
        <v>573</v>
      </c>
    </row>
    <row r="60" spans="29:32" x14ac:dyDescent="0.25">
      <c r="AC60" s="286" t="s">
        <v>572</v>
      </c>
      <c r="AD60" s="285" t="s">
        <v>566</v>
      </c>
      <c r="AE60" s="285" t="s">
        <v>565</v>
      </c>
      <c r="AF60" s="285"/>
    </row>
    <row r="61" spans="29:32" x14ac:dyDescent="0.25">
      <c r="AC61" s="286" t="s">
        <v>571</v>
      </c>
      <c r="AD61" s="285" t="s">
        <v>566</v>
      </c>
      <c r="AE61" s="285" t="s">
        <v>565</v>
      </c>
      <c r="AF61" s="285"/>
    </row>
    <row r="62" spans="29:32" x14ac:dyDescent="0.25">
      <c r="AC62" s="285" t="s">
        <v>569</v>
      </c>
      <c r="AD62" s="285" t="s">
        <v>566</v>
      </c>
      <c r="AE62" s="285" t="s">
        <v>565</v>
      </c>
      <c r="AF62" s="285"/>
    </row>
    <row r="63" spans="29:32" x14ac:dyDescent="0.25">
      <c r="AC63" s="285" t="s">
        <v>568</v>
      </c>
      <c r="AD63" s="285" t="s">
        <v>566</v>
      </c>
      <c r="AE63" s="285" t="s">
        <v>565</v>
      </c>
      <c r="AF63" s="285"/>
    </row>
    <row r="64" spans="29:32" x14ac:dyDescent="0.25">
      <c r="AC64" s="285" t="s">
        <v>567</v>
      </c>
      <c r="AD64" s="285" t="s">
        <v>566</v>
      </c>
      <c r="AE64" s="285" t="s">
        <v>565</v>
      </c>
      <c r="AF64" s="28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6"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32"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33"/>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33"/>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33"/>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34"/>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35"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36"/>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37"/>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5" t="s">
        <v>66</v>
      </c>
      <c r="D29" s="409" t="s">
        <v>74</v>
      </c>
      <c r="E29" s="542" t="s">
        <v>129</v>
      </c>
      <c r="F29" s="543"/>
      <c r="G29" s="539"/>
      <c r="H29" s="120" t="s">
        <v>138</v>
      </c>
      <c r="I29" s="72" t="s">
        <v>137</v>
      </c>
      <c r="J29" s="72" t="s">
        <v>10</v>
      </c>
      <c r="K29" s="72" t="s">
        <v>133</v>
      </c>
      <c r="L29" s="72" t="s">
        <v>136</v>
      </c>
      <c r="M29" s="72" t="s">
        <v>153</v>
      </c>
      <c r="N29" s="72" t="s">
        <v>151</v>
      </c>
      <c r="O29" s="538" t="s">
        <v>8</v>
      </c>
      <c r="P29" s="539"/>
      <c r="Q29" s="18"/>
      <c r="R29" s="18"/>
      <c r="S29" s="18"/>
      <c r="T29" s="18"/>
      <c r="U29" s="18"/>
      <c r="V29" s="18"/>
      <c r="W29" s="18"/>
      <c r="X29" s="94"/>
      <c r="Y29" s="23"/>
    </row>
    <row r="30" spans="1:25" s="3" customFormat="1" ht="46.5" customHeight="1" x14ac:dyDescent="0.25">
      <c r="A30" s="13"/>
      <c r="B30" s="14"/>
      <c r="C30" s="318"/>
      <c r="D30" s="313"/>
      <c r="E30" s="544"/>
      <c r="F30" s="544"/>
      <c r="G30" s="544"/>
      <c r="H30" s="314"/>
      <c r="I30" s="315"/>
      <c r="J30" s="316"/>
      <c r="K30" s="317"/>
      <c r="L30" s="316"/>
      <c r="M30" s="317"/>
      <c r="N30" s="316"/>
      <c r="O30" s="540"/>
      <c r="P30" s="541"/>
      <c r="Q30" s="18"/>
      <c r="R30" s="18"/>
      <c r="S30" s="18"/>
      <c r="T30" s="18"/>
      <c r="U30" s="18"/>
      <c r="V30" s="18"/>
      <c r="W30" s="18"/>
      <c r="X30" s="94"/>
      <c r="Y30" s="23"/>
    </row>
    <row r="31" spans="1:25" s="3" customFormat="1" ht="46.5" customHeight="1" x14ac:dyDescent="0.25">
      <c r="A31" s="13"/>
      <c r="B31" s="14"/>
      <c r="C31" s="303"/>
      <c r="D31" s="319"/>
      <c r="E31" s="513"/>
      <c r="F31" s="513"/>
      <c r="G31" s="513"/>
      <c r="H31" s="320"/>
      <c r="I31" s="321"/>
      <c r="J31" s="322"/>
      <c r="K31" s="323"/>
      <c r="L31" s="322"/>
      <c r="M31" s="323"/>
      <c r="N31" s="322"/>
      <c r="O31" s="513"/>
      <c r="P31" s="528"/>
      <c r="Q31" s="18"/>
      <c r="R31" s="18"/>
      <c r="S31" s="18"/>
      <c r="T31" s="18"/>
      <c r="U31" s="18"/>
      <c r="V31" s="18"/>
      <c r="W31" s="18"/>
      <c r="X31" s="94"/>
      <c r="Y31" s="23"/>
    </row>
    <row r="32" spans="1:25" s="3" customFormat="1" ht="46.5" customHeight="1" x14ac:dyDescent="0.25">
      <c r="A32" s="13"/>
      <c r="B32" s="14"/>
      <c r="C32" s="303"/>
      <c r="D32" s="319"/>
      <c r="E32" s="513"/>
      <c r="F32" s="513"/>
      <c r="G32" s="513"/>
      <c r="H32" s="320"/>
      <c r="I32" s="321"/>
      <c r="J32" s="322"/>
      <c r="K32" s="323"/>
      <c r="L32" s="322"/>
      <c r="M32" s="323"/>
      <c r="N32" s="322"/>
      <c r="O32" s="513"/>
      <c r="P32" s="528"/>
      <c r="Q32" s="18"/>
      <c r="R32" s="18"/>
      <c r="S32" s="18"/>
      <c r="T32" s="18"/>
      <c r="U32" s="18"/>
      <c r="V32" s="18"/>
      <c r="W32" s="18"/>
      <c r="X32" s="94"/>
      <c r="Y32" s="23"/>
    </row>
    <row r="33" spans="1:25" s="3" customFormat="1" ht="46.5" customHeight="1" x14ac:dyDescent="0.25">
      <c r="A33" s="13"/>
      <c r="B33" s="14"/>
      <c r="C33" s="303"/>
      <c r="D33" s="319"/>
      <c r="E33" s="513"/>
      <c r="F33" s="513"/>
      <c r="G33" s="513"/>
      <c r="H33" s="320"/>
      <c r="I33" s="321"/>
      <c r="J33" s="322"/>
      <c r="K33" s="322"/>
      <c r="L33" s="322"/>
      <c r="M33" s="323"/>
      <c r="N33" s="322"/>
      <c r="O33" s="513"/>
      <c r="P33" s="528"/>
      <c r="Q33" s="18"/>
      <c r="R33" s="18"/>
      <c r="S33" s="18"/>
      <c r="T33" s="18"/>
      <c r="U33" s="18"/>
      <c r="V33" s="18"/>
      <c r="W33" s="18"/>
      <c r="X33" s="94"/>
      <c r="Y33" s="23"/>
    </row>
    <row r="34" spans="1:25" s="3" customFormat="1" ht="46.5" customHeight="1" x14ac:dyDescent="0.25">
      <c r="A34" s="13"/>
      <c r="B34" s="14"/>
      <c r="C34" s="303"/>
      <c r="D34" s="319"/>
      <c r="E34" s="513"/>
      <c r="F34" s="513"/>
      <c r="G34" s="513"/>
      <c r="H34" s="320"/>
      <c r="I34" s="321"/>
      <c r="J34" s="322"/>
      <c r="K34" s="322"/>
      <c r="L34" s="322"/>
      <c r="M34" s="323"/>
      <c r="N34" s="322"/>
      <c r="O34" s="513"/>
      <c r="P34" s="528"/>
      <c r="Q34" s="18"/>
      <c r="R34" s="18"/>
      <c r="S34" s="18"/>
      <c r="T34" s="18"/>
      <c r="U34" s="18"/>
      <c r="V34" s="18"/>
      <c r="W34" s="18"/>
      <c r="X34" s="94"/>
      <c r="Y34" s="23"/>
    </row>
    <row r="35" spans="1:25" s="3" customFormat="1" ht="46.5" customHeight="1" x14ac:dyDescent="0.25">
      <c r="A35" s="13"/>
      <c r="B35" s="14"/>
      <c r="C35" s="303"/>
      <c r="D35" s="319"/>
      <c r="E35" s="513"/>
      <c r="F35" s="513"/>
      <c r="G35" s="513"/>
      <c r="H35" s="320"/>
      <c r="I35" s="321"/>
      <c r="J35" s="322"/>
      <c r="K35" s="322"/>
      <c r="L35" s="322"/>
      <c r="M35" s="323"/>
      <c r="N35" s="322"/>
      <c r="O35" s="513"/>
      <c r="P35" s="528"/>
      <c r="Q35" s="18"/>
      <c r="R35" s="18"/>
      <c r="S35" s="18"/>
      <c r="T35" s="18"/>
      <c r="U35" s="18"/>
      <c r="V35" s="18"/>
      <c r="W35" s="18"/>
      <c r="X35" s="94"/>
      <c r="Y35" s="23"/>
    </row>
    <row r="36" spans="1:25" s="3" customFormat="1" ht="46.5" customHeight="1" x14ac:dyDescent="0.25">
      <c r="A36" s="13"/>
      <c r="B36" s="14"/>
      <c r="C36" s="303"/>
      <c r="D36" s="319"/>
      <c r="E36" s="513"/>
      <c r="F36" s="513"/>
      <c r="G36" s="513"/>
      <c r="H36" s="320"/>
      <c r="I36" s="321"/>
      <c r="J36" s="322"/>
      <c r="K36" s="322"/>
      <c r="L36" s="322"/>
      <c r="M36" s="323"/>
      <c r="N36" s="322"/>
      <c r="O36" s="513"/>
      <c r="P36" s="528"/>
      <c r="Q36" s="18"/>
      <c r="R36" s="18"/>
      <c r="S36" s="18"/>
      <c r="T36" s="18"/>
      <c r="U36" s="18"/>
      <c r="V36" s="18"/>
      <c r="W36" s="18"/>
      <c r="X36" s="94"/>
      <c r="Y36" s="23"/>
    </row>
    <row r="37" spans="1:25" s="3" customFormat="1" ht="46.5" customHeight="1" x14ac:dyDescent="0.25">
      <c r="A37" s="13"/>
      <c r="B37" s="14"/>
      <c r="C37" s="303"/>
      <c r="D37" s="319"/>
      <c r="E37" s="513"/>
      <c r="F37" s="513"/>
      <c r="G37" s="513"/>
      <c r="H37" s="320"/>
      <c r="I37" s="321"/>
      <c r="J37" s="322"/>
      <c r="K37" s="322"/>
      <c r="L37" s="322"/>
      <c r="M37" s="323"/>
      <c r="N37" s="322"/>
      <c r="O37" s="513"/>
      <c r="P37" s="528"/>
      <c r="Q37" s="18"/>
      <c r="R37" s="18"/>
      <c r="S37" s="18"/>
      <c r="T37" s="18"/>
      <c r="U37" s="18"/>
      <c r="V37" s="18"/>
      <c r="W37" s="18"/>
      <c r="X37" s="94"/>
      <c r="Y37" s="23"/>
    </row>
    <row r="38" spans="1:25" s="3" customFormat="1" ht="46.5" customHeight="1" x14ac:dyDescent="0.25">
      <c r="A38" s="13"/>
      <c r="B38" s="14"/>
      <c r="C38" s="303"/>
      <c r="D38" s="319"/>
      <c r="E38" s="513"/>
      <c r="F38" s="513"/>
      <c r="G38" s="513"/>
      <c r="H38" s="320"/>
      <c r="I38" s="321"/>
      <c r="J38" s="322"/>
      <c r="K38" s="322"/>
      <c r="L38" s="322"/>
      <c r="M38" s="323"/>
      <c r="N38" s="322"/>
      <c r="O38" s="513"/>
      <c r="P38" s="528"/>
      <c r="Q38" s="18"/>
      <c r="R38" s="18"/>
      <c r="S38" s="18"/>
      <c r="T38" s="18"/>
      <c r="U38" s="18"/>
      <c r="V38" s="18"/>
      <c r="W38" s="18"/>
      <c r="X38" s="94"/>
      <c r="Y38" s="23"/>
    </row>
    <row r="39" spans="1:25" s="3" customFormat="1" ht="46.5" customHeight="1" x14ac:dyDescent="0.25">
      <c r="A39" s="13"/>
      <c r="B39" s="14"/>
      <c r="C39" s="303"/>
      <c r="D39" s="319"/>
      <c r="E39" s="513"/>
      <c r="F39" s="513"/>
      <c r="G39" s="513"/>
      <c r="H39" s="320"/>
      <c r="I39" s="321"/>
      <c r="J39" s="322"/>
      <c r="K39" s="322"/>
      <c r="L39" s="322"/>
      <c r="M39" s="323"/>
      <c r="N39" s="322"/>
      <c r="O39" s="513"/>
      <c r="P39" s="528"/>
      <c r="Q39" s="18"/>
      <c r="R39" s="18"/>
      <c r="S39" s="18"/>
      <c r="T39" s="18"/>
      <c r="U39" s="18"/>
      <c r="V39" s="18"/>
      <c r="W39" s="18"/>
      <c r="X39" s="94"/>
      <c r="Y39" s="23"/>
    </row>
    <row r="40" spans="1:25" s="3" customFormat="1" ht="46.5" customHeight="1" x14ac:dyDescent="0.25">
      <c r="A40" s="13"/>
      <c r="B40" s="14"/>
      <c r="C40" s="303"/>
      <c r="D40" s="319"/>
      <c r="E40" s="513"/>
      <c r="F40" s="513"/>
      <c r="G40" s="513"/>
      <c r="H40" s="320"/>
      <c r="I40" s="321"/>
      <c r="J40" s="322"/>
      <c r="K40" s="322"/>
      <c r="L40" s="322"/>
      <c r="M40" s="323"/>
      <c r="N40" s="322"/>
      <c r="O40" s="513"/>
      <c r="P40" s="528"/>
      <c r="Q40" s="18"/>
      <c r="R40" s="18"/>
      <c r="S40" s="18"/>
      <c r="T40" s="18"/>
      <c r="U40" s="18"/>
      <c r="V40" s="18"/>
      <c r="W40" s="18"/>
      <c r="X40" s="94"/>
      <c r="Y40" s="23"/>
    </row>
    <row r="41" spans="1:25" s="3" customFormat="1" ht="46.5" customHeight="1" x14ac:dyDescent="0.25">
      <c r="A41" s="13"/>
      <c r="B41" s="14"/>
      <c r="C41" s="303"/>
      <c r="D41" s="319"/>
      <c r="E41" s="513"/>
      <c r="F41" s="513"/>
      <c r="G41" s="513"/>
      <c r="H41" s="320"/>
      <c r="I41" s="321"/>
      <c r="J41" s="322"/>
      <c r="K41" s="322"/>
      <c r="L41" s="322"/>
      <c r="M41" s="323"/>
      <c r="N41" s="322"/>
      <c r="O41" s="513"/>
      <c r="P41" s="528"/>
      <c r="Q41" s="18"/>
      <c r="R41" s="18"/>
      <c r="S41" s="18"/>
      <c r="T41" s="18"/>
      <c r="U41" s="18"/>
      <c r="V41" s="18"/>
      <c r="W41" s="18"/>
      <c r="X41" s="94"/>
      <c r="Y41" s="23"/>
    </row>
    <row r="42" spans="1:25" s="3" customFormat="1" ht="46.5" customHeight="1" x14ac:dyDescent="0.25">
      <c r="A42" s="13"/>
      <c r="B42" s="14"/>
      <c r="C42" s="303"/>
      <c r="D42" s="319"/>
      <c r="E42" s="513"/>
      <c r="F42" s="513"/>
      <c r="G42" s="513"/>
      <c r="H42" s="320"/>
      <c r="I42" s="321"/>
      <c r="J42" s="322"/>
      <c r="K42" s="322"/>
      <c r="L42" s="322"/>
      <c r="M42" s="323"/>
      <c r="N42" s="322"/>
      <c r="O42" s="513"/>
      <c r="P42" s="528"/>
      <c r="Q42" s="18"/>
      <c r="R42" s="18"/>
      <c r="S42" s="18"/>
      <c r="T42" s="18"/>
      <c r="U42" s="18"/>
      <c r="V42" s="18"/>
      <c r="W42" s="18"/>
      <c r="X42" s="94"/>
      <c r="Y42" s="23"/>
    </row>
    <row r="43" spans="1:25" s="3" customFormat="1" ht="46.5" customHeight="1" x14ac:dyDescent="0.25">
      <c r="A43" s="13"/>
      <c r="B43" s="14"/>
      <c r="C43" s="303"/>
      <c r="D43" s="319"/>
      <c r="E43" s="513"/>
      <c r="F43" s="513"/>
      <c r="G43" s="513"/>
      <c r="H43" s="320"/>
      <c r="I43" s="321"/>
      <c r="J43" s="322"/>
      <c r="K43" s="322"/>
      <c r="L43" s="322"/>
      <c r="M43" s="323"/>
      <c r="N43" s="322"/>
      <c r="O43" s="513"/>
      <c r="P43" s="528"/>
      <c r="Q43" s="18"/>
      <c r="R43" s="18"/>
      <c r="S43" s="18"/>
      <c r="T43" s="18"/>
      <c r="U43" s="18"/>
      <c r="V43" s="18"/>
      <c r="W43" s="18"/>
      <c r="X43" s="94"/>
      <c r="Y43" s="23"/>
    </row>
    <row r="44" spans="1:25" s="3" customFormat="1" ht="46.5" customHeight="1" x14ac:dyDescent="0.25">
      <c r="A44" s="13"/>
      <c r="B44" s="14"/>
      <c r="C44" s="303"/>
      <c r="D44" s="319"/>
      <c r="E44" s="513"/>
      <c r="F44" s="513"/>
      <c r="G44" s="513"/>
      <c r="H44" s="320"/>
      <c r="I44" s="321"/>
      <c r="J44" s="322"/>
      <c r="K44" s="322"/>
      <c r="L44" s="322"/>
      <c r="M44" s="323"/>
      <c r="N44" s="322"/>
      <c r="O44" s="513"/>
      <c r="P44" s="528"/>
      <c r="Q44" s="18"/>
      <c r="R44" s="18"/>
      <c r="S44" s="18"/>
      <c r="T44" s="18"/>
      <c r="U44" s="18"/>
      <c r="V44" s="18"/>
      <c r="W44" s="18"/>
      <c r="X44" s="94"/>
      <c r="Y44" s="23"/>
    </row>
    <row r="45" spans="1:25" s="3" customFormat="1" ht="46.5" customHeight="1" x14ac:dyDescent="0.25">
      <c r="A45" s="13"/>
      <c r="B45" s="14"/>
      <c r="C45" s="303"/>
      <c r="D45" s="319"/>
      <c r="E45" s="513"/>
      <c r="F45" s="513"/>
      <c r="G45" s="513"/>
      <c r="H45" s="320"/>
      <c r="I45" s="321"/>
      <c r="J45" s="322"/>
      <c r="K45" s="322"/>
      <c r="L45" s="322"/>
      <c r="M45" s="323"/>
      <c r="N45" s="322"/>
      <c r="O45" s="513"/>
      <c r="P45" s="528"/>
      <c r="Q45" s="18"/>
      <c r="R45" s="18"/>
      <c r="S45" s="18"/>
      <c r="T45" s="18"/>
      <c r="U45" s="18"/>
      <c r="V45" s="18"/>
      <c r="W45" s="18"/>
      <c r="X45" s="94"/>
      <c r="Y45" s="23"/>
    </row>
    <row r="46" spans="1:25" s="3" customFormat="1" ht="46.5" customHeight="1" x14ac:dyDescent="0.25">
      <c r="A46" s="13"/>
      <c r="B46" s="14"/>
      <c r="C46" s="303"/>
      <c r="D46" s="319"/>
      <c r="E46" s="513"/>
      <c r="F46" s="513"/>
      <c r="G46" s="513"/>
      <c r="H46" s="320"/>
      <c r="I46" s="321"/>
      <c r="J46" s="322"/>
      <c r="K46" s="322"/>
      <c r="L46" s="322"/>
      <c r="M46" s="323"/>
      <c r="N46" s="322"/>
      <c r="O46" s="513"/>
      <c r="P46" s="528"/>
      <c r="Q46" s="18"/>
      <c r="R46" s="18"/>
      <c r="S46" s="18"/>
      <c r="T46" s="18"/>
      <c r="U46" s="18"/>
      <c r="V46" s="18"/>
      <c r="W46" s="18"/>
      <c r="X46" s="94"/>
      <c r="Y46" s="23"/>
    </row>
    <row r="47" spans="1:25" s="3" customFormat="1" ht="46.5" customHeight="1" x14ac:dyDescent="0.25">
      <c r="A47" s="13"/>
      <c r="B47" s="14"/>
      <c r="C47" s="303"/>
      <c r="D47" s="319"/>
      <c r="E47" s="513"/>
      <c r="F47" s="513"/>
      <c r="G47" s="513"/>
      <c r="H47" s="320"/>
      <c r="I47" s="321"/>
      <c r="J47" s="322"/>
      <c r="K47" s="322"/>
      <c r="L47" s="322"/>
      <c r="M47" s="323"/>
      <c r="N47" s="322"/>
      <c r="O47" s="513"/>
      <c r="P47" s="528"/>
      <c r="Q47" s="18"/>
      <c r="R47" s="18"/>
      <c r="S47" s="18"/>
      <c r="T47" s="18"/>
      <c r="U47" s="18"/>
      <c r="V47" s="18"/>
      <c r="W47" s="18"/>
      <c r="X47" s="94"/>
      <c r="Y47" s="23"/>
    </row>
    <row r="48" spans="1:25" s="3" customFormat="1" ht="46.5" customHeight="1" x14ac:dyDescent="0.25">
      <c r="A48" s="13"/>
      <c r="B48" s="14"/>
      <c r="C48" s="303"/>
      <c r="D48" s="319"/>
      <c r="E48" s="513"/>
      <c r="F48" s="513"/>
      <c r="G48" s="513"/>
      <c r="H48" s="320"/>
      <c r="I48" s="321"/>
      <c r="J48" s="322"/>
      <c r="K48" s="322"/>
      <c r="L48" s="322"/>
      <c r="M48" s="323"/>
      <c r="N48" s="322"/>
      <c r="O48" s="513"/>
      <c r="P48" s="528"/>
      <c r="Q48" s="18"/>
      <c r="R48" s="18"/>
      <c r="S48" s="18"/>
      <c r="T48" s="18"/>
      <c r="U48" s="18"/>
      <c r="V48" s="18"/>
      <c r="W48" s="18"/>
      <c r="X48" s="94"/>
      <c r="Y48" s="23"/>
    </row>
    <row r="49" spans="1:25" s="38" customFormat="1" ht="46.5" customHeight="1" thickBot="1" x14ac:dyDescent="0.3">
      <c r="A49" s="37"/>
      <c r="B49" s="14"/>
      <c r="C49" s="308"/>
      <c r="D49" s="325"/>
      <c r="E49" s="514"/>
      <c r="F49" s="514"/>
      <c r="G49" s="514"/>
      <c r="H49" s="326"/>
      <c r="I49" s="327"/>
      <c r="J49" s="328"/>
      <c r="K49" s="328"/>
      <c r="L49" s="328"/>
      <c r="M49" s="329"/>
      <c r="N49" s="328"/>
      <c r="O49" s="514"/>
      <c r="P49" s="545"/>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2"/>
      <c r="D53" s="553"/>
      <c r="E53" s="553"/>
      <c r="F53" s="553"/>
      <c r="G53" s="553"/>
      <c r="H53" s="553"/>
      <c r="I53" s="554"/>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55"/>
      <c r="D54" s="556"/>
      <c r="E54" s="556"/>
      <c r="F54" s="556"/>
      <c r="G54" s="556"/>
      <c r="H54" s="556"/>
      <c r="I54" s="557"/>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55"/>
      <c r="D55" s="556"/>
      <c r="E55" s="556"/>
      <c r="F55" s="556"/>
      <c r="G55" s="556"/>
      <c r="H55" s="556"/>
      <c r="I55" s="557"/>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55"/>
      <c r="D56" s="556"/>
      <c r="E56" s="556"/>
      <c r="F56" s="556"/>
      <c r="G56" s="556"/>
      <c r="H56" s="556"/>
      <c r="I56" s="557"/>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8"/>
      <c r="D57" s="559"/>
      <c r="E57" s="559"/>
      <c r="F57" s="559"/>
      <c r="G57" s="559"/>
      <c r="H57" s="559"/>
      <c r="I57" s="560"/>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0" t="s">
        <v>74</v>
      </c>
      <c r="E62" s="551" t="s">
        <v>129</v>
      </c>
      <c r="F62" s="551"/>
      <c r="G62" s="413" t="s">
        <v>147</v>
      </c>
      <c r="H62" s="413" t="s">
        <v>146</v>
      </c>
      <c r="I62" s="413" t="s">
        <v>145</v>
      </c>
      <c r="J62" s="413" t="s">
        <v>155</v>
      </c>
      <c r="K62" s="413" t="s">
        <v>956</v>
      </c>
      <c r="L62" s="546" t="s">
        <v>144</v>
      </c>
      <c r="M62" s="547"/>
      <c r="N62" s="546" t="s">
        <v>161</v>
      </c>
      <c r="O62" s="547"/>
      <c r="P62" s="413" t="s">
        <v>84</v>
      </c>
      <c r="Q62" s="413" t="s">
        <v>89</v>
      </c>
      <c r="R62" s="413" t="s">
        <v>86</v>
      </c>
      <c r="S62" s="413" t="s">
        <v>62</v>
      </c>
      <c r="T62" s="413" t="s">
        <v>154</v>
      </c>
      <c r="U62" s="413" t="s">
        <v>179</v>
      </c>
      <c r="V62" s="413" t="s">
        <v>148</v>
      </c>
      <c r="W62" s="80" t="s">
        <v>8</v>
      </c>
      <c r="X62" s="29"/>
      <c r="Y62" s="23"/>
    </row>
    <row r="63" spans="1:25" s="3" customFormat="1" ht="47.25" customHeight="1" x14ac:dyDescent="0.25">
      <c r="A63" s="13"/>
      <c r="B63" s="14"/>
      <c r="C63" s="318"/>
      <c r="D63" s="412"/>
      <c r="E63" s="548"/>
      <c r="F63" s="548"/>
      <c r="G63" s="411"/>
      <c r="H63" s="411"/>
      <c r="I63" s="300"/>
      <c r="J63" s="411"/>
      <c r="K63" s="300"/>
      <c r="L63" s="548"/>
      <c r="M63" s="548"/>
      <c r="N63" s="549"/>
      <c r="O63" s="550"/>
      <c r="P63" s="411"/>
      <c r="Q63" s="411"/>
      <c r="R63" s="411"/>
      <c r="S63" s="301"/>
      <c r="T63" s="301"/>
      <c r="U63" s="411"/>
      <c r="V63" s="411"/>
      <c r="W63" s="302"/>
      <c r="X63" s="29"/>
      <c r="Y63" s="23"/>
    </row>
    <row r="64" spans="1:25" s="3" customFormat="1" ht="47.25" customHeight="1" x14ac:dyDescent="0.25">
      <c r="A64" s="13"/>
      <c r="B64" s="14"/>
      <c r="C64" s="318"/>
      <c r="D64" s="407"/>
      <c r="E64" s="527"/>
      <c r="F64" s="527"/>
      <c r="G64" s="406"/>
      <c r="H64" s="406"/>
      <c r="I64" s="304"/>
      <c r="J64" s="406"/>
      <c r="K64" s="304"/>
      <c r="L64" s="527"/>
      <c r="M64" s="527"/>
      <c r="N64" s="530"/>
      <c r="O64" s="530"/>
      <c r="P64" s="406"/>
      <c r="Q64" s="406"/>
      <c r="R64" s="406"/>
      <c r="S64" s="305"/>
      <c r="T64" s="305"/>
      <c r="U64" s="406"/>
      <c r="V64" s="306"/>
      <c r="W64" s="307"/>
      <c r="X64" s="29"/>
      <c r="Y64" s="23"/>
    </row>
    <row r="65" spans="1:25" s="3" customFormat="1" ht="47.25" customHeight="1" x14ac:dyDescent="0.25">
      <c r="A65" s="13"/>
      <c r="B65" s="14"/>
      <c r="C65" s="318"/>
      <c r="D65" s="407"/>
      <c r="E65" s="527"/>
      <c r="F65" s="527"/>
      <c r="G65" s="406"/>
      <c r="H65" s="406"/>
      <c r="I65" s="304"/>
      <c r="J65" s="406"/>
      <c r="K65" s="304"/>
      <c r="L65" s="527"/>
      <c r="M65" s="527"/>
      <c r="N65" s="530"/>
      <c r="O65" s="530"/>
      <c r="P65" s="406"/>
      <c r="Q65" s="406"/>
      <c r="R65" s="406"/>
      <c r="S65" s="305"/>
      <c r="T65" s="305"/>
      <c r="U65" s="406"/>
      <c r="V65" s="306"/>
      <c r="W65" s="307"/>
      <c r="X65" s="29"/>
      <c r="Y65" s="23"/>
    </row>
    <row r="66" spans="1:25" s="3" customFormat="1" ht="47.25" customHeight="1" x14ac:dyDescent="0.25">
      <c r="A66" s="13"/>
      <c r="B66" s="14"/>
      <c r="C66" s="318"/>
      <c r="D66" s="407"/>
      <c r="E66" s="527"/>
      <c r="F66" s="527"/>
      <c r="G66" s="406"/>
      <c r="H66" s="406"/>
      <c r="I66" s="304"/>
      <c r="J66" s="406"/>
      <c r="K66" s="304"/>
      <c r="L66" s="527"/>
      <c r="M66" s="527"/>
      <c r="N66" s="530"/>
      <c r="O66" s="530"/>
      <c r="P66" s="406"/>
      <c r="Q66" s="406"/>
      <c r="R66" s="406"/>
      <c r="S66" s="305"/>
      <c r="T66" s="305"/>
      <c r="U66" s="406"/>
      <c r="V66" s="306"/>
      <c r="W66" s="307"/>
      <c r="X66" s="29"/>
      <c r="Y66" s="23"/>
    </row>
    <row r="67" spans="1:25" s="3" customFormat="1" ht="47.25" customHeight="1" x14ac:dyDescent="0.25">
      <c r="A67" s="13"/>
      <c r="B67" s="14"/>
      <c r="C67" s="318"/>
      <c r="D67" s="407"/>
      <c r="E67" s="527"/>
      <c r="F67" s="527"/>
      <c r="G67" s="406"/>
      <c r="H67" s="406"/>
      <c r="I67" s="304"/>
      <c r="J67" s="406"/>
      <c r="K67" s="304"/>
      <c r="L67" s="527"/>
      <c r="M67" s="527"/>
      <c r="N67" s="530"/>
      <c r="O67" s="530"/>
      <c r="P67" s="406"/>
      <c r="Q67" s="406"/>
      <c r="R67" s="406"/>
      <c r="S67" s="305"/>
      <c r="T67" s="305"/>
      <c r="U67" s="406"/>
      <c r="V67" s="306"/>
      <c r="W67" s="307"/>
      <c r="X67" s="29"/>
      <c r="Y67" s="23"/>
    </row>
    <row r="68" spans="1:25" s="3" customFormat="1" ht="47.25" customHeight="1" x14ac:dyDescent="0.25">
      <c r="A68" s="13"/>
      <c r="B68" s="14"/>
      <c r="C68" s="318"/>
      <c r="D68" s="407"/>
      <c r="E68" s="527"/>
      <c r="F68" s="527"/>
      <c r="G68" s="406"/>
      <c r="H68" s="406"/>
      <c r="I68" s="304"/>
      <c r="J68" s="406"/>
      <c r="K68" s="304"/>
      <c r="L68" s="527"/>
      <c r="M68" s="527"/>
      <c r="N68" s="530"/>
      <c r="O68" s="530"/>
      <c r="P68" s="406"/>
      <c r="Q68" s="406"/>
      <c r="R68" s="406"/>
      <c r="S68" s="305"/>
      <c r="T68" s="305"/>
      <c r="U68" s="406"/>
      <c r="V68" s="306"/>
      <c r="W68" s="307"/>
      <c r="X68" s="29"/>
      <c r="Y68" s="23"/>
    </row>
    <row r="69" spans="1:25" s="3" customFormat="1" ht="47.25" customHeight="1" x14ac:dyDescent="0.25">
      <c r="A69" s="13"/>
      <c r="B69" s="14"/>
      <c r="C69" s="318"/>
      <c r="D69" s="407"/>
      <c r="E69" s="527"/>
      <c r="F69" s="527"/>
      <c r="G69" s="406"/>
      <c r="H69" s="406"/>
      <c r="I69" s="304"/>
      <c r="J69" s="406"/>
      <c r="K69" s="304"/>
      <c r="L69" s="527"/>
      <c r="M69" s="527"/>
      <c r="N69" s="530"/>
      <c r="O69" s="530"/>
      <c r="P69" s="406"/>
      <c r="Q69" s="406"/>
      <c r="R69" s="406"/>
      <c r="S69" s="305"/>
      <c r="T69" s="305"/>
      <c r="U69" s="406"/>
      <c r="V69" s="306"/>
      <c r="W69" s="307"/>
      <c r="X69" s="29"/>
      <c r="Y69" s="23"/>
    </row>
    <row r="70" spans="1:25" s="3" customFormat="1" ht="47.25" customHeight="1" x14ac:dyDescent="0.25">
      <c r="A70" s="13"/>
      <c r="B70" s="14"/>
      <c r="C70" s="318"/>
      <c r="D70" s="407"/>
      <c r="E70" s="527"/>
      <c r="F70" s="527"/>
      <c r="G70" s="406"/>
      <c r="H70" s="406"/>
      <c r="I70" s="304"/>
      <c r="J70" s="406"/>
      <c r="K70" s="304"/>
      <c r="L70" s="527"/>
      <c r="M70" s="527"/>
      <c r="N70" s="530"/>
      <c r="O70" s="530"/>
      <c r="P70" s="406"/>
      <c r="Q70" s="406"/>
      <c r="R70" s="406"/>
      <c r="S70" s="305"/>
      <c r="T70" s="305"/>
      <c r="U70" s="406"/>
      <c r="V70" s="306"/>
      <c r="W70" s="307"/>
      <c r="X70" s="29"/>
      <c r="Y70" s="23"/>
    </row>
    <row r="71" spans="1:25" s="3" customFormat="1" ht="47.25" customHeight="1" x14ac:dyDescent="0.25">
      <c r="A71" s="13"/>
      <c r="B71" s="14"/>
      <c r="C71" s="318"/>
      <c r="D71" s="407"/>
      <c r="E71" s="527"/>
      <c r="F71" s="527"/>
      <c r="G71" s="406"/>
      <c r="H71" s="406"/>
      <c r="I71" s="304"/>
      <c r="J71" s="406"/>
      <c r="K71" s="304"/>
      <c r="L71" s="527"/>
      <c r="M71" s="527"/>
      <c r="N71" s="530"/>
      <c r="O71" s="530"/>
      <c r="P71" s="406"/>
      <c r="Q71" s="406"/>
      <c r="R71" s="406"/>
      <c r="S71" s="305"/>
      <c r="T71" s="305"/>
      <c r="U71" s="406"/>
      <c r="V71" s="306"/>
      <c r="W71" s="307"/>
      <c r="X71" s="29"/>
      <c r="Y71" s="23"/>
    </row>
    <row r="72" spans="1:25" s="3" customFormat="1" ht="47.25" customHeight="1" x14ac:dyDescent="0.25">
      <c r="A72" s="13"/>
      <c r="B72" s="14"/>
      <c r="C72" s="318"/>
      <c r="D72" s="407"/>
      <c r="E72" s="527"/>
      <c r="F72" s="527"/>
      <c r="G72" s="406"/>
      <c r="H72" s="406"/>
      <c r="I72" s="304"/>
      <c r="J72" s="406"/>
      <c r="K72" s="304"/>
      <c r="L72" s="527"/>
      <c r="M72" s="527"/>
      <c r="N72" s="530"/>
      <c r="O72" s="530"/>
      <c r="P72" s="406"/>
      <c r="Q72" s="406"/>
      <c r="R72" s="406"/>
      <c r="S72" s="305"/>
      <c r="T72" s="305"/>
      <c r="U72" s="406"/>
      <c r="V72" s="306"/>
      <c r="W72" s="307"/>
      <c r="X72" s="29"/>
      <c r="Y72" s="23"/>
    </row>
    <row r="73" spans="1:25" s="3" customFormat="1" ht="47.25" customHeight="1" x14ac:dyDescent="0.25">
      <c r="A73" s="13"/>
      <c r="B73" s="14"/>
      <c r="C73" s="318"/>
      <c r="D73" s="407"/>
      <c r="E73" s="527"/>
      <c r="F73" s="527"/>
      <c r="G73" s="406"/>
      <c r="H73" s="406"/>
      <c r="I73" s="304"/>
      <c r="J73" s="406"/>
      <c r="K73" s="304"/>
      <c r="L73" s="527"/>
      <c r="M73" s="527"/>
      <c r="N73" s="530"/>
      <c r="O73" s="530"/>
      <c r="P73" s="406"/>
      <c r="Q73" s="406"/>
      <c r="R73" s="406"/>
      <c r="S73" s="305"/>
      <c r="T73" s="305"/>
      <c r="U73" s="406"/>
      <c r="V73" s="306"/>
      <c r="W73" s="307"/>
      <c r="X73" s="29"/>
      <c r="Y73" s="23"/>
    </row>
    <row r="74" spans="1:25" s="3" customFormat="1" ht="45.75" customHeight="1" x14ac:dyDescent="0.25">
      <c r="A74" s="13"/>
      <c r="B74" s="14"/>
      <c r="C74" s="318"/>
      <c r="D74" s="407"/>
      <c r="E74" s="527"/>
      <c r="F74" s="527"/>
      <c r="G74" s="406"/>
      <c r="H74" s="406"/>
      <c r="I74" s="304"/>
      <c r="J74" s="406"/>
      <c r="K74" s="304"/>
      <c r="L74" s="527"/>
      <c r="M74" s="527"/>
      <c r="N74" s="530"/>
      <c r="O74" s="530"/>
      <c r="P74" s="406"/>
      <c r="Q74" s="406"/>
      <c r="R74" s="406"/>
      <c r="S74" s="305"/>
      <c r="T74" s="305"/>
      <c r="U74" s="406"/>
      <c r="V74" s="306"/>
      <c r="W74" s="307"/>
      <c r="X74" s="29"/>
      <c r="Y74" s="23"/>
    </row>
    <row r="75" spans="1:25" s="3" customFormat="1" ht="51.75" customHeight="1" x14ac:dyDescent="0.25">
      <c r="A75" s="13"/>
      <c r="B75" s="14"/>
      <c r="C75" s="318"/>
      <c r="D75" s="407"/>
      <c r="E75" s="527"/>
      <c r="F75" s="527"/>
      <c r="G75" s="406"/>
      <c r="H75" s="406"/>
      <c r="I75" s="304"/>
      <c r="J75" s="406"/>
      <c r="K75" s="304"/>
      <c r="L75" s="527"/>
      <c r="M75" s="527"/>
      <c r="N75" s="530"/>
      <c r="O75" s="530"/>
      <c r="P75" s="406"/>
      <c r="Q75" s="406"/>
      <c r="R75" s="406"/>
      <c r="S75" s="305"/>
      <c r="T75" s="305"/>
      <c r="U75" s="406"/>
      <c r="V75" s="306"/>
      <c r="W75" s="307"/>
      <c r="X75" s="29"/>
      <c r="Y75" s="23"/>
    </row>
    <row r="76" spans="1:25" s="3" customFormat="1" ht="51.75" customHeight="1" x14ac:dyDescent="0.25">
      <c r="A76" s="13"/>
      <c r="B76" s="14"/>
      <c r="C76" s="318"/>
      <c r="D76" s="407"/>
      <c r="E76" s="527"/>
      <c r="F76" s="527"/>
      <c r="G76" s="406"/>
      <c r="H76" s="406"/>
      <c r="I76" s="304"/>
      <c r="J76" s="406"/>
      <c r="K76" s="304"/>
      <c r="L76" s="527"/>
      <c r="M76" s="527"/>
      <c r="N76" s="530"/>
      <c r="O76" s="530"/>
      <c r="P76" s="406"/>
      <c r="Q76" s="406"/>
      <c r="R76" s="406"/>
      <c r="S76" s="305"/>
      <c r="T76" s="305"/>
      <c r="U76" s="406"/>
      <c r="V76" s="306"/>
      <c r="W76" s="307"/>
      <c r="X76" s="29"/>
      <c r="Y76" s="23"/>
    </row>
    <row r="77" spans="1:25" s="3" customFormat="1" ht="51.75" customHeight="1" x14ac:dyDescent="0.25">
      <c r="A77" s="13"/>
      <c r="B77" s="14"/>
      <c r="C77" s="318"/>
      <c r="D77" s="407"/>
      <c r="E77" s="527"/>
      <c r="F77" s="527"/>
      <c r="G77" s="406"/>
      <c r="H77" s="406"/>
      <c r="I77" s="304"/>
      <c r="J77" s="406"/>
      <c r="K77" s="304"/>
      <c r="L77" s="527"/>
      <c r="M77" s="527"/>
      <c r="N77" s="530"/>
      <c r="O77" s="530"/>
      <c r="P77" s="406"/>
      <c r="Q77" s="406"/>
      <c r="R77" s="406"/>
      <c r="S77" s="305"/>
      <c r="T77" s="305"/>
      <c r="U77" s="406"/>
      <c r="V77" s="306"/>
      <c r="W77" s="307"/>
      <c r="X77" s="29"/>
      <c r="Y77" s="23"/>
    </row>
    <row r="78" spans="1:25" s="3" customFormat="1" ht="51.75" customHeight="1" x14ac:dyDescent="0.25">
      <c r="A78" s="13"/>
      <c r="B78" s="14"/>
      <c r="C78" s="318"/>
      <c r="D78" s="407"/>
      <c r="E78" s="527"/>
      <c r="F78" s="527"/>
      <c r="G78" s="406"/>
      <c r="H78" s="406"/>
      <c r="I78" s="304"/>
      <c r="J78" s="406"/>
      <c r="K78" s="304"/>
      <c r="L78" s="527"/>
      <c r="M78" s="527"/>
      <c r="N78" s="530"/>
      <c r="O78" s="530"/>
      <c r="P78" s="406"/>
      <c r="Q78" s="406"/>
      <c r="R78" s="406"/>
      <c r="S78" s="305"/>
      <c r="T78" s="305"/>
      <c r="U78" s="406"/>
      <c r="V78" s="306"/>
      <c r="W78" s="307"/>
      <c r="X78" s="29"/>
      <c r="Y78" s="23"/>
    </row>
    <row r="79" spans="1:25" s="3" customFormat="1" ht="51.75" customHeight="1" x14ac:dyDescent="0.25">
      <c r="A79" s="13"/>
      <c r="B79" s="14"/>
      <c r="C79" s="318"/>
      <c r="D79" s="407"/>
      <c r="E79" s="527"/>
      <c r="F79" s="527"/>
      <c r="G79" s="406"/>
      <c r="H79" s="406"/>
      <c r="I79" s="304"/>
      <c r="J79" s="406"/>
      <c r="K79" s="304"/>
      <c r="L79" s="527"/>
      <c r="M79" s="527"/>
      <c r="N79" s="530"/>
      <c r="O79" s="530"/>
      <c r="P79" s="406"/>
      <c r="Q79" s="406"/>
      <c r="R79" s="406"/>
      <c r="S79" s="305"/>
      <c r="T79" s="305"/>
      <c r="U79" s="406"/>
      <c r="V79" s="306"/>
      <c r="W79" s="307"/>
      <c r="X79" s="29"/>
      <c r="Y79" s="23"/>
    </row>
    <row r="80" spans="1:25" s="3" customFormat="1" ht="47.25" customHeight="1" x14ac:dyDescent="0.25">
      <c r="A80" s="13"/>
      <c r="B80" s="14"/>
      <c r="C80" s="318"/>
      <c r="D80" s="407"/>
      <c r="E80" s="527"/>
      <c r="F80" s="527"/>
      <c r="G80" s="406"/>
      <c r="H80" s="406"/>
      <c r="I80" s="304"/>
      <c r="J80" s="406"/>
      <c r="K80" s="304"/>
      <c r="L80" s="527"/>
      <c r="M80" s="527"/>
      <c r="N80" s="530"/>
      <c r="O80" s="530"/>
      <c r="P80" s="406"/>
      <c r="Q80" s="406"/>
      <c r="R80" s="406"/>
      <c r="S80" s="305"/>
      <c r="T80" s="305"/>
      <c r="U80" s="406"/>
      <c r="V80" s="306"/>
      <c r="W80" s="307"/>
      <c r="X80" s="29"/>
      <c r="Y80" s="23"/>
    </row>
    <row r="81" spans="1:25" s="3" customFormat="1" ht="47.25" customHeight="1" x14ac:dyDescent="0.25">
      <c r="A81" s="13"/>
      <c r="B81" s="14"/>
      <c r="C81" s="318"/>
      <c r="D81" s="407"/>
      <c r="E81" s="527"/>
      <c r="F81" s="527"/>
      <c r="G81" s="406"/>
      <c r="H81" s="406"/>
      <c r="I81" s="304"/>
      <c r="J81" s="406"/>
      <c r="K81" s="304"/>
      <c r="L81" s="527"/>
      <c r="M81" s="527"/>
      <c r="N81" s="530"/>
      <c r="O81" s="530"/>
      <c r="P81" s="406"/>
      <c r="Q81" s="406"/>
      <c r="R81" s="406"/>
      <c r="S81" s="305"/>
      <c r="T81" s="305"/>
      <c r="U81" s="406"/>
      <c r="V81" s="306"/>
      <c r="W81" s="307"/>
      <c r="X81" s="29"/>
      <c r="Y81" s="23"/>
    </row>
    <row r="82" spans="1:25" s="3" customFormat="1" ht="47.25" customHeight="1" x14ac:dyDescent="0.25">
      <c r="A82" s="13"/>
      <c r="B82" s="14"/>
      <c r="C82" s="318"/>
      <c r="D82" s="407"/>
      <c r="E82" s="527"/>
      <c r="F82" s="527"/>
      <c r="G82" s="406"/>
      <c r="H82" s="406"/>
      <c r="I82" s="304"/>
      <c r="J82" s="406"/>
      <c r="K82" s="304"/>
      <c r="L82" s="527"/>
      <c r="M82" s="527"/>
      <c r="N82" s="530"/>
      <c r="O82" s="530"/>
      <c r="P82" s="406"/>
      <c r="Q82" s="406"/>
      <c r="R82" s="406"/>
      <c r="S82" s="305"/>
      <c r="T82" s="305"/>
      <c r="U82" s="406"/>
      <c r="V82" s="306"/>
      <c r="W82" s="307"/>
      <c r="X82" s="29"/>
      <c r="Y82" s="23"/>
    </row>
    <row r="83" spans="1:25" s="3" customFormat="1" ht="47.25" customHeight="1" x14ac:dyDescent="0.25">
      <c r="A83" s="13"/>
      <c r="B83" s="14"/>
      <c r="C83" s="318"/>
      <c r="D83" s="407"/>
      <c r="E83" s="527"/>
      <c r="F83" s="527"/>
      <c r="G83" s="406"/>
      <c r="H83" s="406"/>
      <c r="I83" s="304"/>
      <c r="J83" s="406"/>
      <c r="K83" s="304"/>
      <c r="L83" s="527"/>
      <c r="M83" s="527"/>
      <c r="N83" s="530"/>
      <c r="O83" s="530"/>
      <c r="P83" s="406"/>
      <c r="Q83" s="406"/>
      <c r="R83" s="406"/>
      <c r="S83" s="305"/>
      <c r="T83" s="305"/>
      <c r="U83" s="406"/>
      <c r="V83" s="306"/>
      <c r="W83" s="307"/>
      <c r="X83" s="29"/>
      <c r="Y83" s="23"/>
    </row>
    <row r="84" spans="1:25" s="3" customFormat="1" ht="47.25" customHeight="1" x14ac:dyDescent="0.25">
      <c r="A84" s="13"/>
      <c r="B84" s="14"/>
      <c r="C84" s="318"/>
      <c r="D84" s="407"/>
      <c r="E84" s="527"/>
      <c r="F84" s="527"/>
      <c r="G84" s="406"/>
      <c r="H84" s="406"/>
      <c r="I84" s="304"/>
      <c r="J84" s="406"/>
      <c r="K84" s="304"/>
      <c r="L84" s="527"/>
      <c r="M84" s="527"/>
      <c r="N84" s="530"/>
      <c r="O84" s="530"/>
      <c r="P84" s="406"/>
      <c r="Q84" s="406"/>
      <c r="R84" s="406"/>
      <c r="S84" s="305"/>
      <c r="T84" s="305"/>
      <c r="U84" s="406"/>
      <c r="V84" s="306"/>
      <c r="W84" s="307"/>
      <c r="X84" s="29"/>
      <c r="Y84" s="23"/>
    </row>
    <row r="85" spans="1:25" s="3" customFormat="1" ht="47.25" customHeight="1" x14ac:dyDescent="0.25">
      <c r="A85" s="13"/>
      <c r="B85" s="14"/>
      <c r="C85" s="318"/>
      <c r="D85" s="407"/>
      <c r="E85" s="527"/>
      <c r="F85" s="527"/>
      <c r="G85" s="406"/>
      <c r="H85" s="406"/>
      <c r="I85" s="304"/>
      <c r="J85" s="406"/>
      <c r="K85" s="304"/>
      <c r="L85" s="527"/>
      <c r="M85" s="527"/>
      <c r="N85" s="530"/>
      <c r="O85" s="530"/>
      <c r="P85" s="406"/>
      <c r="Q85" s="406"/>
      <c r="R85" s="406"/>
      <c r="S85" s="305"/>
      <c r="T85" s="305"/>
      <c r="U85" s="406"/>
      <c r="V85" s="306"/>
      <c r="W85" s="307"/>
      <c r="X85" s="29"/>
      <c r="Y85" s="23"/>
    </row>
    <row r="86" spans="1:25" s="3" customFormat="1" ht="47.25" customHeight="1" x14ac:dyDescent="0.25">
      <c r="A86" s="13"/>
      <c r="B86" s="14"/>
      <c r="C86" s="318"/>
      <c r="D86" s="407"/>
      <c r="E86" s="527"/>
      <c r="F86" s="527"/>
      <c r="G86" s="406"/>
      <c r="H86" s="406"/>
      <c r="I86" s="304"/>
      <c r="J86" s="406"/>
      <c r="K86" s="304"/>
      <c r="L86" s="527"/>
      <c r="M86" s="527"/>
      <c r="N86" s="530"/>
      <c r="O86" s="530"/>
      <c r="P86" s="406"/>
      <c r="Q86" s="406"/>
      <c r="R86" s="406"/>
      <c r="S86" s="305"/>
      <c r="T86" s="305"/>
      <c r="U86" s="406"/>
      <c r="V86" s="306"/>
      <c r="W86" s="307"/>
      <c r="X86" s="29"/>
      <c r="Y86" s="23"/>
    </row>
    <row r="87" spans="1:25" s="3" customFormat="1" ht="51.75" customHeight="1" x14ac:dyDescent="0.25">
      <c r="A87" s="13"/>
      <c r="B87" s="14"/>
      <c r="C87" s="318"/>
      <c r="D87" s="407"/>
      <c r="E87" s="527"/>
      <c r="F87" s="527"/>
      <c r="G87" s="406"/>
      <c r="H87" s="406"/>
      <c r="I87" s="304"/>
      <c r="J87" s="406"/>
      <c r="K87" s="304"/>
      <c r="L87" s="527"/>
      <c r="M87" s="527"/>
      <c r="N87" s="530"/>
      <c r="O87" s="530"/>
      <c r="P87" s="406"/>
      <c r="Q87" s="406"/>
      <c r="R87" s="406"/>
      <c r="S87" s="305"/>
      <c r="T87" s="305"/>
      <c r="U87" s="406"/>
      <c r="V87" s="306"/>
      <c r="W87" s="307"/>
      <c r="X87" s="29"/>
      <c r="Y87" s="23"/>
    </row>
    <row r="88" spans="1:25" s="3" customFormat="1" ht="51.75" customHeight="1" x14ac:dyDescent="0.25">
      <c r="A88" s="13"/>
      <c r="B88" s="14"/>
      <c r="C88" s="318"/>
      <c r="D88" s="407"/>
      <c r="E88" s="527"/>
      <c r="F88" s="527"/>
      <c r="G88" s="406"/>
      <c r="H88" s="406"/>
      <c r="I88" s="304"/>
      <c r="J88" s="406"/>
      <c r="K88" s="304"/>
      <c r="L88" s="527"/>
      <c r="M88" s="527"/>
      <c r="N88" s="530"/>
      <c r="O88" s="530"/>
      <c r="P88" s="406"/>
      <c r="Q88" s="406"/>
      <c r="R88" s="406"/>
      <c r="S88" s="305"/>
      <c r="T88" s="305"/>
      <c r="U88" s="406"/>
      <c r="V88" s="306"/>
      <c r="W88" s="307"/>
      <c r="X88" s="29"/>
      <c r="Y88" s="23"/>
    </row>
    <row r="89" spans="1:25" s="3" customFormat="1" ht="47.25" customHeight="1" x14ac:dyDescent="0.25">
      <c r="A89" s="13"/>
      <c r="B89" s="14"/>
      <c r="C89" s="318"/>
      <c r="D89" s="407"/>
      <c r="E89" s="527"/>
      <c r="F89" s="527"/>
      <c r="G89" s="406"/>
      <c r="H89" s="406"/>
      <c r="I89" s="304"/>
      <c r="J89" s="406"/>
      <c r="K89" s="304"/>
      <c r="L89" s="527"/>
      <c r="M89" s="527"/>
      <c r="N89" s="530"/>
      <c r="O89" s="530"/>
      <c r="P89" s="406"/>
      <c r="Q89" s="406"/>
      <c r="R89" s="406"/>
      <c r="S89" s="305"/>
      <c r="T89" s="305"/>
      <c r="U89" s="406"/>
      <c r="V89" s="306"/>
      <c r="W89" s="307"/>
      <c r="X89" s="29"/>
      <c r="Y89" s="23"/>
    </row>
    <row r="90" spans="1:25" s="3" customFormat="1" ht="51.75" customHeight="1" x14ac:dyDescent="0.25">
      <c r="A90" s="13"/>
      <c r="B90" s="14"/>
      <c r="C90" s="318"/>
      <c r="D90" s="407"/>
      <c r="E90" s="527"/>
      <c r="F90" s="527"/>
      <c r="G90" s="406"/>
      <c r="H90" s="406"/>
      <c r="I90" s="304"/>
      <c r="J90" s="406"/>
      <c r="K90" s="304"/>
      <c r="L90" s="527"/>
      <c r="M90" s="527"/>
      <c r="N90" s="530"/>
      <c r="O90" s="530"/>
      <c r="P90" s="406"/>
      <c r="Q90" s="406"/>
      <c r="R90" s="406"/>
      <c r="S90" s="305"/>
      <c r="T90" s="305"/>
      <c r="U90" s="406"/>
      <c r="V90" s="306"/>
      <c r="W90" s="307"/>
      <c r="X90" s="29"/>
      <c r="Y90" s="23"/>
    </row>
    <row r="91" spans="1:25" s="3" customFormat="1" ht="47.25" customHeight="1" x14ac:dyDescent="0.25">
      <c r="A91" s="13"/>
      <c r="B91" s="14"/>
      <c r="C91" s="318"/>
      <c r="D91" s="407"/>
      <c r="E91" s="527"/>
      <c r="F91" s="527"/>
      <c r="G91" s="406"/>
      <c r="H91" s="406"/>
      <c r="I91" s="304"/>
      <c r="J91" s="406"/>
      <c r="K91" s="304"/>
      <c r="L91" s="527"/>
      <c r="M91" s="527"/>
      <c r="N91" s="530"/>
      <c r="O91" s="530"/>
      <c r="P91" s="406"/>
      <c r="Q91" s="406"/>
      <c r="R91" s="406"/>
      <c r="S91" s="305"/>
      <c r="T91" s="305"/>
      <c r="U91" s="406"/>
      <c r="V91" s="306"/>
      <c r="W91" s="307"/>
      <c r="X91" s="29"/>
      <c r="Y91" s="23"/>
    </row>
    <row r="92" spans="1:25" s="3" customFormat="1" ht="47.25" customHeight="1" x14ac:dyDescent="0.25">
      <c r="A92" s="13"/>
      <c r="B92" s="14"/>
      <c r="C92" s="318"/>
      <c r="D92" s="407"/>
      <c r="E92" s="527"/>
      <c r="F92" s="527"/>
      <c r="G92" s="406"/>
      <c r="H92" s="406"/>
      <c r="I92" s="304"/>
      <c r="J92" s="406"/>
      <c r="K92" s="304"/>
      <c r="L92" s="527"/>
      <c r="M92" s="527"/>
      <c r="N92" s="530"/>
      <c r="O92" s="530"/>
      <c r="P92" s="406"/>
      <c r="Q92" s="406"/>
      <c r="R92" s="406"/>
      <c r="S92" s="305"/>
      <c r="T92" s="305"/>
      <c r="U92" s="406"/>
      <c r="V92" s="306"/>
      <c r="W92" s="307"/>
      <c r="X92" s="29"/>
      <c r="Y92" s="23"/>
    </row>
    <row r="93" spans="1:25" s="3" customFormat="1" ht="51.75" customHeight="1" x14ac:dyDescent="0.25">
      <c r="A93" s="13"/>
      <c r="B93" s="14"/>
      <c r="C93" s="318"/>
      <c r="D93" s="407"/>
      <c r="E93" s="527"/>
      <c r="F93" s="527"/>
      <c r="G93" s="406"/>
      <c r="H93" s="406"/>
      <c r="I93" s="304"/>
      <c r="J93" s="406"/>
      <c r="K93" s="304"/>
      <c r="L93" s="527"/>
      <c r="M93" s="527"/>
      <c r="N93" s="530"/>
      <c r="O93" s="530"/>
      <c r="P93" s="406"/>
      <c r="Q93" s="406"/>
      <c r="R93" s="406"/>
      <c r="S93" s="305"/>
      <c r="T93" s="305"/>
      <c r="U93" s="406"/>
      <c r="V93" s="306"/>
      <c r="W93" s="307"/>
      <c r="X93" s="29"/>
      <c r="Y93" s="23"/>
    </row>
    <row r="94" spans="1:25" s="3" customFormat="1" ht="47.25" customHeight="1" x14ac:dyDescent="0.25">
      <c r="A94" s="13"/>
      <c r="B94" s="14"/>
      <c r="C94" s="318"/>
      <c r="D94" s="407"/>
      <c r="E94" s="527"/>
      <c r="F94" s="527"/>
      <c r="G94" s="406"/>
      <c r="H94" s="406"/>
      <c r="I94" s="304"/>
      <c r="J94" s="406"/>
      <c r="K94" s="304"/>
      <c r="L94" s="527"/>
      <c r="M94" s="527"/>
      <c r="N94" s="530"/>
      <c r="O94" s="530"/>
      <c r="P94" s="406"/>
      <c r="Q94" s="406"/>
      <c r="R94" s="406"/>
      <c r="S94" s="305"/>
      <c r="T94" s="305"/>
      <c r="U94" s="406"/>
      <c r="V94" s="306"/>
      <c r="W94" s="307"/>
      <c r="X94" s="29"/>
      <c r="Y94" s="23"/>
    </row>
    <row r="95" spans="1:25" s="3" customFormat="1" ht="47.25" customHeight="1" x14ac:dyDescent="0.25">
      <c r="A95" s="13"/>
      <c r="B95" s="14"/>
      <c r="C95" s="318"/>
      <c r="D95" s="407"/>
      <c r="E95" s="527"/>
      <c r="F95" s="527"/>
      <c r="G95" s="406"/>
      <c r="H95" s="406"/>
      <c r="I95" s="304"/>
      <c r="J95" s="406"/>
      <c r="K95" s="304"/>
      <c r="L95" s="527"/>
      <c r="M95" s="527"/>
      <c r="N95" s="530"/>
      <c r="O95" s="530"/>
      <c r="P95" s="406"/>
      <c r="Q95" s="406"/>
      <c r="R95" s="406"/>
      <c r="S95" s="305"/>
      <c r="T95" s="305"/>
      <c r="U95" s="406"/>
      <c r="V95" s="306"/>
      <c r="W95" s="307"/>
      <c r="X95" s="29"/>
      <c r="Y95" s="23"/>
    </row>
    <row r="96" spans="1:25" s="3" customFormat="1" ht="47.25" customHeight="1" x14ac:dyDescent="0.25">
      <c r="A96" s="13"/>
      <c r="B96" s="14"/>
      <c r="C96" s="318"/>
      <c r="D96" s="407"/>
      <c r="E96" s="527"/>
      <c r="F96" s="527"/>
      <c r="G96" s="406"/>
      <c r="H96" s="406"/>
      <c r="I96" s="304"/>
      <c r="J96" s="406"/>
      <c r="K96" s="304"/>
      <c r="L96" s="527"/>
      <c r="M96" s="527"/>
      <c r="N96" s="530"/>
      <c r="O96" s="530"/>
      <c r="P96" s="406"/>
      <c r="Q96" s="406"/>
      <c r="R96" s="406"/>
      <c r="S96" s="305"/>
      <c r="T96" s="305"/>
      <c r="U96" s="406"/>
      <c r="V96" s="306"/>
      <c r="W96" s="307"/>
      <c r="X96" s="29"/>
      <c r="Y96" s="23"/>
    </row>
    <row r="97" spans="1:25" s="3" customFormat="1" ht="47.25" customHeight="1" x14ac:dyDescent="0.25">
      <c r="A97" s="13"/>
      <c r="B97" s="14"/>
      <c r="C97" s="318"/>
      <c r="D97" s="407"/>
      <c r="E97" s="527"/>
      <c r="F97" s="527"/>
      <c r="G97" s="406"/>
      <c r="H97" s="406"/>
      <c r="I97" s="304"/>
      <c r="J97" s="406"/>
      <c r="K97" s="304"/>
      <c r="L97" s="527"/>
      <c r="M97" s="527"/>
      <c r="N97" s="530"/>
      <c r="O97" s="530"/>
      <c r="P97" s="406"/>
      <c r="Q97" s="406"/>
      <c r="R97" s="406"/>
      <c r="S97" s="305"/>
      <c r="T97" s="305"/>
      <c r="U97" s="406"/>
      <c r="V97" s="306"/>
      <c r="W97" s="307"/>
      <c r="X97" s="29"/>
      <c r="Y97" s="23"/>
    </row>
    <row r="98" spans="1:25" s="3" customFormat="1" ht="47.25" customHeight="1" x14ac:dyDescent="0.25">
      <c r="A98" s="13"/>
      <c r="B98" s="14"/>
      <c r="C98" s="318"/>
      <c r="D98" s="407"/>
      <c r="E98" s="527"/>
      <c r="F98" s="527"/>
      <c r="G98" s="406"/>
      <c r="H98" s="406"/>
      <c r="I98" s="304"/>
      <c r="J98" s="406"/>
      <c r="K98" s="304"/>
      <c r="L98" s="527"/>
      <c r="M98" s="527"/>
      <c r="N98" s="530"/>
      <c r="O98" s="530"/>
      <c r="P98" s="406"/>
      <c r="Q98" s="406"/>
      <c r="R98" s="406"/>
      <c r="S98" s="305"/>
      <c r="T98" s="305"/>
      <c r="U98" s="406"/>
      <c r="V98" s="306"/>
      <c r="W98" s="307"/>
      <c r="X98" s="29"/>
      <c r="Y98" s="23"/>
    </row>
    <row r="99" spans="1:25" s="3" customFormat="1" ht="47.25" customHeight="1" x14ac:dyDescent="0.25">
      <c r="A99" s="13"/>
      <c r="B99" s="14"/>
      <c r="C99" s="318"/>
      <c r="D99" s="407"/>
      <c r="E99" s="527"/>
      <c r="F99" s="527"/>
      <c r="G99" s="406"/>
      <c r="H99" s="406"/>
      <c r="I99" s="304"/>
      <c r="J99" s="406"/>
      <c r="K99" s="304"/>
      <c r="L99" s="527"/>
      <c r="M99" s="527"/>
      <c r="N99" s="530"/>
      <c r="O99" s="530"/>
      <c r="P99" s="406"/>
      <c r="Q99" s="406"/>
      <c r="R99" s="406"/>
      <c r="S99" s="305"/>
      <c r="T99" s="305"/>
      <c r="U99" s="406"/>
      <c r="V99" s="306"/>
      <c r="W99" s="307"/>
      <c r="X99" s="29"/>
      <c r="Y99" s="23"/>
    </row>
    <row r="100" spans="1:25" s="3" customFormat="1" ht="47.25" customHeight="1" x14ac:dyDescent="0.25">
      <c r="A100" s="13"/>
      <c r="B100" s="14"/>
      <c r="C100" s="318"/>
      <c r="D100" s="407"/>
      <c r="E100" s="527"/>
      <c r="F100" s="527"/>
      <c r="G100" s="406"/>
      <c r="H100" s="406"/>
      <c r="I100" s="304"/>
      <c r="J100" s="406"/>
      <c r="K100" s="304"/>
      <c r="L100" s="527"/>
      <c r="M100" s="527"/>
      <c r="N100" s="530"/>
      <c r="O100" s="530"/>
      <c r="P100" s="406"/>
      <c r="Q100" s="406"/>
      <c r="R100" s="406"/>
      <c r="S100" s="305"/>
      <c r="T100" s="305"/>
      <c r="U100" s="406"/>
      <c r="V100" s="306"/>
      <c r="W100" s="307"/>
      <c r="X100" s="29"/>
      <c r="Y100" s="23"/>
    </row>
    <row r="101" spans="1:25" s="3" customFormat="1" ht="47.25" customHeight="1" x14ac:dyDescent="0.25">
      <c r="A101" s="13"/>
      <c r="B101" s="14"/>
      <c r="C101" s="318"/>
      <c r="D101" s="407"/>
      <c r="E101" s="527"/>
      <c r="F101" s="527"/>
      <c r="G101" s="406"/>
      <c r="H101" s="406"/>
      <c r="I101" s="304"/>
      <c r="J101" s="406"/>
      <c r="K101" s="304"/>
      <c r="L101" s="527"/>
      <c r="M101" s="527"/>
      <c r="N101" s="530"/>
      <c r="O101" s="530"/>
      <c r="P101" s="406"/>
      <c r="Q101" s="406"/>
      <c r="R101" s="406"/>
      <c r="S101" s="305"/>
      <c r="T101" s="305"/>
      <c r="U101" s="406"/>
      <c r="V101" s="306"/>
      <c r="W101" s="307"/>
      <c r="X101" s="29"/>
      <c r="Y101" s="23"/>
    </row>
    <row r="102" spans="1:25" s="3" customFormat="1" ht="47.25" customHeight="1" thickBot="1" x14ac:dyDescent="0.3">
      <c r="A102" s="13"/>
      <c r="B102" s="14"/>
      <c r="C102" s="324"/>
      <c r="D102" s="414"/>
      <c r="E102" s="531"/>
      <c r="F102" s="531"/>
      <c r="G102" s="408"/>
      <c r="H102" s="408"/>
      <c r="I102" s="309"/>
      <c r="J102" s="408"/>
      <c r="K102" s="309"/>
      <c r="L102" s="531"/>
      <c r="M102" s="531"/>
      <c r="N102" s="561"/>
      <c r="O102" s="561"/>
      <c r="P102" s="408"/>
      <c r="Q102" s="408"/>
      <c r="R102" s="408"/>
      <c r="S102" s="310"/>
      <c r="T102" s="310"/>
      <c r="U102" s="408"/>
      <c r="V102" s="311"/>
      <c r="W102" s="312"/>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52"/>
      <c r="D106" s="553"/>
      <c r="E106" s="553"/>
      <c r="F106" s="553"/>
      <c r="G106" s="553"/>
      <c r="H106" s="553"/>
      <c r="I106" s="55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5"/>
      <c r="D107" s="556"/>
      <c r="E107" s="556"/>
      <c r="F107" s="556"/>
      <c r="G107" s="556"/>
      <c r="H107" s="556"/>
      <c r="I107" s="55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5"/>
      <c r="D108" s="556"/>
      <c r="E108" s="556"/>
      <c r="F108" s="556"/>
      <c r="G108" s="556"/>
      <c r="H108" s="556"/>
      <c r="I108" s="55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5"/>
      <c r="D109" s="556"/>
      <c r="E109" s="556"/>
      <c r="F109" s="556"/>
      <c r="G109" s="556"/>
      <c r="H109" s="556"/>
      <c r="I109" s="557"/>
      <c r="J109" s="18"/>
      <c r="K109" s="18"/>
      <c r="L109" s="18"/>
      <c r="M109" s="18"/>
      <c r="N109" s="18"/>
      <c r="O109" s="18"/>
      <c r="P109" s="18"/>
      <c r="Q109" s="18"/>
      <c r="R109" s="18"/>
      <c r="S109" s="18"/>
      <c r="T109" s="18"/>
      <c r="U109" s="18"/>
      <c r="V109" s="18"/>
      <c r="W109" s="18"/>
      <c r="X109" s="29"/>
    </row>
    <row r="110" spans="1:25" ht="18.75" x14ac:dyDescent="0.25">
      <c r="A110" s="1"/>
      <c r="B110" s="30"/>
      <c r="C110" s="558"/>
      <c r="D110" s="559"/>
      <c r="E110" s="559"/>
      <c r="F110" s="559"/>
      <c r="G110" s="559"/>
      <c r="H110" s="559"/>
      <c r="I110" s="560"/>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1" t="s">
        <v>87</v>
      </c>
      <c r="D115" s="551" t="s">
        <v>74</v>
      </c>
      <c r="E115" s="551"/>
      <c r="F115" s="551"/>
      <c r="G115" s="551"/>
      <c r="H115" s="551"/>
      <c r="I115" s="299" t="s">
        <v>88</v>
      </c>
      <c r="J115" s="299" t="s">
        <v>173</v>
      </c>
      <c r="K115" s="299" t="s">
        <v>174</v>
      </c>
      <c r="L115" s="299" t="s">
        <v>175</v>
      </c>
      <c r="M115" s="299" t="s">
        <v>176</v>
      </c>
      <c r="N115" s="299" t="s">
        <v>85</v>
      </c>
      <c r="O115" s="298" t="s">
        <v>177</v>
      </c>
      <c r="P115" s="80" t="s">
        <v>178</v>
      </c>
      <c r="Q115" s="80" t="s">
        <v>8</v>
      </c>
      <c r="R115" s="18"/>
      <c r="S115" s="18"/>
      <c r="T115" s="18"/>
      <c r="U115" s="18"/>
      <c r="V115" s="18"/>
      <c r="W115" s="18"/>
      <c r="X115" s="29"/>
    </row>
    <row r="116" spans="1:24" ht="47.25" customHeight="1" x14ac:dyDescent="0.25">
      <c r="A116" s="1"/>
      <c r="B116" s="30"/>
      <c r="C116" s="330"/>
      <c r="D116" s="548"/>
      <c r="E116" s="548"/>
      <c r="F116" s="548"/>
      <c r="G116" s="548"/>
      <c r="H116" s="548"/>
      <c r="I116" s="400"/>
      <c r="J116" s="400"/>
      <c r="K116" s="400"/>
      <c r="L116" s="400"/>
      <c r="M116" s="400"/>
      <c r="N116" s="400"/>
      <c r="O116" s="400"/>
      <c r="P116" s="302"/>
      <c r="Q116" s="302"/>
      <c r="R116" s="18"/>
      <c r="S116" s="18"/>
      <c r="T116" s="18"/>
      <c r="U116" s="18"/>
      <c r="V116" s="18"/>
      <c r="W116" s="18"/>
      <c r="X116" s="29"/>
    </row>
    <row r="117" spans="1:24" ht="47.25" customHeight="1" x14ac:dyDescent="0.25">
      <c r="A117" s="1"/>
      <c r="B117" s="30"/>
      <c r="C117" s="401"/>
      <c r="D117" s="527"/>
      <c r="E117" s="527"/>
      <c r="F117" s="527"/>
      <c r="G117" s="527"/>
      <c r="H117" s="527"/>
      <c r="I117" s="399"/>
      <c r="J117" s="399"/>
      <c r="K117" s="399"/>
      <c r="L117" s="399"/>
      <c r="M117" s="399"/>
      <c r="N117" s="399"/>
      <c r="O117" s="399"/>
      <c r="P117" s="403"/>
      <c r="Q117" s="403"/>
      <c r="R117" s="18"/>
      <c r="S117" s="18"/>
      <c r="T117" s="18"/>
      <c r="U117" s="18"/>
      <c r="V117" s="18"/>
      <c r="W117" s="18"/>
      <c r="X117" s="29"/>
    </row>
    <row r="118" spans="1:24" ht="47.25" customHeight="1" x14ac:dyDescent="0.25">
      <c r="A118" s="1"/>
      <c r="B118" s="30"/>
      <c r="C118" s="401"/>
      <c r="D118" s="527"/>
      <c r="E118" s="527"/>
      <c r="F118" s="527"/>
      <c r="G118" s="527"/>
      <c r="H118" s="527"/>
      <c r="I118" s="399"/>
      <c r="J118" s="399"/>
      <c r="K118" s="399"/>
      <c r="L118" s="399"/>
      <c r="M118" s="399"/>
      <c r="N118" s="399"/>
      <c r="O118" s="399"/>
      <c r="P118" s="403"/>
      <c r="Q118" s="403"/>
      <c r="R118" s="18"/>
      <c r="S118" s="18"/>
      <c r="T118" s="18"/>
      <c r="U118" s="18"/>
      <c r="V118" s="18"/>
      <c r="W118" s="18"/>
      <c r="X118" s="29"/>
    </row>
    <row r="119" spans="1:24" ht="47.25" customHeight="1" x14ac:dyDescent="0.25">
      <c r="A119" s="1"/>
      <c r="B119" s="30"/>
      <c r="C119" s="401"/>
      <c r="D119" s="527"/>
      <c r="E119" s="527"/>
      <c r="F119" s="527"/>
      <c r="G119" s="527"/>
      <c r="H119" s="527"/>
      <c r="I119" s="399"/>
      <c r="J119" s="399"/>
      <c r="K119" s="399"/>
      <c r="L119" s="399"/>
      <c r="M119" s="399"/>
      <c r="N119" s="399"/>
      <c r="O119" s="399"/>
      <c r="P119" s="403"/>
      <c r="Q119" s="403"/>
      <c r="R119" s="18"/>
      <c r="S119" s="18"/>
      <c r="T119" s="18"/>
      <c r="U119" s="18"/>
      <c r="V119" s="18"/>
      <c r="W119" s="18"/>
      <c r="X119" s="29"/>
    </row>
    <row r="120" spans="1:24" ht="47.25" customHeight="1" x14ac:dyDescent="0.25">
      <c r="A120" s="1"/>
      <c r="B120" s="30"/>
      <c r="C120" s="401"/>
      <c r="D120" s="527"/>
      <c r="E120" s="527"/>
      <c r="F120" s="527"/>
      <c r="G120" s="527"/>
      <c r="H120" s="527"/>
      <c r="I120" s="399"/>
      <c r="J120" s="399"/>
      <c r="K120" s="399"/>
      <c r="L120" s="399"/>
      <c r="M120" s="399"/>
      <c r="N120" s="399"/>
      <c r="O120" s="399"/>
      <c r="P120" s="403"/>
      <c r="Q120" s="403"/>
      <c r="R120" s="18"/>
      <c r="S120" s="18"/>
      <c r="T120" s="18"/>
      <c r="U120" s="18"/>
      <c r="V120" s="18"/>
      <c r="W120" s="18"/>
      <c r="X120" s="29"/>
    </row>
    <row r="121" spans="1:24" ht="47.25" customHeight="1" x14ac:dyDescent="0.25">
      <c r="A121" s="1"/>
      <c r="B121" s="30"/>
      <c r="C121" s="401"/>
      <c r="D121" s="527"/>
      <c r="E121" s="527"/>
      <c r="F121" s="527"/>
      <c r="G121" s="527"/>
      <c r="H121" s="527"/>
      <c r="I121" s="399"/>
      <c r="J121" s="399"/>
      <c r="K121" s="399"/>
      <c r="L121" s="399"/>
      <c r="M121" s="399"/>
      <c r="N121" s="399"/>
      <c r="O121" s="399"/>
      <c r="P121" s="403"/>
      <c r="Q121" s="403"/>
      <c r="R121" s="18"/>
      <c r="S121" s="18"/>
      <c r="T121" s="18"/>
      <c r="U121" s="18"/>
      <c r="V121" s="18"/>
      <c r="W121" s="18"/>
      <c r="X121" s="29"/>
    </row>
    <row r="122" spans="1:24" ht="47.25" customHeight="1" x14ac:dyDescent="0.25">
      <c r="A122" s="1"/>
      <c r="B122" s="30"/>
      <c r="C122" s="401"/>
      <c r="D122" s="527"/>
      <c r="E122" s="527"/>
      <c r="F122" s="527"/>
      <c r="G122" s="527"/>
      <c r="H122" s="527"/>
      <c r="I122" s="399"/>
      <c r="J122" s="399"/>
      <c r="K122" s="399"/>
      <c r="L122" s="399"/>
      <c r="M122" s="399"/>
      <c r="N122" s="399"/>
      <c r="O122" s="399"/>
      <c r="P122" s="403"/>
      <c r="Q122" s="403"/>
      <c r="R122" s="18"/>
      <c r="S122" s="18"/>
      <c r="T122" s="18"/>
      <c r="U122" s="18"/>
      <c r="V122" s="18"/>
      <c r="W122" s="18"/>
      <c r="X122" s="29"/>
    </row>
    <row r="123" spans="1:24" ht="47.25" customHeight="1" x14ac:dyDescent="0.25">
      <c r="A123" s="1"/>
      <c r="B123" s="30"/>
      <c r="C123" s="401"/>
      <c r="D123" s="527"/>
      <c r="E123" s="527"/>
      <c r="F123" s="527"/>
      <c r="G123" s="527"/>
      <c r="H123" s="527"/>
      <c r="I123" s="399"/>
      <c r="J123" s="399"/>
      <c r="K123" s="399"/>
      <c r="L123" s="399"/>
      <c r="M123" s="399"/>
      <c r="N123" s="399"/>
      <c r="O123" s="399"/>
      <c r="P123" s="403"/>
      <c r="Q123" s="403"/>
      <c r="R123" s="18"/>
      <c r="S123" s="18"/>
      <c r="T123" s="18"/>
      <c r="U123" s="18"/>
      <c r="V123" s="18"/>
      <c r="W123" s="18"/>
      <c r="X123" s="29"/>
    </row>
    <row r="124" spans="1:24" ht="47.25" customHeight="1" x14ac:dyDescent="0.25">
      <c r="B124" s="30"/>
      <c r="C124" s="401"/>
      <c r="D124" s="527"/>
      <c r="E124" s="527"/>
      <c r="F124" s="527"/>
      <c r="G124" s="527"/>
      <c r="H124" s="527"/>
      <c r="I124" s="399"/>
      <c r="J124" s="399"/>
      <c r="K124" s="399"/>
      <c r="L124" s="399"/>
      <c r="M124" s="399"/>
      <c r="N124" s="399"/>
      <c r="O124" s="399"/>
      <c r="P124" s="403"/>
      <c r="Q124" s="403"/>
      <c r="R124" s="18"/>
      <c r="S124" s="18"/>
      <c r="T124" s="18"/>
      <c r="U124" s="18"/>
      <c r="V124" s="18"/>
      <c r="W124" s="18"/>
      <c r="X124" s="29"/>
    </row>
    <row r="125" spans="1:24" ht="47.25" customHeight="1" x14ac:dyDescent="0.25">
      <c r="B125" s="30"/>
      <c r="C125" s="401"/>
      <c r="D125" s="527"/>
      <c r="E125" s="527"/>
      <c r="F125" s="527"/>
      <c r="G125" s="527"/>
      <c r="H125" s="527"/>
      <c r="I125" s="399"/>
      <c r="J125" s="399"/>
      <c r="K125" s="399"/>
      <c r="L125" s="399"/>
      <c r="M125" s="399"/>
      <c r="N125" s="399"/>
      <c r="O125" s="399"/>
      <c r="P125" s="403"/>
      <c r="Q125" s="403"/>
      <c r="R125" s="18"/>
      <c r="S125" s="18"/>
      <c r="T125" s="18"/>
      <c r="U125" s="18"/>
      <c r="V125" s="18"/>
      <c r="W125" s="18"/>
      <c r="X125" s="29"/>
    </row>
    <row r="126" spans="1:24" ht="47.25" customHeight="1" x14ac:dyDescent="0.25">
      <c r="B126" s="30"/>
      <c r="C126" s="401"/>
      <c r="D126" s="527"/>
      <c r="E126" s="527"/>
      <c r="F126" s="527"/>
      <c r="G126" s="527"/>
      <c r="H126" s="527"/>
      <c r="I126" s="399"/>
      <c r="J126" s="399"/>
      <c r="K126" s="399"/>
      <c r="L126" s="399"/>
      <c r="M126" s="399"/>
      <c r="N126" s="399"/>
      <c r="O126" s="399"/>
      <c r="P126" s="403"/>
      <c r="Q126" s="403"/>
      <c r="R126" s="18"/>
      <c r="S126" s="18"/>
      <c r="T126" s="18"/>
      <c r="U126" s="18"/>
      <c r="V126" s="18"/>
      <c r="W126" s="18"/>
      <c r="X126" s="29"/>
    </row>
    <row r="127" spans="1:24" ht="47.25" customHeight="1" x14ac:dyDescent="0.25">
      <c r="B127" s="30"/>
      <c r="C127" s="401"/>
      <c r="D127" s="527"/>
      <c r="E127" s="527"/>
      <c r="F127" s="527"/>
      <c r="G127" s="527"/>
      <c r="H127" s="527"/>
      <c r="I127" s="399"/>
      <c r="J127" s="399"/>
      <c r="K127" s="399"/>
      <c r="L127" s="399"/>
      <c r="M127" s="399"/>
      <c r="N127" s="399"/>
      <c r="O127" s="399"/>
      <c r="P127" s="403"/>
      <c r="Q127" s="403"/>
      <c r="R127" s="18"/>
      <c r="S127" s="18"/>
      <c r="T127" s="18"/>
      <c r="U127" s="18"/>
      <c r="V127" s="18"/>
      <c r="W127" s="18"/>
      <c r="X127" s="29"/>
    </row>
    <row r="128" spans="1:24" ht="47.25" customHeight="1" x14ac:dyDescent="0.25">
      <c r="B128" s="30"/>
      <c r="C128" s="401"/>
      <c r="D128" s="527"/>
      <c r="E128" s="527"/>
      <c r="F128" s="527"/>
      <c r="G128" s="527"/>
      <c r="H128" s="527"/>
      <c r="I128" s="399"/>
      <c r="J128" s="399"/>
      <c r="K128" s="399"/>
      <c r="L128" s="399"/>
      <c r="M128" s="399"/>
      <c r="N128" s="399"/>
      <c r="O128" s="399"/>
      <c r="P128" s="403"/>
      <c r="Q128" s="403"/>
      <c r="R128" s="18"/>
      <c r="S128" s="18"/>
      <c r="T128" s="18"/>
      <c r="U128" s="18"/>
      <c r="V128" s="18"/>
      <c r="W128" s="18"/>
      <c r="X128" s="29"/>
    </row>
    <row r="129" spans="2:24" ht="47.25" customHeight="1" x14ac:dyDescent="0.25">
      <c r="B129" s="30"/>
      <c r="C129" s="401"/>
      <c r="D129" s="527"/>
      <c r="E129" s="527"/>
      <c r="F129" s="527"/>
      <c r="G129" s="527"/>
      <c r="H129" s="527"/>
      <c r="I129" s="399"/>
      <c r="J129" s="399"/>
      <c r="K129" s="399"/>
      <c r="L129" s="399"/>
      <c r="M129" s="399"/>
      <c r="N129" s="399"/>
      <c r="O129" s="399"/>
      <c r="P129" s="403"/>
      <c r="Q129" s="403"/>
      <c r="R129" s="18"/>
      <c r="S129" s="18"/>
      <c r="T129" s="18"/>
      <c r="U129" s="18"/>
      <c r="V129" s="18"/>
      <c r="W129" s="18"/>
      <c r="X129" s="29"/>
    </row>
    <row r="130" spans="2:24" ht="47.25" customHeight="1" x14ac:dyDescent="0.25">
      <c r="B130" s="30"/>
      <c r="C130" s="401"/>
      <c r="D130" s="527"/>
      <c r="E130" s="527"/>
      <c r="F130" s="527"/>
      <c r="G130" s="527"/>
      <c r="H130" s="527"/>
      <c r="I130" s="399"/>
      <c r="J130" s="399"/>
      <c r="K130" s="399"/>
      <c r="L130" s="399"/>
      <c r="M130" s="399"/>
      <c r="N130" s="399"/>
      <c r="O130" s="399"/>
      <c r="P130" s="403"/>
      <c r="Q130" s="403"/>
      <c r="R130" s="18"/>
      <c r="S130" s="18"/>
      <c r="T130" s="18"/>
      <c r="U130" s="18"/>
      <c r="V130" s="18"/>
      <c r="W130" s="18"/>
      <c r="X130" s="29"/>
    </row>
    <row r="131" spans="2:24" ht="47.25" customHeight="1" x14ac:dyDescent="0.25">
      <c r="B131" s="30"/>
      <c r="C131" s="401"/>
      <c r="D131" s="527"/>
      <c r="E131" s="527"/>
      <c r="F131" s="527"/>
      <c r="G131" s="527"/>
      <c r="H131" s="527"/>
      <c r="I131" s="399"/>
      <c r="J131" s="399"/>
      <c r="K131" s="399"/>
      <c r="L131" s="399"/>
      <c r="M131" s="399"/>
      <c r="N131" s="399"/>
      <c r="O131" s="399"/>
      <c r="P131" s="403"/>
      <c r="Q131" s="403"/>
      <c r="R131" s="18"/>
      <c r="S131" s="18"/>
      <c r="T131" s="18"/>
      <c r="U131" s="18"/>
      <c r="V131" s="18"/>
      <c r="W131" s="18"/>
      <c r="X131" s="29"/>
    </row>
    <row r="132" spans="2:24" ht="47.25" customHeight="1" x14ac:dyDescent="0.25">
      <c r="B132" s="30"/>
      <c r="C132" s="401"/>
      <c r="D132" s="527"/>
      <c r="E132" s="527"/>
      <c r="F132" s="527"/>
      <c r="G132" s="527"/>
      <c r="H132" s="527"/>
      <c r="I132" s="399"/>
      <c r="J132" s="399"/>
      <c r="K132" s="399"/>
      <c r="L132" s="399"/>
      <c r="M132" s="399"/>
      <c r="N132" s="399"/>
      <c r="O132" s="399"/>
      <c r="P132" s="403"/>
      <c r="Q132" s="403"/>
      <c r="R132" s="18"/>
      <c r="S132" s="18"/>
      <c r="T132" s="18"/>
      <c r="U132" s="18"/>
      <c r="V132" s="18"/>
      <c r="W132" s="18"/>
      <c r="X132" s="29"/>
    </row>
    <row r="133" spans="2:24" ht="47.25" customHeight="1" thickBot="1" x14ac:dyDescent="0.3">
      <c r="B133" s="30"/>
      <c r="C133" s="402"/>
      <c r="D133" s="531"/>
      <c r="E133" s="531"/>
      <c r="F133" s="531"/>
      <c r="G133" s="531"/>
      <c r="H133" s="531"/>
      <c r="I133" s="398"/>
      <c r="J133" s="398"/>
      <c r="K133" s="398"/>
      <c r="L133" s="398"/>
      <c r="M133" s="398"/>
      <c r="N133" s="398"/>
      <c r="O133" s="398"/>
      <c r="P133" s="404"/>
      <c r="Q133" s="404"/>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9" t="s">
        <v>293</v>
      </c>
      <c r="D137" s="529"/>
      <c r="E137" s="529"/>
      <c r="F137" s="529"/>
      <c r="G137" s="529"/>
      <c r="H137" s="109"/>
      <c r="I137" s="109"/>
      <c r="J137" s="529"/>
      <c r="K137" s="529"/>
      <c r="L137" s="529"/>
      <c r="M137" s="529"/>
      <c r="N137" s="529"/>
      <c r="O137" s="109"/>
      <c r="P137" s="109"/>
      <c r="Q137" s="529"/>
      <c r="R137" s="529"/>
      <c r="S137" s="529"/>
      <c r="T137" s="529"/>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2" t="s">
        <v>87</v>
      </c>
      <c r="D141" s="503" t="s">
        <v>294</v>
      </c>
      <c r="E141" s="503"/>
      <c r="F141" s="503"/>
      <c r="G141" s="503"/>
      <c r="H141" s="503"/>
      <c r="I141" s="503" t="s">
        <v>953</v>
      </c>
      <c r="J141" s="503"/>
      <c r="K141" s="503" t="s">
        <v>952</v>
      </c>
      <c r="L141" s="503"/>
      <c r="M141" s="503" t="s">
        <v>8</v>
      </c>
      <c r="N141" s="504"/>
      <c r="O141" s="112"/>
      <c r="P141" s="112"/>
      <c r="Q141" s="112"/>
      <c r="R141" s="112"/>
      <c r="S141" s="112"/>
      <c r="T141" s="112"/>
      <c r="U141" s="112"/>
      <c r="V141" s="112"/>
      <c r="W141" s="112"/>
      <c r="X141" s="113"/>
    </row>
    <row r="142" spans="2:24" ht="47.25" customHeight="1" x14ac:dyDescent="0.25">
      <c r="B142" s="114"/>
      <c r="C142" s="405"/>
      <c r="D142" s="524"/>
      <c r="E142" s="524"/>
      <c r="F142" s="524"/>
      <c r="G142" s="524"/>
      <c r="H142" s="524"/>
      <c r="I142" s="510"/>
      <c r="J142" s="510"/>
      <c r="K142" s="505"/>
      <c r="L142" s="505"/>
      <c r="M142" s="505"/>
      <c r="N142" s="506"/>
      <c r="O142" s="112"/>
      <c r="P142" s="112"/>
      <c r="Q142" s="112"/>
      <c r="R142" s="112"/>
      <c r="S142" s="112"/>
      <c r="T142" s="112"/>
      <c r="U142" s="112"/>
      <c r="V142" s="112"/>
      <c r="W142" s="112"/>
      <c r="X142" s="113"/>
    </row>
    <row r="143" spans="2:24" ht="47.25" customHeight="1" x14ac:dyDescent="0.25">
      <c r="B143" s="114"/>
      <c r="C143" s="405"/>
      <c r="D143" s="525"/>
      <c r="E143" s="525"/>
      <c r="F143" s="525"/>
      <c r="G143" s="525"/>
      <c r="H143" s="525"/>
      <c r="I143" s="511"/>
      <c r="J143" s="511"/>
      <c r="K143" s="507"/>
      <c r="L143" s="507"/>
      <c r="M143" s="507"/>
      <c r="N143" s="508"/>
      <c r="O143" s="112"/>
      <c r="P143" s="112"/>
      <c r="Q143" s="112"/>
      <c r="R143" s="112"/>
      <c r="S143" s="112"/>
      <c r="T143" s="112"/>
      <c r="U143" s="112"/>
      <c r="V143" s="112"/>
      <c r="W143" s="112"/>
      <c r="X143" s="113"/>
    </row>
    <row r="144" spans="2:24" ht="47.25" customHeight="1" x14ac:dyDescent="0.25">
      <c r="B144" s="114"/>
      <c r="C144" s="405"/>
      <c r="D144" s="525"/>
      <c r="E144" s="525"/>
      <c r="F144" s="525"/>
      <c r="G144" s="525"/>
      <c r="H144" s="525"/>
      <c r="I144" s="511"/>
      <c r="J144" s="511"/>
      <c r="K144" s="507"/>
      <c r="L144" s="507"/>
      <c r="M144" s="507"/>
      <c r="N144" s="508"/>
      <c r="O144" s="112"/>
      <c r="P144" s="112"/>
      <c r="Q144" s="112"/>
      <c r="R144" s="112"/>
      <c r="S144" s="112"/>
      <c r="T144" s="112"/>
      <c r="U144" s="112"/>
      <c r="V144" s="112"/>
      <c r="W144" s="112"/>
      <c r="X144" s="113"/>
    </row>
    <row r="145" spans="2:24" ht="47.25" customHeight="1" x14ac:dyDescent="0.25">
      <c r="B145" s="114"/>
      <c r="C145" s="405"/>
      <c r="D145" s="525"/>
      <c r="E145" s="525"/>
      <c r="F145" s="525"/>
      <c r="G145" s="525"/>
      <c r="H145" s="525"/>
      <c r="I145" s="511"/>
      <c r="J145" s="511"/>
      <c r="K145" s="507"/>
      <c r="L145" s="507"/>
      <c r="M145" s="507"/>
      <c r="N145" s="508"/>
      <c r="O145" s="112"/>
      <c r="P145" s="112"/>
      <c r="Q145" s="112"/>
      <c r="R145" s="112"/>
      <c r="S145" s="112"/>
      <c r="T145" s="112"/>
      <c r="U145" s="112"/>
      <c r="V145" s="112"/>
      <c r="W145" s="112"/>
      <c r="X145" s="113"/>
    </row>
    <row r="146" spans="2:24" ht="47.25" customHeight="1" x14ac:dyDescent="0.25">
      <c r="B146" s="114"/>
      <c r="C146" s="405"/>
      <c r="D146" s="525"/>
      <c r="E146" s="525"/>
      <c r="F146" s="525"/>
      <c r="G146" s="525"/>
      <c r="H146" s="525"/>
      <c r="I146" s="511"/>
      <c r="J146" s="511"/>
      <c r="K146" s="507"/>
      <c r="L146" s="507"/>
      <c r="M146" s="507"/>
      <c r="N146" s="508"/>
      <c r="O146" s="112"/>
      <c r="P146" s="112"/>
      <c r="Q146" s="112"/>
      <c r="R146" s="112"/>
      <c r="S146" s="112"/>
      <c r="T146" s="112"/>
      <c r="U146" s="112"/>
      <c r="V146" s="112"/>
      <c r="W146" s="112"/>
      <c r="X146" s="113"/>
    </row>
    <row r="147" spans="2:24" ht="47.25" customHeight="1" x14ac:dyDescent="0.25">
      <c r="B147" s="114"/>
      <c r="C147" s="405"/>
      <c r="D147" s="525"/>
      <c r="E147" s="525"/>
      <c r="F147" s="525"/>
      <c r="G147" s="525"/>
      <c r="H147" s="525"/>
      <c r="I147" s="511"/>
      <c r="J147" s="511"/>
      <c r="K147" s="507"/>
      <c r="L147" s="507"/>
      <c r="M147" s="507"/>
      <c r="N147" s="508"/>
      <c r="O147" s="112"/>
      <c r="P147" s="112"/>
      <c r="Q147" s="112"/>
      <c r="R147" s="112"/>
      <c r="S147" s="112"/>
      <c r="T147" s="112"/>
      <c r="U147" s="112"/>
      <c r="V147" s="112"/>
      <c r="W147" s="112"/>
      <c r="X147" s="113"/>
    </row>
    <row r="148" spans="2:24" ht="47.25" customHeight="1" x14ac:dyDescent="0.25">
      <c r="B148" s="114"/>
      <c r="C148" s="405"/>
      <c r="D148" s="525"/>
      <c r="E148" s="525"/>
      <c r="F148" s="525"/>
      <c r="G148" s="525"/>
      <c r="H148" s="525"/>
      <c r="I148" s="511"/>
      <c r="J148" s="511"/>
      <c r="K148" s="507"/>
      <c r="L148" s="507"/>
      <c r="M148" s="507"/>
      <c r="N148" s="508"/>
      <c r="O148" s="112"/>
      <c r="P148" s="112"/>
      <c r="Q148" s="112"/>
      <c r="R148" s="112"/>
      <c r="S148" s="112"/>
      <c r="T148" s="112"/>
      <c r="U148" s="112"/>
      <c r="V148" s="112"/>
      <c r="W148" s="112"/>
      <c r="X148" s="113"/>
    </row>
    <row r="149" spans="2:24" ht="47.25" customHeight="1" x14ac:dyDescent="0.25">
      <c r="B149" s="114"/>
      <c r="C149" s="405"/>
      <c r="D149" s="525"/>
      <c r="E149" s="525"/>
      <c r="F149" s="525"/>
      <c r="G149" s="525"/>
      <c r="H149" s="525"/>
      <c r="I149" s="511"/>
      <c r="J149" s="511"/>
      <c r="K149" s="507"/>
      <c r="L149" s="507"/>
      <c r="M149" s="507"/>
      <c r="N149" s="508"/>
      <c r="O149" s="112"/>
      <c r="P149" s="112"/>
      <c r="Q149" s="112"/>
      <c r="R149" s="112"/>
      <c r="S149" s="112"/>
      <c r="T149" s="112"/>
      <c r="U149" s="112"/>
      <c r="V149" s="112"/>
      <c r="W149" s="112"/>
      <c r="X149" s="113"/>
    </row>
    <row r="150" spans="2:24" ht="47.25" customHeight="1" x14ac:dyDescent="0.25">
      <c r="B150" s="114"/>
      <c r="C150" s="405"/>
      <c r="D150" s="525"/>
      <c r="E150" s="525"/>
      <c r="F150" s="525"/>
      <c r="G150" s="525"/>
      <c r="H150" s="525"/>
      <c r="I150" s="511"/>
      <c r="J150" s="511"/>
      <c r="K150" s="507"/>
      <c r="L150" s="507"/>
      <c r="M150" s="507"/>
      <c r="N150" s="508"/>
      <c r="O150" s="112"/>
      <c r="P150" s="112"/>
      <c r="Q150" s="112"/>
      <c r="R150" s="112"/>
      <c r="S150" s="112"/>
      <c r="T150" s="112"/>
      <c r="U150" s="112"/>
      <c r="V150" s="112"/>
      <c r="W150" s="112"/>
      <c r="X150" s="113"/>
    </row>
    <row r="151" spans="2:24" ht="47.25" customHeight="1" x14ac:dyDescent="0.25">
      <c r="B151" s="114"/>
      <c r="C151" s="405"/>
      <c r="D151" s="525"/>
      <c r="E151" s="525"/>
      <c r="F151" s="525"/>
      <c r="G151" s="525"/>
      <c r="H151" s="525"/>
      <c r="I151" s="511"/>
      <c r="J151" s="511"/>
      <c r="K151" s="507"/>
      <c r="L151" s="507"/>
      <c r="M151" s="507"/>
      <c r="N151" s="508"/>
      <c r="O151" s="112"/>
      <c r="P151" s="112"/>
      <c r="Q151" s="112"/>
      <c r="R151" s="112"/>
      <c r="S151" s="112"/>
      <c r="T151" s="112"/>
      <c r="U151" s="112"/>
      <c r="V151" s="112"/>
      <c r="W151" s="112"/>
      <c r="X151" s="113"/>
    </row>
    <row r="152" spans="2:24" ht="47.25" customHeight="1" x14ac:dyDescent="0.25">
      <c r="B152" s="114"/>
      <c r="C152" s="405"/>
      <c r="D152" s="525"/>
      <c r="E152" s="525"/>
      <c r="F152" s="525"/>
      <c r="G152" s="525"/>
      <c r="H152" s="525"/>
      <c r="I152" s="511"/>
      <c r="J152" s="511"/>
      <c r="K152" s="507"/>
      <c r="L152" s="507"/>
      <c r="M152" s="507"/>
      <c r="N152" s="508"/>
      <c r="O152" s="112"/>
      <c r="P152" s="112"/>
      <c r="Q152" s="112"/>
      <c r="R152" s="112"/>
      <c r="S152" s="112"/>
      <c r="T152" s="112"/>
      <c r="U152" s="112"/>
      <c r="V152" s="112"/>
      <c r="W152" s="112"/>
      <c r="X152" s="113"/>
    </row>
    <row r="153" spans="2:24" ht="47.25" customHeight="1" x14ac:dyDescent="0.25">
      <c r="B153" s="114"/>
      <c r="C153" s="405"/>
      <c r="D153" s="525"/>
      <c r="E153" s="525"/>
      <c r="F153" s="525"/>
      <c r="G153" s="525"/>
      <c r="H153" s="525"/>
      <c r="I153" s="511"/>
      <c r="J153" s="511"/>
      <c r="K153" s="507"/>
      <c r="L153" s="507"/>
      <c r="M153" s="507"/>
      <c r="N153" s="508"/>
      <c r="O153" s="112"/>
      <c r="P153" s="112"/>
      <c r="Q153" s="112"/>
      <c r="R153" s="112"/>
      <c r="S153" s="112"/>
      <c r="T153" s="112"/>
      <c r="U153" s="112"/>
      <c r="V153" s="112"/>
      <c r="W153" s="112"/>
      <c r="X153" s="113"/>
    </row>
    <row r="154" spans="2:24" ht="47.25" customHeight="1" x14ac:dyDescent="0.25">
      <c r="B154" s="114"/>
      <c r="C154" s="405"/>
      <c r="D154" s="525"/>
      <c r="E154" s="525"/>
      <c r="F154" s="525"/>
      <c r="G154" s="525"/>
      <c r="H154" s="525"/>
      <c r="I154" s="511"/>
      <c r="J154" s="511"/>
      <c r="K154" s="507"/>
      <c r="L154" s="507"/>
      <c r="M154" s="507"/>
      <c r="N154" s="508"/>
      <c r="O154" s="112"/>
      <c r="P154" s="112"/>
      <c r="Q154" s="112"/>
      <c r="R154" s="112"/>
      <c r="S154" s="112"/>
      <c r="T154" s="112"/>
      <c r="U154" s="112"/>
      <c r="V154" s="112"/>
      <c r="W154" s="112"/>
      <c r="X154" s="113"/>
    </row>
    <row r="155" spans="2:24" ht="47.25" customHeight="1" x14ac:dyDescent="0.25">
      <c r="B155" s="114"/>
      <c r="C155" s="405"/>
      <c r="D155" s="525"/>
      <c r="E155" s="525"/>
      <c r="F155" s="525"/>
      <c r="G155" s="525"/>
      <c r="H155" s="525"/>
      <c r="I155" s="511"/>
      <c r="J155" s="511"/>
      <c r="K155" s="507"/>
      <c r="L155" s="507"/>
      <c r="M155" s="507"/>
      <c r="N155" s="508"/>
      <c r="O155" s="112"/>
      <c r="P155" s="112"/>
      <c r="Q155" s="112"/>
      <c r="R155" s="112"/>
      <c r="S155" s="112"/>
      <c r="T155" s="112"/>
      <c r="U155" s="112"/>
      <c r="V155" s="112"/>
      <c r="W155" s="112"/>
      <c r="X155" s="113"/>
    </row>
    <row r="156" spans="2:24" ht="47.25" customHeight="1" x14ac:dyDescent="0.25">
      <c r="B156" s="114"/>
      <c r="C156" s="405"/>
      <c r="D156" s="525"/>
      <c r="E156" s="525"/>
      <c r="F156" s="525"/>
      <c r="G156" s="525"/>
      <c r="H156" s="525"/>
      <c r="I156" s="511"/>
      <c r="J156" s="511"/>
      <c r="K156" s="507"/>
      <c r="L156" s="507"/>
      <c r="M156" s="507"/>
      <c r="N156" s="508"/>
      <c r="O156" s="112"/>
      <c r="P156" s="112"/>
      <c r="Q156" s="112"/>
      <c r="R156" s="112"/>
      <c r="S156" s="112"/>
      <c r="T156" s="112"/>
      <c r="U156" s="112"/>
      <c r="V156" s="112"/>
      <c r="W156" s="112"/>
      <c r="X156" s="113"/>
    </row>
    <row r="157" spans="2:24" ht="47.25" customHeight="1" x14ac:dyDescent="0.25">
      <c r="B157" s="114"/>
      <c r="C157" s="405"/>
      <c r="D157" s="525"/>
      <c r="E157" s="525"/>
      <c r="F157" s="525"/>
      <c r="G157" s="525"/>
      <c r="H157" s="525"/>
      <c r="I157" s="511"/>
      <c r="J157" s="511"/>
      <c r="K157" s="507"/>
      <c r="L157" s="507"/>
      <c r="M157" s="507"/>
      <c r="N157" s="508"/>
      <c r="O157" s="112"/>
      <c r="P157" s="112"/>
      <c r="Q157" s="112"/>
      <c r="R157" s="112"/>
      <c r="S157" s="112"/>
      <c r="T157" s="112"/>
      <c r="U157" s="112"/>
      <c r="V157" s="112"/>
      <c r="W157" s="112"/>
      <c r="X157" s="113"/>
    </row>
    <row r="158" spans="2:24" ht="47.25" customHeight="1" x14ac:dyDescent="0.25">
      <c r="B158" s="114"/>
      <c r="C158" s="405"/>
      <c r="D158" s="525"/>
      <c r="E158" s="525"/>
      <c r="F158" s="525"/>
      <c r="G158" s="525"/>
      <c r="H158" s="525"/>
      <c r="I158" s="511"/>
      <c r="J158" s="511"/>
      <c r="K158" s="507"/>
      <c r="L158" s="507"/>
      <c r="M158" s="507"/>
      <c r="N158" s="508"/>
      <c r="O158" s="112"/>
      <c r="P158" s="112"/>
      <c r="Q158" s="112"/>
      <c r="R158" s="112"/>
      <c r="S158" s="112"/>
      <c r="T158" s="112"/>
      <c r="U158" s="112"/>
      <c r="V158" s="112"/>
      <c r="W158" s="112"/>
      <c r="X158" s="113"/>
    </row>
    <row r="159" spans="2:24" ht="47.25" customHeight="1" thickBot="1" x14ac:dyDescent="0.3">
      <c r="B159" s="114"/>
      <c r="C159" s="405"/>
      <c r="D159" s="526"/>
      <c r="E159" s="526"/>
      <c r="F159" s="526"/>
      <c r="G159" s="526"/>
      <c r="H159" s="526"/>
      <c r="I159" s="512"/>
      <c r="J159" s="512"/>
      <c r="K159" s="502"/>
      <c r="L159" s="502"/>
      <c r="M159" s="502"/>
      <c r="N159" s="509"/>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15"/>
      <c r="D164" s="516"/>
      <c r="E164" s="516"/>
      <c r="F164" s="516"/>
      <c r="G164" s="516"/>
      <c r="H164" s="516"/>
      <c r="I164" s="517"/>
      <c r="J164" s="112"/>
      <c r="K164" s="112"/>
      <c r="L164" s="112"/>
      <c r="M164" s="112"/>
      <c r="N164" s="112"/>
      <c r="O164" s="112"/>
      <c r="P164" s="112"/>
      <c r="Q164" s="112"/>
      <c r="R164" s="112"/>
      <c r="S164" s="112"/>
      <c r="T164" s="112"/>
      <c r="U164" s="112"/>
      <c r="V164" s="112"/>
      <c r="W164" s="112"/>
      <c r="X164" s="113"/>
    </row>
    <row r="165" spans="2:24" x14ac:dyDescent="0.25">
      <c r="B165" s="114"/>
      <c r="C165" s="518"/>
      <c r="D165" s="519"/>
      <c r="E165" s="519"/>
      <c r="F165" s="519"/>
      <c r="G165" s="519"/>
      <c r="H165" s="519"/>
      <c r="I165" s="520"/>
      <c r="J165" s="112"/>
      <c r="K165" s="112"/>
      <c r="L165" s="112"/>
      <c r="M165" s="112"/>
      <c r="N165" s="112"/>
      <c r="O165" s="112"/>
      <c r="P165" s="112"/>
      <c r="Q165" s="112"/>
      <c r="R165" s="112"/>
      <c r="S165" s="112"/>
      <c r="T165" s="112"/>
      <c r="U165" s="112"/>
      <c r="V165" s="112"/>
      <c r="W165" s="112"/>
      <c r="X165" s="113"/>
    </row>
    <row r="166" spans="2:24" x14ac:dyDescent="0.25">
      <c r="B166" s="114"/>
      <c r="C166" s="518"/>
      <c r="D166" s="519"/>
      <c r="E166" s="519"/>
      <c r="F166" s="519"/>
      <c r="G166" s="519"/>
      <c r="H166" s="519"/>
      <c r="I166" s="520"/>
      <c r="J166" s="112"/>
      <c r="K166" s="112"/>
      <c r="L166" s="112"/>
      <c r="M166" s="112"/>
      <c r="N166" s="112"/>
      <c r="O166" s="112"/>
      <c r="P166" s="112"/>
      <c r="Q166" s="112"/>
      <c r="R166" s="112"/>
      <c r="S166" s="112"/>
      <c r="T166" s="112"/>
      <c r="U166" s="112"/>
      <c r="V166" s="112"/>
      <c r="W166" s="112"/>
      <c r="X166" s="113"/>
    </row>
    <row r="167" spans="2:24" x14ac:dyDescent="0.25">
      <c r="B167" s="114"/>
      <c r="C167" s="518"/>
      <c r="D167" s="519"/>
      <c r="E167" s="519"/>
      <c r="F167" s="519"/>
      <c r="G167" s="519"/>
      <c r="H167" s="519"/>
      <c r="I167" s="520"/>
      <c r="J167" s="112"/>
      <c r="K167" s="112"/>
      <c r="L167" s="112"/>
      <c r="M167" s="112"/>
      <c r="N167" s="112"/>
      <c r="O167" s="112"/>
      <c r="P167" s="112"/>
      <c r="Q167" s="112"/>
      <c r="R167" s="112"/>
      <c r="S167" s="112"/>
      <c r="T167" s="112"/>
      <c r="U167" s="112"/>
      <c r="V167" s="112"/>
      <c r="W167" s="112"/>
      <c r="X167" s="113"/>
    </row>
    <row r="168" spans="2:24" x14ac:dyDescent="0.25">
      <c r="B168" s="114"/>
      <c r="C168" s="518"/>
      <c r="D168" s="519"/>
      <c r="E168" s="519"/>
      <c r="F168" s="519"/>
      <c r="G168" s="519"/>
      <c r="H168" s="519"/>
      <c r="I168" s="520"/>
      <c r="J168" s="112"/>
      <c r="K168" s="112"/>
      <c r="L168" s="112"/>
      <c r="M168" s="112"/>
      <c r="N168" s="112"/>
      <c r="O168" s="112"/>
      <c r="P168" s="112"/>
      <c r="Q168" s="112"/>
      <c r="R168" s="112"/>
      <c r="S168" s="112"/>
      <c r="T168" s="112"/>
      <c r="U168" s="112"/>
      <c r="V168" s="112"/>
      <c r="W168" s="112"/>
      <c r="X168" s="113"/>
    </row>
    <row r="169" spans="2:24" ht="15.75" thickBot="1" x14ac:dyDescent="0.3">
      <c r="B169" s="114"/>
      <c r="C169" s="521"/>
      <c r="D169" s="522"/>
      <c r="E169" s="522"/>
      <c r="F169" s="522"/>
      <c r="G169" s="522"/>
      <c r="H169" s="522"/>
      <c r="I169" s="523"/>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2016-01-12T15:33:40Z</dcterms:modified>
</cp:coreProperties>
</file>