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n300106\Objective\Director\Cache\erdm.scotland.gov.uk 8443 uA4801\A30127352\"/>
    </mc:Choice>
  </mc:AlternateContent>
  <bookViews>
    <workbookView xWindow="0" yWindow="0" windowWidth="19200" windowHeight="6750" tabRatio="860" activeTab="5"/>
  </bookViews>
  <sheets>
    <sheet name="Part 1 Profile of Body" sheetId="11" r:id="rId1"/>
    <sheet name="Part 2 Governance" sheetId="10" r:id="rId2"/>
    <sheet name="Section 3 Corporate Emissions" sheetId="15" r:id="rId3"/>
    <sheet name="Part 4 Adaptation" sheetId="9" r:id="rId4"/>
    <sheet name="Part 5 Procurement" sheetId="12" r:id="rId5"/>
    <sheet name="Part 6 Validation" sheetId="13" r:id="rId6"/>
    <sheet name="Recommended - Wider Influence" sheetId="3" r:id="rId7"/>
    <sheet name="Other Notable Activity" sheetId="14" r:id="rId8"/>
    <sheet name="ListsReq" sheetId="8" r:id="rId9"/>
  </sheets>
  <externalReferences>
    <externalReference r:id="rId10"/>
    <externalReference r:id="rId11"/>
  </externalReferences>
  <definedNames>
    <definedName name="actiontype" localSheetId="2">#REF!</definedName>
    <definedName name="actiontype">#REF!</definedName>
    <definedName name="ActionTypePartnership" localSheetId="2">#REF!</definedName>
    <definedName name="ActionTypePartnership">#REF!</definedName>
    <definedName name="All_Sectors" localSheetId="2">#REF!</definedName>
    <definedName name="All_Sectors">#REF!</definedName>
    <definedName name="Behaviour" localSheetId="2">#REF!</definedName>
    <definedName name="Behaviour">#REF!</definedName>
    <definedName name="Business_Industry_and_Public_Sector" localSheetId="2">#REF!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 localSheetId="2">#REF!</definedName>
    <definedName name="Energy">#REF!</definedName>
    <definedName name="Estimated">ListsReq!$AO$3:$AO$4</definedName>
    <definedName name="Full_dataset" localSheetId="2">#REF!</definedName>
    <definedName name="Full_dataset">#REF!</definedName>
    <definedName name="FundingSource" localSheetId="2">#REF!</definedName>
    <definedName name="FundingSource">#REF!</definedName>
    <definedName name="FundingStatus" localSheetId="2">#REF!</definedName>
    <definedName name="FundingStatus">#REF!</definedName>
    <definedName name="Homes_and_Communities" localSheetId="2">#REF!</definedName>
    <definedName name="Homes_and_Communities">#REF!</definedName>
    <definedName name="LACO2datasets" localSheetId="2">#REF!</definedName>
    <definedName name="LACO2datasets">#REF!</definedName>
    <definedName name="LAs" localSheetId="2">#REF!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 localSheetId="2">#REF!</definedName>
    <definedName name="PartnershipRole">#REF!</definedName>
    <definedName name="_xlnm.Print_Area" localSheetId="6">'Recommended - Wider Influence'!$A$5:$X$137</definedName>
    <definedName name="_xlnm.Print_Area" localSheetId="2">'Section 3 Corporate Emissions'!$A$5:$M$223</definedName>
    <definedName name="probability">ListsReq!$AA$3:$AA$6</definedName>
    <definedName name="ProjectRole" localSheetId="2">#REF!</definedName>
    <definedName name="ProjectRole">#REF!</definedName>
    <definedName name="ProjectStatus" localSheetId="2">#REF!</definedName>
    <definedName name="ProjectStatus">#REF!</definedName>
    <definedName name="RPP_Sector" localSheetId="2">#REF!</definedName>
    <definedName name="RPP_Sector">#REF!</definedName>
    <definedName name="RPP2BusinessIndustryPublicSector" localSheetId="2">#REF!</definedName>
    <definedName name="RPP2BusinessIndustryPublicSector">#REF!</definedName>
    <definedName name="RPP2HomesCommunities" localSheetId="2">#REF!</definedName>
    <definedName name="RPP2HomesCommunities">#REF!</definedName>
    <definedName name="RPP2RuralLandUse" localSheetId="2">#REF!</definedName>
    <definedName name="RPP2RuralLandUse">#REF!</definedName>
    <definedName name="RPP2Transport" localSheetId="2">#REF!</definedName>
    <definedName name="RPP2Transport">#REF!</definedName>
    <definedName name="RPP2WasteResourceEfficiency" localSheetId="2">#REF!</definedName>
    <definedName name="RPP2WasteResourceEfficiency">#REF!</definedName>
    <definedName name="RPPSectors" localSheetId="2">#REF!</definedName>
    <definedName name="RPPSectors">#REF!</definedName>
    <definedName name="Rural_Land_Use" localSheetId="2">#REF!</definedName>
    <definedName name="Rural_Land_Use">#REF!</definedName>
    <definedName name="Scope">ListsReq!$AQ$3:$AQ$5</definedName>
    <definedName name="Subset_dataset" localSheetId="2">#REF!</definedName>
    <definedName name="Subset_dataset">#REF!</definedName>
    <definedName name="targetboundary">ListsReq!$Y$3:$Y$15</definedName>
    <definedName name="targettype">ListsReq!$W$3:$W$5</definedName>
    <definedName name="Transport" localSheetId="2">#REF!</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 localSheetId="2">#REF!</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6" hidden="1">'Recommended - Wider Influence'!$G:$G</definedName>
    <definedName name="Z_24BDF9BF_3E89_4D14_855A_139B7B0A48CA_.wvu.PrintArea" localSheetId="6" hidden="1">'Recommended - Wider Influence'!$C$63:$T$103</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3" i="15" l="1"/>
  <c r="C142" i="15"/>
  <c r="D127" i="15"/>
  <c r="C102" i="15"/>
  <c r="G68" i="15"/>
  <c r="F68" i="15"/>
  <c r="H68" i="15" s="1"/>
  <c r="E68" i="15"/>
  <c r="G67" i="15"/>
  <c r="F67" i="15"/>
  <c r="H67" i="15" s="1"/>
  <c r="E67" i="15"/>
  <c r="G66" i="15"/>
  <c r="F66" i="15"/>
  <c r="H66" i="15" s="1"/>
  <c r="E66" i="15"/>
  <c r="G65" i="15"/>
  <c r="F65" i="15"/>
  <c r="H65" i="15" s="1"/>
  <c r="E65" i="15"/>
  <c r="G64" i="15"/>
  <c r="F64" i="15"/>
  <c r="H64" i="15" s="1"/>
  <c r="E64" i="15"/>
  <c r="G63" i="15"/>
  <c r="F63" i="15"/>
  <c r="H63" i="15" s="1"/>
  <c r="E63" i="15"/>
  <c r="G62" i="15"/>
  <c r="F62" i="15"/>
  <c r="H62" i="15" s="1"/>
  <c r="E62" i="15"/>
  <c r="G61" i="15"/>
  <c r="F61" i="15"/>
  <c r="H61" i="15" s="1"/>
  <c r="E61" i="15"/>
  <c r="H60" i="15"/>
  <c r="G59" i="15"/>
  <c r="F59" i="15"/>
  <c r="H59" i="15" s="1"/>
  <c r="E59" i="15"/>
  <c r="F58" i="15"/>
  <c r="H58" i="15" s="1"/>
  <c r="H57" i="15"/>
  <c r="H56" i="15"/>
  <c r="G55" i="15"/>
  <c r="F55" i="15"/>
  <c r="H55" i="15" s="1"/>
  <c r="E55" i="15"/>
  <c r="G54" i="15"/>
  <c r="F54" i="15"/>
  <c r="H54" i="15" s="1"/>
  <c r="E54" i="15"/>
  <c r="G53" i="15"/>
  <c r="F53" i="15"/>
  <c r="H53" i="15" s="1"/>
  <c r="E53" i="15"/>
  <c r="G52" i="15"/>
  <c r="F52" i="15"/>
  <c r="H52" i="15" s="1"/>
  <c r="E52" i="15"/>
  <c r="G51" i="15"/>
  <c r="F51" i="15"/>
  <c r="H51" i="15" s="1"/>
  <c r="E51" i="15"/>
  <c r="G50" i="15"/>
  <c r="F50" i="15"/>
  <c r="H50" i="15" s="1"/>
  <c r="E50" i="15"/>
  <c r="H49" i="15"/>
  <c r="G48" i="15"/>
  <c r="F48" i="15"/>
  <c r="H48" i="15" s="1"/>
  <c r="E48" i="15"/>
  <c r="G47" i="15"/>
  <c r="F47" i="15"/>
  <c r="H47" i="15" s="1"/>
  <c r="E47" i="15"/>
  <c r="G46" i="15"/>
  <c r="F46" i="15"/>
  <c r="H46" i="15" s="1"/>
  <c r="E46" i="15"/>
  <c r="G45" i="15"/>
  <c r="F45" i="15"/>
  <c r="H45" i="15" s="1"/>
  <c r="E45" i="15"/>
  <c r="G44" i="15"/>
  <c r="F44" i="15"/>
  <c r="H44" i="15" s="1"/>
  <c r="E44" i="15"/>
  <c r="G43" i="15"/>
  <c r="F43" i="15"/>
  <c r="H43" i="15" s="1"/>
  <c r="E43" i="15"/>
  <c r="H42" i="15"/>
  <c r="G41" i="15"/>
  <c r="F41" i="15"/>
  <c r="H41" i="15" s="1"/>
  <c r="E41" i="15"/>
  <c r="G40" i="15"/>
  <c r="F40" i="15"/>
  <c r="H40" i="15" s="1"/>
  <c r="E40" i="15"/>
  <c r="G39" i="15"/>
  <c r="F39" i="15"/>
  <c r="H39" i="15" s="1"/>
  <c r="E39" i="15"/>
  <c r="G38" i="15"/>
  <c r="F38" i="15"/>
  <c r="H38" i="15" s="1"/>
  <c r="E38" i="15"/>
  <c r="G37" i="15"/>
  <c r="F37" i="15"/>
  <c r="H37" i="15" s="1"/>
  <c r="E37" i="15"/>
  <c r="G36" i="15"/>
  <c r="F36" i="15"/>
  <c r="H36" i="15" s="1"/>
  <c r="E36" i="15"/>
  <c r="G35" i="15"/>
  <c r="F35" i="15"/>
  <c r="H35" i="15" s="1"/>
  <c r="E35" i="15"/>
  <c r="H27" i="15"/>
  <c r="C27" i="15"/>
  <c r="H26" i="15"/>
  <c r="C26" i="15"/>
  <c r="H25" i="15"/>
  <c r="C25" i="15"/>
  <c r="H24" i="15"/>
  <c r="C24" i="15"/>
  <c r="H23" i="15"/>
  <c r="C23" i="15"/>
  <c r="H22" i="15"/>
  <c r="C22" i="15"/>
  <c r="H21" i="15"/>
  <c r="C21" i="15"/>
  <c r="H20" i="15"/>
  <c r="C20" i="15"/>
  <c r="H19" i="15"/>
  <c r="C19" i="15"/>
  <c r="H18" i="15"/>
  <c r="C18" i="15"/>
  <c r="H17" i="15"/>
  <c r="C17" i="15"/>
  <c r="H16" i="15"/>
  <c r="C16" i="15"/>
  <c r="H15" i="15"/>
  <c r="C15" i="15"/>
  <c r="H14" i="15"/>
  <c r="C14" i="15"/>
  <c r="H13" i="15"/>
  <c r="C13" i="15"/>
  <c r="H12" i="15"/>
  <c r="H69" i="15" l="1"/>
  <c r="D3" i="8" l="1"/>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alcChain>
</file>

<file path=xl/comments1.xml><?xml version="1.0" encoding="utf-8"?>
<comments xmlns="http://schemas.openxmlformats.org/spreadsheetml/2006/main">
  <authors>
    <author>u447116</author>
  </authors>
  <commentList>
    <comment ref="AE47" authorId="0" shapeId="0">
      <text>
        <r>
          <rPr>
            <sz val="9"/>
            <color indexed="81"/>
            <rFont val="Tahoma"/>
            <family val="2"/>
          </rPr>
          <t xml:space="preserve">Household Residual Waste
</t>
        </r>
      </text>
    </comment>
  </commentList>
</comments>
</file>

<file path=xl/sharedStrings.xml><?xml version="1.0" encoding="utf-8"?>
<sst xmlns="http://schemas.openxmlformats.org/spreadsheetml/2006/main" count="2160" uniqueCount="1041">
  <si>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</si>
  <si>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</si>
  <si>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</si>
  <si>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</si>
  <si>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</si>
  <si>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</si>
  <si>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</si>
  <si>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</si>
  <si>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</si>
  <si>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</si>
  <si>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</si>
  <si>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</si>
  <si>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</si>
  <si>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</si>
  <si>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</si>
  <si>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</si>
  <si>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</si>
  <si>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</si>
  <si>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</si>
  <si>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</si>
  <si>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</si>
  <si>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</si>
  <si>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</si>
  <si>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</si>
  <si>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</si>
  <si>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</si>
  <si>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</si>
  <si>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</si>
  <si>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</si>
  <si>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</si>
  <si>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</si>
  <si>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</si>
  <si>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</si>
  <si>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</si>
  <si>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</si>
  <si>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</si>
  <si>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</si>
  <si>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</si>
  <si>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</si>
  <si>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</si>
  <si>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</si>
  <si>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</si>
  <si>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</si>
  <si>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</si>
  <si>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</si>
  <si>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</si>
  <si>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</si>
  <si>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</si>
  <si>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</si>
  <si>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</si>
  <si>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</si>
  <si>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</si>
  <si>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</si>
  <si>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</si>
  <si>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</si>
  <si>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</si>
  <si>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</si>
  <si>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</si>
  <si>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</si>
  <si>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</si>
  <si>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</si>
  <si>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</si>
  <si>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</si>
  <si>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</si>
  <si>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</si>
  <si>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</si>
  <si>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</si>
  <si>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</si>
  <si>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</si>
  <si>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</si>
  <si>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</si>
  <si>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</si>
  <si>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</si>
  <si>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</si>
  <si>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</si>
  <si>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</si>
  <si>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</si>
  <si>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</si>
  <si>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</si>
  <si>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</si>
  <si>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</si>
  <si>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</si>
  <si>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</si>
  <si>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</si>
  <si>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</si>
  <si>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Theme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</si>
  <si>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</si>
  <si>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</si>
  <si>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</si>
  <si>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</si>
  <si>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</si>
  <si>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</si>
  <si>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</si>
  <si>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</si>
  <si>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</si>
  <si>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</si>
  <si>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</si>
  <si>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</si>
  <si>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</si>
  <si>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</si>
  <si>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</si>
  <si>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</si>
  <si>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</si>
  <si>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</si>
  <si>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</si>
  <si>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</si>
  <si>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</si>
  <si>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</si>
  <si>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</si>
  <si>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</si>
  <si>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</si>
  <si>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</si>
  <si>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</si>
  <si>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</si>
  <si>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</si>
  <si>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</si>
  <si>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</si>
  <si>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</si>
  <si>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</si>
  <si>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</si>
  <si>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</si>
  <si>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</si>
  <si>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</si>
  <si>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</si>
  <si>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</si>
  <si>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</si>
  <si>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</si>
  <si>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</si>
  <si>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</si>
  <si>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</si>
  <si>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</si>
  <si>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</si>
  <si>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</si>
  <si>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</si>
  <si>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</si>
  <si>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Units of baseline</t>
  </si>
  <si>
    <t>Baseline figure</t>
  </si>
  <si>
    <t>Boundary/scope of target</t>
  </si>
  <si>
    <t>Target</t>
  </si>
  <si>
    <t>Type of target</t>
  </si>
  <si>
    <t>Name of target</t>
  </si>
  <si>
    <t>Organisational targets</t>
  </si>
  <si>
    <t>Total exported (kWh)</t>
  </si>
  <si>
    <t>Generation, consumption and export of renewable energy</t>
  </si>
  <si>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</si>
  <si>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</si>
  <si>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</si>
  <si>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</si>
  <si>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</si>
  <si>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</si>
  <si>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</si>
  <si>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</si>
  <si>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</si>
  <si>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</si>
  <si>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</si>
  <si>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</si>
  <si>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</si>
  <si>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</si>
  <si>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</si>
  <si>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</si>
  <si>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</si>
  <si>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</si>
  <si>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</si>
  <si>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</si>
  <si>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</si>
  <si>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</si>
  <si>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</si>
  <si>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</si>
  <si>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</si>
  <si>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</si>
  <si>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</si>
  <si>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</si>
  <si>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</si>
  <si>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</si>
  <si>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</si>
  <si>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</si>
  <si>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</si>
  <si>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</si>
  <si>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</si>
  <si>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</si>
  <si>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</si>
  <si>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</si>
  <si>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</si>
  <si>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</si>
  <si>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</si>
  <si>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</si>
  <si>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</si>
  <si>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</si>
  <si>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</si>
  <si>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</si>
  <si>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</si>
  <si>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</si>
  <si>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</si>
  <si>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</si>
  <si>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</si>
  <si>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</si>
  <si>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</si>
  <si>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</si>
  <si>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</si>
  <si>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</si>
  <si>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</si>
  <si>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</si>
  <si>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</si>
  <si>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</si>
  <si>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</si>
  <si>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</si>
  <si>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</si>
  <si>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</si>
  <si>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</si>
  <si>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</si>
  <si>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</si>
  <si>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</si>
  <si>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</si>
  <si>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</si>
  <si>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</si>
  <si>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</si>
  <si>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</si>
  <si>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</si>
  <si>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</si>
  <si>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</si>
  <si>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</si>
  <si>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</si>
  <si>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</si>
  <si>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</si>
  <si>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</si>
  <si>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</si>
  <si>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</si>
  <si>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</si>
  <si>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</si>
  <si>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</si>
  <si>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</si>
  <si>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</si>
  <si>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</si>
  <si>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</si>
  <si>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</si>
  <si>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</si>
  <si>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</si>
  <si>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</si>
  <si>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</si>
  <si>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</si>
  <si>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</si>
  <si>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</si>
  <si>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</si>
  <si>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</si>
  <si>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</si>
  <si>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</si>
  <si>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</si>
  <si>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</si>
  <si>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</si>
  <si>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</si>
  <si>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</si>
  <si>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</si>
  <si>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</si>
  <si>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</si>
  <si>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</si>
  <si>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</si>
  <si>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</si>
  <si>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</si>
  <si>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</si>
  <si>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</si>
  <si>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</si>
  <si>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</si>
  <si>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</si>
  <si>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</si>
  <si>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</si>
  <si>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</si>
  <si>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</si>
  <si>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</si>
  <si>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</si>
  <si>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</si>
  <si>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</si>
  <si>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</si>
  <si>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</si>
  <si>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</si>
  <si>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</si>
  <si>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</si>
  <si>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</si>
  <si>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</si>
  <si>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</si>
  <si>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</si>
  <si>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</si>
  <si>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</si>
  <si>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</si>
  <si>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</si>
  <si>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</si>
  <si>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</si>
  <si>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</si>
  <si>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</si>
  <si>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</si>
  <si>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</si>
  <si>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</si>
  <si>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</si>
  <si>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</si>
  <si>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</si>
  <si>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</si>
  <si>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</si>
  <si>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</si>
  <si>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</si>
  <si>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</si>
  <si>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</si>
  <si>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</si>
  <si>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</si>
  <si>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</si>
  <si>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</si>
  <si>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</si>
  <si>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</si>
  <si>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</si>
  <si>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</si>
  <si>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</si>
  <si>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</si>
  <si>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</si>
  <si>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</si>
  <si>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</si>
  <si>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</si>
  <si>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</si>
  <si>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</si>
  <si>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</si>
  <si>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</si>
  <si>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</si>
  <si>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</si>
  <si>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</si>
  <si>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</si>
  <si>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</si>
  <si>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</si>
  <si>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</si>
  <si>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</si>
  <si>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</si>
  <si>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</si>
  <si>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</si>
  <si>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</si>
  <si>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</si>
  <si>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</si>
  <si>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</si>
  <si>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</si>
  <si>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</si>
  <si>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</si>
  <si>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</si>
  <si>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</si>
  <si>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</si>
  <si>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</si>
  <si>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</si>
  <si>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</si>
  <si>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</si>
  <si>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</si>
  <si>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</si>
  <si>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</si>
  <si>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</si>
  <si>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</si>
  <si>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</si>
  <si>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</si>
  <si>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</si>
  <si>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</si>
  <si>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</si>
  <si>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</si>
  <si>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</si>
  <si>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</si>
  <si>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</si>
  <si>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</si>
  <si>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</si>
  <si>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</si>
  <si>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</si>
  <si>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</si>
  <si>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</si>
  <si>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</si>
  <si>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</si>
  <si>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</si>
  <si>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</si>
  <si>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</si>
  <si>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</si>
  <si>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</si>
  <si>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</si>
  <si>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</si>
  <si>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</si>
  <si>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</si>
  <si>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</si>
  <si>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</si>
  <si>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</si>
  <si>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</si>
  <si>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</si>
  <si>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</si>
  <si>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</si>
  <si>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</si>
  <si>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</si>
  <si>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</si>
  <si>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</si>
  <si>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</si>
  <si>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</si>
  <si>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</si>
  <si>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</si>
  <si>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</si>
  <si>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</si>
  <si>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</si>
  <si>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</si>
  <si>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</si>
  <si>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</si>
  <si>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</si>
  <si>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</si>
  <si>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</si>
  <si>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</si>
  <si>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</si>
  <si>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</si>
  <si>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</si>
  <si>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</si>
  <si>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</si>
  <si>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</si>
  <si>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</si>
  <si>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</si>
  <si>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</si>
  <si>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</si>
  <si>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</si>
  <si>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</si>
  <si>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</si>
  <si>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</si>
  <si>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</si>
  <si>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</si>
  <si>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</si>
  <si>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</si>
  <si>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</si>
  <si>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</si>
  <si>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</si>
  <si>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</si>
  <si>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</si>
  <si>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</si>
  <si>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</si>
  <si>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</si>
  <si>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</si>
  <si>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</si>
  <si>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</si>
  <si>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</si>
  <si>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</si>
  <si>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</si>
  <si>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</si>
  <si>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</si>
  <si>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</si>
  <si>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</si>
  <si>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</si>
  <si>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</si>
  <si>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</si>
  <si>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</si>
  <si>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</si>
  <si>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</si>
  <si>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</si>
  <si>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</si>
  <si>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</si>
  <si>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</si>
  <si>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</si>
  <si>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</si>
  <si>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</si>
  <si>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</si>
  <si>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</si>
  <si>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</si>
  <si>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</si>
  <si>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</si>
  <si>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</si>
  <si>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</si>
  <si>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</si>
  <si>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</si>
  <si>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</si>
  <si>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</si>
  <si>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</si>
  <si>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</si>
  <si>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</si>
  <si>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</si>
  <si>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</si>
  <si>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</si>
  <si>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</si>
  <si>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</si>
  <si>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</si>
  <si>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</si>
  <si>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</si>
  <si>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</si>
  <si>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</si>
  <si>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</si>
  <si>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</si>
  <si>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</si>
  <si>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</si>
  <si>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</si>
  <si>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</si>
  <si>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</si>
  <si>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</si>
  <si>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</si>
  <si>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</si>
  <si>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</si>
  <si>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</si>
  <si>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</si>
  <si>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</si>
  <si>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</si>
  <si>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</si>
  <si>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</si>
  <si>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</si>
  <si>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</si>
  <si>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</si>
  <si>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</si>
  <si>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</si>
  <si>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</si>
  <si>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</si>
  <si>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</si>
  <si>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</si>
  <si>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</si>
  <si>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</si>
  <si>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</si>
  <si>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</si>
  <si>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</si>
  <si>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</si>
  <si>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</si>
  <si>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</si>
  <si>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</si>
  <si>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</si>
  <si>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</si>
  <si>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</si>
  <si>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</si>
  <si>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</si>
  <si>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</si>
  <si>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</si>
  <si>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</si>
  <si>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</si>
  <si>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</si>
  <si>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</si>
  <si>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</si>
  <si>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</si>
  <si>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</si>
  <si>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</si>
  <si>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</si>
  <si>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</si>
  <si>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</si>
  <si>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</si>
  <si>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</si>
  <si>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</si>
  <si>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</si>
  <si>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</si>
  <si>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</si>
  <si>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</si>
  <si>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</si>
  <si>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</si>
  <si>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</si>
  <si>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</si>
  <si>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</si>
  <si>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</si>
  <si>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</si>
  <si>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</si>
  <si>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</si>
  <si>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</si>
  <si>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</si>
  <si>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</si>
  <si>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</si>
  <si>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</si>
  <si>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</si>
  <si>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</si>
  <si>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</si>
  <si>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</si>
  <si>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</si>
  <si>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</si>
  <si>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</si>
  <si>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</si>
  <si>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</si>
  <si>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</si>
  <si>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</si>
  <si>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</si>
  <si>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</si>
  <si>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</si>
  <si>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</si>
  <si>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</si>
  <si>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</si>
  <si>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</si>
  <si>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</si>
  <si>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</si>
  <si>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</si>
  <si>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</si>
  <si>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</si>
  <si>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</si>
  <si>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</si>
  <si>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</si>
  <si>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</si>
  <si>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</si>
  <si>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</si>
  <si>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</si>
  <si>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</si>
  <si>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</si>
  <si>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</si>
  <si>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</si>
  <si>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</si>
  <si>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</si>
  <si>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</si>
  <si>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</si>
  <si>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</si>
  <si>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</si>
  <si>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</si>
  <si>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</si>
  <si>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</si>
  <si>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</si>
  <si>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</si>
  <si>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</si>
  <si>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</si>
  <si>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</si>
  <si>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</si>
  <si>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</si>
  <si>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</si>
  <si>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</si>
  <si>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</si>
  <si>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</si>
  <si>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</si>
  <si>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</si>
  <si>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</si>
  <si>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</si>
  <si>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</si>
  <si>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</si>
  <si>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</si>
  <si>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</si>
  <si>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</si>
  <si>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</si>
  <si>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</si>
  <si>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</si>
  <si>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</si>
  <si>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</si>
  <si>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</si>
  <si>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</si>
  <si>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</si>
  <si>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</si>
  <si>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</si>
  <si>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</si>
  <si>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</si>
  <si>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</si>
  <si>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</si>
  <si>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</si>
  <si>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</si>
  <si>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</si>
  <si>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</si>
  <si>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</si>
  <si>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</si>
  <si>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</si>
  <si>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</si>
  <si>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</si>
  <si>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</si>
  <si>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</si>
  <si>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</si>
  <si>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</si>
  <si>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</si>
  <si>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</si>
  <si>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</si>
  <si>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</si>
  <si>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</si>
  <si>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</si>
  <si>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</si>
  <si>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</si>
  <si>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</si>
  <si>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</si>
  <si>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</si>
  <si>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</si>
  <si>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</si>
  <si>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</si>
  <si>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</si>
  <si>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</si>
  <si>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</si>
  <si>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</si>
  <si>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</si>
  <si>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</si>
  <si>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</si>
  <si>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</si>
  <si>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</si>
  <si>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</si>
  <si>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</si>
  <si>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</si>
  <si>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</si>
  <si>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</si>
  <si>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</si>
  <si>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</si>
  <si>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</si>
  <si>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</si>
  <si>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</si>
  <si>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</si>
  <si>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</si>
  <si>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</si>
  <si>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</si>
  <si>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</si>
  <si>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</si>
  <si>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</si>
  <si>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</si>
  <si>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</si>
  <si>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</si>
  <si>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</si>
  <si>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</si>
  <si>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</si>
  <si>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</si>
  <si>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</si>
  <si>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</si>
  <si>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</si>
  <si>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</si>
  <si>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</si>
  <si>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</si>
  <si>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</si>
  <si>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</si>
  <si>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</si>
  <si>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</si>
  <si>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</si>
  <si>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</si>
  <si>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</si>
  <si>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</si>
  <si>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</si>
  <si>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</si>
  <si>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</si>
  <si>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</si>
  <si>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</si>
  <si>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</si>
  <si>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</si>
  <si>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</si>
  <si>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</si>
  <si>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</si>
  <si>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</si>
  <si>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</si>
  <si>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</si>
  <si>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</si>
  <si>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</si>
  <si>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</si>
  <si>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</si>
  <si>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</si>
  <si>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</si>
  <si>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</si>
  <si>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</si>
  <si>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</si>
  <si>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</si>
  <si>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</si>
  <si>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</si>
  <si>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</si>
  <si>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</si>
  <si>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</si>
  <si>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</si>
  <si>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</si>
  <si>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</si>
  <si>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</si>
  <si>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</si>
  <si>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</si>
  <si>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</si>
  <si>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</si>
  <si>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</si>
  <si>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</si>
  <si>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</si>
  <si>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</si>
  <si>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</si>
  <si>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</si>
  <si>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</si>
  <si>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</si>
  <si>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</si>
  <si>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</si>
  <si>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</si>
  <si>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</si>
  <si>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</si>
  <si>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</si>
  <si>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</si>
  <si>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</si>
  <si>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</si>
  <si>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</si>
  <si>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</si>
  <si>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</si>
  <si>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</si>
  <si>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</si>
  <si>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</si>
  <si>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</si>
  <si>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</si>
  <si>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</si>
  <si>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</si>
  <si>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</si>
  <si>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</si>
  <si>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</si>
  <si>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</si>
  <si>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</si>
  <si>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</si>
  <si>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</si>
  <si>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</si>
  <si>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</si>
  <si>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</si>
  <si>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</si>
  <si>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</si>
  <si>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</si>
  <si>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</si>
  <si>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</si>
  <si>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</si>
  <si>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</si>
  <si>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</si>
  <si>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</si>
  <si>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</si>
  <si>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</si>
  <si>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Transport Scotland</t>
  </si>
  <si>
    <t>N/A</t>
  </si>
  <si>
    <t>The metric used by the body for all emissions</t>
  </si>
  <si>
    <t>The National Transport Strategy (NTS2)</t>
  </si>
  <si>
    <t>https://www.transport.gov.scot/our-approach/national-transport-strategy/</t>
  </si>
  <si>
    <t xml:space="preserve">Transport Scotland Corporate Plan 2017-20
</t>
  </si>
  <si>
    <t>https://www.transport.gov.scot/media/40621/transport-scotland-corporate-plan-2017-20.pdf</t>
  </si>
  <si>
    <t>Internal Document therefore there is not a published link.</t>
  </si>
  <si>
    <t xml:space="preserve">Climate Ready Scotland: climate change adaptation programme </t>
  </si>
  <si>
    <t>2019-24</t>
  </si>
  <si>
    <t>Transport Scotland Carbon Management Plan: Version 3</t>
  </si>
  <si>
    <t xml:space="preserve">2015/16 to 2019/20
</t>
  </si>
  <si>
    <t>Transport Scotland Travel Policies</t>
  </si>
  <si>
    <t>Internal Document</t>
  </si>
  <si>
    <t>2018 to - current</t>
  </si>
  <si>
    <t>Biodiversity Reporting Duty: 2015-2017</t>
  </si>
  <si>
    <t>2015-17</t>
  </si>
  <si>
    <r>
      <t>Emissions (tCO</t>
    </r>
    <r>
      <rPr>
        <b/>
        <vertAlign val="subscript"/>
        <sz val="11"/>
        <rFont val="Calibri"/>
        <family val="2"/>
        <scheme val="minor"/>
      </rPr>
      <t>2</t>
    </r>
    <r>
      <rPr>
        <b/>
        <sz val="11"/>
        <rFont val="Calibri"/>
        <family val="2"/>
        <scheme val="minor"/>
      </rPr>
      <t>e)</t>
    </r>
  </si>
  <si>
    <t>Business Travel</t>
  </si>
  <si>
    <t>Car Electric</t>
  </si>
  <si>
    <t>Average local bus</t>
  </si>
  <si>
    <t>Commute Travel</t>
  </si>
  <si>
    <t>Motorcycle</t>
  </si>
  <si>
    <t>Bus</t>
  </si>
  <si>
    <t>Buchanan House Only</t>
  </si>
  <si>
    <t>Victoria Quay</t>
  </si>
  <si>
    <r>
      <rPr>
        <sz val="11"/>
        <rFont val="Calibri"/>
        <family val="2"/>
        <scheme val="minor"/>
      </rPr>
      <t>Transport Scotland does not use the Resource Efficient Scotland standalone Climate Change Assessment Tool to self-assess its capability / performance in relation to climate change. 
We consider the agency to be mature in our understanding of climate change aspects, via our programmes, policies and plans noted in 2C/D/E. The agency also self-assesses its performance in preparing our Public Bodies Climate Change Duties report, while monitoring and assessing our operational carbon performance against our baseline and associated targets set in our Carbon Management Plan 3rd Edition on a monthly basis.</t>
    </r>
    <r>
      <rPr>
        <sz val="11"/>
        <color rgb="FFFF0000"/>
        <rFont val="Calibri"/>
        <family val="2"/>
        <scheme val="minor"/>
      </rPr>
      <t xml:space="preserve">
</t>
    </r>
  </si>
  <si>
    <t xml:space="preserve">Outcome 1: Our communities are inclusive, empowered, resilient and safe in response to the changing climate </t>
  </si>
  <si>
    <t>Outcome</t>
  </si>
  <si>
    <t xml:space="preserve">Active Travel </t>
  </si>
  <si>
    <t>SCCAP 2 - Detail</t>
  </si>
  <si>
    <t>On-Going</t>
  </si>
  <si>
    <t xml:space="preserve">The Active Travel Vision is for walking and cycling to be the most popular mode of travel for short, everyday journeys. We want to make Scotland's towns and cities friendlier, safer and more accessible. Active Travel is fundamental to the development of a sustainable travel network and a key priority for the Programme for Government. The budget was doubled in 2018-19, with that funding sustained for 2019-20. This funding will be used to improve Scotland’s active travel infrastructure and as a result its ability to adapt to the changing climate. </t>
  </si>
  <si>
    <t xml:space="preserve">• 11 major segregated walking and cycling infrastructure Places for Everyone projects are currently underway with £92 million of Scottish Government investment
• In 2019-20 up to £51 million was allocated in grant funding to Sustrans for the ‘Places for Everyone’ infrastructure fund. 
• In 2019-20 £73.1 million was allocated to infrastructure, place making projects and e-bike grants, with the remaining funding delivering behaviour change and education projects
• In 2019 the £1.3 million Social Housing Fund provided improved Walking and Cycling Facilities to encourage active travel within communities, particularly in areas of multiple deprivation. 
•  A £1.14 million E-bike Grant Fund assisted local authorities, public sector agencies, education institutions, active travel hubs and community groups to adopt e-bikes, adaptive and cargo bikes as more sustainable alternatives to car journeys and for last mile delivery.
• In 2019-20, £2 million provided interest-free E bike loans to support individuals and businesses purchase e-bikes, adaptive and e-cargo bikes.
• Our budget for 2020-21 increases the active travel budget to £100.5 million from £80 million in 2018-19 and 2019-20. 
</t>
  </si>
  <si>
    <t>Outcome 2: The people in Scotland who are most vulnerable to climate change are able to adapt and climate justice is embedded in climate change adaptation policy</t>
  </si>
  <si>
    <t xml:space="preserve">Electric vehicles will not only help reduce greenhouse gas emissions and tackle climate change, but also help improve local air quality and therefore public health and wellbeing. Transport Scotland is supporting increased uptake of electric vehicles by: 
• providing support for home charge points for consumers, 
• providing support for workplace charge points, 
• working with each of our delivery partners to create Scotland's 'Electric A9', including charging points along the route and demonstrating that electric vehicles offer important advantages to motorists in rural and urban Scotland, 
• providing funding for towns and cities to become 'Switched On' – working with partners, local authorities will get funding to meet local EV transition needs such as supporting charging initiatives for tenements and EV incentives, 
• providing funding to support the ongoing expansion of the EV charging network, 
• supporting the installation of domestic and workplace charge points, and working with partners to identify solutions for households without off street charging.
Delivery of this policy will be supported by changes to the Scottish planning system, such as no longer needing planning permission for on-street charging points.
</t>
  </si>
  <si>
    <t xml:space="preserve">• The CPS network now has over 1200 publically available chargepoints, an increase of over 350 since 2019.
• Provision of funding to support the installation of 1800 domestic chargepoints
• Over 1000 interest free loans issued to households and businesses to support the purchase of an ultra-low emission vehicle
• £12m in funding to the first round of successful Switched on Towns and Cities applicants.
• 28 electric car club vehicles provided to Scottish communities through our Plugged in Households Programme
• Supported the purchase of over 1250 ultra-low emission vehicles in public sector fleets.
</t>
  </si>
  <si>
    <t>Outcome 4: Our society’s supporting systems are resilient to climate change</t>
  </si>
  <si>
    <t xml:space="preserve">Publication of the second National Transport Strategy will occur in 2019 and will detail Transport Scotland’s high level, strategic outcomes and priorities. </t>
  </si>
  <si>
    <t xml:space="preserve">The Transport (Scotland) Act 2019 made it a statutory requirement for Scottish Ministers to prepare a National Transport Strategy. The National Transport Strategy was therefore updated in light of feedback from the public consultation held over the summer of 2019, engagement with partners and to take account of the statutory provisions in the Transport (Scotland) Act 2019.   Due to this publication was in 2020 with the second National Transport Strategy, published on 5 February.  It sets the future direction for transport in Scotland and in particular sets the context for transport for the Climate Change Plan and for Scottish Ministers’ future transport investment priorities over the next 20 years.  
The Strategy is for all of Scotland, recognising the differences between our cities, towns, remote and rural areas and islands.  Its Vision is that “we will have a sustainable, inclusive, safe and accessible transport system helping deliver a healthier, fairer and more prosperous Scotland for communities, businesses and visitors”.  It has four Priorities: reduces inequalities; takes climate action; helps deliver inclusive economic growth; and improves our health and wellbeing - each has three Outcome. We can provide graphic.
</t>
  </si>
  <si>
    <t>Complete</t>
  </si>
  <si>
    <t xml:space="preserve">Climate change will impact on slope stability due to changes in soil moisture. Parts of Scotland may see a seasonal increase or decrease in the amount of rainfall experienced which can lead to an increase in the frequency of landslides. Adapting to landslides and flooding will form a key area of work for the Transport Sector. 
In 2005, Transport Scotland published the Scottish Road Network Landslides Study, following road closures after landslides the previous year. In 2009, we published an Implementation Report. This report identifies areas of current high hazard in Scotland and makes recommendations as to how to assess the Scottish road network and management approaches which could be adopted to mitigate the effects of landslides
</t>
  </si>
  <si>
    <t xml:space="preserve">Review of recommendations of Implementation Report complete and report drafting is in progress. 
Mitigation works have continued at A83 Rest and Be Thankful and on selected A82 rock slopes.
Programme of research into slope monitoring and landslide management has continued, focussed on A83 Rest and Be Thankful.  Research output reports are being published as they become available.  
Rock slope inventory review has commenced.
Liaison with stakeholders including Network Rail and Forestry and Land Services has continued.
</t>
  </si>
  <si>
    <t>Collecting and analysing data to determine areas of the transport network that are susceptible to flooding, inundation and subsidence is vital to improve our knowledge about the capability of assets to respond to climate change. The use of the Integrated Roads Information System tool to record incidents such as flooding will allow identification of vulnerable locations in the trunk road network and prioritise sites that require engineering interventions or continued monitoring.</t>
  </si>
  <si>
    <t>On-going</t>
  </si>
  <si>
    <t xml:space="preserve">The Transport Scotland Manual for the Management of the Risk of Unplanned Network Disruption provides direction to Operating Companies on managing and mitigating the effects of disruptive events, such as those caused by weather events. 
Our Operating Companies continue to develop and implement disruption risk processes which are informed by the formal recording of all previous events, as they occur. This includes severe weather related events such as high winds, flooding, snow and ice. The ongoing recording of events and subsequent revisions to the plans provides a platform for early detection of changing conditions that may have an impact on the network. Furthermore, the manual includes a Disruption Risk Assessment Tool, which provides a robust and objective framework within which to analyse patterns of events, and their locations, in order to support decision-making and identify particularly vulnerable locations and assets. This should be used to drive investment to address disruption events that already occur and also those which might emerge or increase in frequency and severity in the future.
</t>
  </si>
  <si>
    <t xml:space="preserve"> Electric Vehicle Chargine Network (ChargePlace Scotland)</t>
  </si>
  <si>
    <t>2.2.2.5 - Air Quality</t>
  </si>
  <si>
    <t>4..2.3 - Transport</t>
  </si>
  <si>
    <t>Scour Management Strategy and Flood Risk Emergency Plan</t>
  </si>
  <si>
    <t>1.2.1.1 - Community Planning</t>
  </si>
  <si>
    <t>Sub Outcome</t>
  </si>
  <si>
    <t>Sub-Outcome 1.2: Scotland’s buildings and places are adaptable to
Climate Change</t>
  </si>
  <si>
    <t xml:space="preserve">Delivery progress </t>
  </si>
  <si>
    <t>Sub-Outcome 2.2: Scotland's health and social care is ready and
responding to changing demands as a result of the changing climate</t>
  </si>
  <si>
    <t>Cleaner Air for Scotland Strategy</t>
  </si>
  <si>
    <t>Sub-Outcome 4.2: Scotland’s devolved supporting systems are resilient to climate change</t>
  </si>
  <si>
    <t>Cross Cutting Policies</t>
  </si>
  <si>
    <t>The National Transport Strategy 2</t>
  </si>
  <si>
    <t>1.2.1  - Resilient Places</t>
  </si>
  <si>
    <t>2.2.2 - Health Effects</t>
  </si>
  <si>
    <t>2.2.2 -  Health Effects</t>
  </si>
  <si>
    <t>High Level Indicator</t>
  </si>
  <si>
    <t>Indicatior</t>
  </si>
  <si>
    <t>Strategic Transport Projects Review 2</t>
  </si>
  <si>
    <t>Following the publication of the second National Transport Strategy, Transport Scotland
will seek to publish the Second Strategic Transport Projects Review (STPR2). STPR2 will
examine the strategic transport infrastructure interventions required to support Scotland’s
Economic Strategy, including inclusive growth objectives, reflecting outcomes and
priorities to be set out in the National Transport Strategy.
The Strategic Transport Projects Review, published in December 2008, sets out the Scottish
Government's 29 transport investment priorities over the period to 2032.</t>
  </si>
  <si>
    <t>Scottish Road Network Landslides Study and Implementation Report</t>
  </si>
  <si>
    <t>Integrated Roads Information System and Disruption Risk Assessment Tool</t>
  </si>
  <si>
    <t xml:space="preserve">Bridge scour is the process where sediment from around bridge abutments or piers is removed by fast moving water. An increase in rainfall and flooding as a result of the changing climate could cause an increase in the frequency of scour, potentially causing structural damage. 
A Scour Management Strategy and Flood Risk Emergency Plan has been developed and implemented across Transport Scotland’s Operating Companies and Design-Build Finance-Operate providers. The aim is to ensure a consistent approach to inspecting, monitoring, assessing and recording scour and erosion at structures and to improve interventions and mitigation measures. The strategy includes the monitoring of trunk road bridges and other structures, and enhanced monitoring of those structures which are known to be at risk. 
The strategy also includes installation of flood level marker plates next to high risk structures so that, during high rainfall events, inspectors can identify when flows approach or exceed critical flood assessment levels and recommend closure or restrictions of the structure until water levels recede and scour inspections can be undertaken.
</t>
  </si>
  <si>
    <t xml:space="preserve">Level 1 initial scour assessments complete for all Operating Companies.
Level 2 detailed scour assessments are complete for the North East, South East and South West, North West have submitted the first tranche of Level 2 assessments for review.
Flood level structure plating work is complete in North East, South East, and South West.  North West in progress .
Scour Management Strategy and Flood Emergency Plan under review as scour assessments are received.  
</t>
  </si>
  <si>
    <t>Landscape Management</t>
  </si>
  <si>
    <t>Within the work of the Trunk Road divisions, the potential impact of climate change on our natural resources is managed via our Landscape Policy document, Fitting Landscapes. Through application of this mandatory policy, all works undertaken on the network must take account of the impact on the environment and local landscape character, whilst seeking opportunities to enhance the resource. The policy also requires designers and managers to consider the longer-term impacts of their works and build-in sustainability objectives.</t>
  </si>
  <si>
    <t xml:space="preserve">Landslides
As part of the delivery of Landslide Mitigation reliance measures on the trunk road network, Transport Scotland (TS) is working in partnership with Forestry and Land Scotland (FLS) to deliver a set of proposals aimed at mitigating the impacts of landslides affecting the A83 in Glen Croe, near the Rest and be Thankful. The focus of the works is the establishment of a native broadleaved woodland on the steep slopes of Beinn Luibhean, directly above the road.  This immensely challenging project has taken a considerable amount of work to realise, including complicated negotiations with the former landowners in order to procure the required area for planting.  FLS have completed a successful planning process, including broad consultation, and have tendered a contract for the extensive deer fencing which is required across this rugged terrain to protect the new planting from browsing pressure. The fencing is programmed for completion at the end of the summer (2020) with phase one of the planting commencing in the spring 2021.  TS and FLS are currently developing a comprehensive monitoring strategy for the project, encompassing a range of technological approaches to assess soil/ground movement and saturation, and to monitor the establishment and impact of the woodland.  It is anticipated this impact will extend beyond the potential stabilisation of the slope and regulation of surface water flow, and include enhanced habitat connectivity through the glen and down to Ardgarten and Loch Long, and increase opportunities for improved biodiversity.
Landscape Management
Transport Scotland has recently re-tendered the term contracts for the management and maintenance of the two southern trunk road units (SE and SW).  As part of this process, the agency took the opportunity to review and revise many of the current contract requirements, including those related to the management of the trunk road landscape resource – the soft estate.  Whilst many of these requirements remain valid, having developed and been refined over a number of contract iterations, other areas were highlighted for re-evaluation and improvement. One such area were the processes for tree management across the trunk road corridors.  This was largely influenced by a recognition of the impact of climate change on native species and the related spread of non-native species, including the increasing occurrences and severity of pathogens and diseases – such as Phythophthora ramoram, Dothistroma septosporum and Hymenoscyphus fraxineus (Ash Dieback).  New robust procedures have been introduced for the survey, recording, inspection and management of all trees (and other vegetation types) across the network to provide an accurate and up to date database and help better manage planned maintenance requirements, whilst being able to respond more efficiently to reactive issues. 
</t>
  </si>
  <si>
    <t>Preparing for Severe Weather Events</t>
  </si>
  <si>
    <t>The UKCP18 projections note that there is likely be an increase in extreme weather events.
Winter service operations allow safe use of the trunk road network and minimize disruption
to users caused by snow or ice.
Transport Scotland continues to develop and improve high wind management plans. All
weather related incidents (including wind) are routinely reviewed to determine any
necessary improvement actions. Our Met Office advisor based in the Traffic Scotland
National Control Centre provides high wind forecasting for major bridges on the trunk
road network to monitor, manage and disseminate information on restrictions and
closures to operational partners, the public and the freight/haulage industry.</t>
  </si>
  <si>
    <t xml:space="preserve">To improve incident management best practice, enhance road-worker safety and to improve roadside information; we agreed to take forward an action plan of installing Variable Message Signs (VMS) at strategic locations on the trunk road network affected by high winds. Works commenced north of Inverness in 2019 (Cromarty and Dornoch) in the first phase of our construction programme. 
The construction of the VMS on the A9 north of Inverness shall enhance the public messaging at both Cromarty and Dornoch bridges. As a consequence of bad weather, the planned installation of  four VMS for the Cromarty and Dornoch Bridges was postponed in January 2020 and will now be completed in the spring of 2020.
We have commissioned a strategic corridor assessment of the A1 in relation to high wind management alongside a full review of standard incident diversion routes within the South-East Unit. 
In March 2020, Transport Scotland commenced with live trials of “The Electra 100% Electric Gritter” which is thought to be the first vehicle of its kind in the world. 
</t>
  </si>
  <si>
    <t>Scottish Road Network: Climate Change Study and Implementation Plan</t>
  </si>
  <si>
    <t>The Scottish Road Network: Climate Change Study (2005) and Implementation Plan (2008) gives direct recommendations to adapt the Scottish road network to cope with climate change. This study and implementation plan was updated following UK Climate Projections 2009 and consideration is being given to a further update following the UK Climate Projections 2018.</t>
  </si>
  <si>
    <t xml:space="preserve">Further to previous updates Transport Scotland continues to act upon the 28 recommendations of the Scottish Road Network – Climate Change Study 2005 through our employer requirements for new infrastructure and the requirements of the Operating Company Contracts.  Recommendations that relate to operational procedures are mature and continue to be reviewed regularly in line with our Road Asset Management Plan and Disruption Risk Management process.  The next generation of Operating Company Contracts is due to commence in August 2020 for South West and South East Units, with the North West and North East Units following in 2022. These contracts contain strengthened requirements is relation climate change and reducing the impact of our operations. </t>
  </si>
  <si>
    <t>Scottish Ministers High Level Output Specification, Control Period 6</t>
  </si>
  <si>
    <t>The most recent High Level Output Specification sets out how investment strategies must become more sustainable and ensure enhanced network resilience from adaptation interventions. Scottish Ministers also require Network Rail to work with the rail industry to develop and apply suitable Key Performance Indicators to monitor the impact and mitigation of climate change on network disruption and provide the means to measure the benefits of adaptation interventions.</t>
  </si>
  <si>
    <t xml:space="preserve">Key Performance Indicators have now been agreed between Transport Scotland, Network Rail and the Office of Rail and Road. These metrics focus on reduction of non-traction energy, reduction of carbon emissions and measurement of weather resilience by tracking when performance figures drop below the Moving Annual Average on both adverse and severe weather days. These performance metrics are reported on a quarterly basis.
The Programme for Government, announced in September 2019, committed to publishing an Action Plan in Spring 2020 setting out proposals to decarbonise domestic passenger journeys within Scotland by 2035. This will be largely achieved through a rolling programme of electrification across the network, however, where electrification is not appropriate alternative technologies will be utilised.
</t>
  </si>
  <si>
    <t>Outcome 5: Our natural environment is valued, enjoyed, protected and enhanced and has increased resilience to climate change</t>
  </si>
  <si>
    <t>Sub-Outcome 5.2: Scotland’s natural environment and its contribution to wider societal adaptation is enjoyed, valued and maintained.</t>
  </si>
  <si>
    <t>5.2.2 - Cultural Ecosystem Services</t>
  </si>
  <si>
    <t>Walking and Cycling Networks</t>
  </si>
  <si>
    <t>This network will close key gaps, upgrade connecting routes, link to public transport and
promote shared use of paths to encourage active travel and enjoyment of Scotland’s
natural landscapes. Stronger walking and cycling networks diversify the transport system,
providing additional options for travel in the event of weather related disruption. Changes
to Scotland’s climate may support this programme as leisure and other outdoor activities
may be taken up by people as the climate warms, and active travel and recreation
become more accessible.
The Strategic Transport Projects Review will include the National Walking and Cycling
Network, the National Cycle Network, and other strategic walking and cycling networks
on local and trunk roads.</t>
  </si>
  <si>
    <t xml:space="preserve">• Transport Scotland have invested £ 7 million in the National Cycle network in 2019-20, delivering projects such as those on the NCN 78 near Ledaig and Duror and on NCN 7 near Castle Semple
• Sustrans have also managed the Places for Everyone fund which invited Local authorities to bid for up to £51 million of funding to develop walking and cycling infrastructure. This could include networks integral to their active travel strategies for their communities.
</t>
  </si>
  <si>
    <t xml:space="preserve">Transport Scotland has undertaken a number of activities to build adaptative capacity, including:
• Providing Ministerial briefings on severe weather
• Reviewing the impacts of flooding on the Trunk Road Network
• Delivered Adaptation training to staff as part of Climate Week.
• Board Membership of Climate Change Adaptation organisations such as Adaptation Scotland and Climate Ready Clyde.
• Delivery of adaptation outcomes – in relation to the SCCAP 2 policies and proposals (outlined in 4d).
• Working with peers on embedding adaptation into the Design Manual for Roads and Bridges and contributed to the Committee on Climate Change’s third Climate Change Risk Assessment.
• Membership of Climate Change Adaptation organisations such as Climate Ready Clyde.
</t>
  </si>
  <si>
    <t>Where applicable, what progress has the body made in delivering the outcomes (policies and proposals) in Climate Ready Scotland: Scottish Climate Change Adaptation Programme( 2019/24)</t>
  </si>
  <si>
    <t xml:space="preserve">If the body is listed in the Programme as an body responsible for the delivery of one or more  outcomes (policies and proposals) under the high level indicaor provide details of the progress made by the body in delivering each policy or proposal in the report year. </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</si>
  <si>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2019/24", dated September 2019</t>
  </si>
  <si>
    <t>Trunk Road Network Energy</t>
  </si>
  <si>
    <t>Operational emissions reduction target</t>
  </si>
  <si>
    <t>Network Energy emissions reduction target</t>
  </si>
  <si>
    <t>Annual Business Plan 2019-20</t>
  </si>
  <si>
    <t>Roads Directorate Business Plan 2019-20</t>
  </si>
  <si>
    <t>Buildings - Buchanan House, Victoria Quay, Traffic Control Centre: Gas Use</t>
  </si>
  <si>
    <t>Buildings - Buchanan House, Victoria Quay, Traffic Control Centre: Electricity Use</t>
  </si>
  <si>
    <t>Carbon Management Plan Year 5: Final year of Carbon Management Plan - 70%  reduction in total emissions whn compared to baseline</t>
  </si>
  <si>
    <t>Supporting</t>
  </si>
  <si>
    <t xml:space="preserve">Paths for All  </t>
  </si>
  <si>
    <t xml:space="preserve">Local Authorities and wider public sector </t>
  </si>
  <si>
    <t xml:space="preserve">Community organisations and third sector groups </t>
  </si>
  <si>
    <t>Learning/Training</t>
  </si>
  <si>
    <t>TACTRAN</t>
  </si>
  <si>
    <t>Local Authorities, Regional Transport Partnerships</t>
  </si>
  <si>
    <t>Community organisations and third sector groups</t>
  </si>
  <si>
    <t>Awareness Raising</t>
  </si>
  <si>
    <t>CoMoUK</t>
  </si>
  <si>
    <t>All Public Sector</t>
  </si>
  <si>
    <t>Community Organisations and third sector groups</t>
  </si>
  <si>
    <t xml:space="preserve">Funder - Way to Work Website: Multi organisation communications developing a signposting website in partnership </t>
  </si>
  <si>
    <t>Multi organisation Communications</t>
  </si>
  <si>
    <t>Sustran</t>
  </si>
  <si>
    <t>All public and private sector</t>
  </si>
  <si>
    <t>The Way To Work website signposts employers to all funding, training, advice and relevant information to facilitate and encourage active and sustainable travel in the work place. It also features a range of good practice case studies.</t>
  </si>
  <si>
    <t>Investment</t>
  </si>
  <si>
    <t xml:space="preserve">£5m per annum package for local authority   projects supporting local sustainable travel activities
£2m per annum SCSP Open Fund projects run by public, third and community sector organisations supporting local sustainable travel activities
</t>
  </si>
  <si>
    <t xml:space="preserve">Funder - Smarter Choices Smarter Places Programme: Sustainable travel behaviour change and modal shift programme </t>
  </si>
  <si>
    <t xml:space="preserve">Funder - Travelknowhow Scotland: Learning and training of Sustainable travel </t>
  </si>
  <si>
    <t>Funder - CoMoUK: Awareness raising to promote shared transport and encourage sustainable travel behaviou</t>
  </si>
  <si>
    <t xml:space="preserve">CoMoUK produced a CPD course for town planners to ensure best practice of introducing shared transport into developments is embedded in learning. This is actively promoted in the planning sector.  
CoMoUK also provides bespoke shared mobility design support for organisations looking to set up their own shared transport services. They also offer microgrants to help new services establish they back office and telematics systems.
 </t>
  </si>
  <si>
    <t>Scottish Government Pool Car User Guidance</t>
  </si>
  <si>
    <t>Current</t>
  </si>
  <si>
    <t>Partnership Working/Capacity Building</t>
  </si>
  <si>
    <t>Baseline steering groups for electric vehicle skills</t>
  </si>
  <si>
    <t>Leader</t>
  </si>
  <si>
    <t> Transport Scotland</t>
  </si>
  <si>
    <t> SMTA, IMI, ESP</t>
  </si>
  <si>
    <t>Publication of final report that identifies the skills shortages in relation to ULEVs, to inform policy development and raise industry's awareness. Joint working with stakeholders on solutions, including collaboration on the development of a Skills Action Plan.</t>
  </si>
  <si>
    <t>Capacity Building</t>
  </si>
  <si>
    <t>Funder - Safely Working with Electric Vehicles</t>
  </si>
  <si>
    <t>Skills/Capacity Building</t>
  </si>
  <si>
    <t>ESP</t>
  </si>
  <si>
    <t>Purchase of shared EV repair and maintenance training resources for Scotland’s colleges, staff CPD to deliver additional qualifications in this area, industry awareness events, and Rural Outreach Course to Establish Inverness College UHI as a training hub.</t>
  </si>
  <si>
    <t>Partnership Working/Communication</t>
  </si>
  <si>
    <t>Membership of the Transport Decarbonisation Alliance</t>
  </si>
  <si>
    <t>Participant</t>
  </si>
  <si>
    <t>Transport Decarbonisation Alliance</t>
  </si>
  <si>
    <t>International transport companies including Michelin and Alstom</t>
  </si>
  <si>
    <t>International state, regional and city/local governments</t>
  </si>
  <si>
    <t>Access to platforms  for international knowledge exchange to advance policy learning and work to decarbonise transport</t>
  </si>
  <si>
    <t>Leading Under2 Coalition's ZEV Community</t>
  </si>
  <si>
    <t>International state, regional and city/local government signatories.</t>
  </si>
  <si>
    <t>Staff and media costs for the preparation of activities to be delivered largely in FT 20/21 -  webinars on ZEV adoption and gov-gov forums for policy knowledge exchange, and publicity around Scotland's  role and ZEV-related initiatives</t>
  </si>
  <si>
    <t>Transport Scotland/Under 2 Coalition</t>
  </si>
  <si>
    <t>Scottish Enterprise, Skills Development Scotland</t>
  </si>
  <si>
    <t> Partnership working for skills/capacity building: Membership purchased in FY 19/20 for 2020</t>
  </si>
  <si>
    <t>Multi Organisation Communication:Membership purchased in FY 19/20 for 2020</t>
  </si>
  <si>
    <t>Biodiversity</t>
  </si>
  <si>
    <t>Preparation and delivery of guidance on the sustainable management of road verges to improve wildflower content and species-rich grasslands – Managing Grassland Road Verges – a best practice guide.</t>
  </si>
  <si>
    <t>Grasslands are a key ecosystems across the country and are considered under threat from development, framing practices and inappropriate maintenance.  Road verges offer a potential to encourage more sustainable management that is both less-resource intensive whilst able to support diverse habitats and species assemblages that, in turn, can help support native British wildlife, including pollinators.</t>
  </si>
  <si>
    <t xml:space="preserve">This document is now in ciirculation and has informed a number of contracts for new schemes on the network as well as other developing guidance (such as the CIRIA Green Infrastructure project). </t>
  </si>
  <si>
    <t>Sustainability and Biodiversity - Development of trial options for the treatment of arising from landscape maintenance operations on the trunk road network.</t>
  </si>
  <si>
    <t>There has not been a lot of progress with this work during the last year in account of the Covid restrictions - a planned visit to the Scottish TR network by members of the Swedish Roads Administration was postponed.</t>
  </si>
  <si>
    <t xml:space="preserve">On-going trial of varying grass swards for potential use within the central reserve areas of dual carriageway roads on the Scottish trunk road network. </t>
  </si>
  <si>
    <t>Lead</t>
  </si>
  <si>
    <t xml:space="preserve">The project aims to arrive at a recommendation for a suitable grass/wildflower seed mix for use within the central reserve area which will establish well but support limited growth to reduce the number of maintenance visits required.  This would add to the biodiversity resource (including potential material for pollinators) whilst being more sustainable in terms of maintenance visits and the traffic management this requires. 
</t>
  </si>
  <si>
    <t>This research project is approaching its completion with promising results for low-growing vegetation cover that requires minimal maintenance - the succulent species have performed particualrly well in trial. The main findings will be prepared next spring.</t>
  </si>
  <si>
    <t xml:space="preserve">Through the establishment of native vegetation rooting systems at varying depths the project aims to bind the soils and prevent future landslides. Once established, the native plants with also draw-in more of the surface water whilst the developing canopies will intercept rain fall and lessen the volume reaching the soil horizon. </t>
  </si>
  <si>
    <t>This project is ongoing - there was a delay in progress over the year due to Covid restrictions and other emergency works to deal with landslides. The propsals for the installation of a significant length of deer fence are to be rearranged for the spring / summer 2021 after which the planting can commence - over two seasons).</t>
  </si>
  <si>
    <t xml:space="preserve">Climate Resilience and Biodiversity (habitat connectivity) - Development of proposals for the establishment of a native broadleaved woodland on the steep slopes above part of the trunk road network (A83 Rest and be Thankful) to help reduce the impact of landslides whilst increasing wider habitat connectivity.
</t>
  </si>
  <si>
    <t>The intention of the research is to review potential approaches to the treatment of grass cuttings and vegetation clearance so that the arising may be collected and utilised as bio-fuel.  This has the potential impact of balancing the carbon footprint from these required maintenance operations, whilst encouraging biodiversity.</t>
  </si>
  <si>
    <t>Partnership working of climate change or sustainability</t>
  </si>
  <si>
    <t>Improving performance of linear assets with green infrastructure</t>
  </si>
  <si>
    <t>CIRA</t>
  </si>
  <si>
    <t xml:space="preserve">Wildlife Trust; Canals and Rivers Trust; RSSB: Sustrans; </t>
  </si>
  <si>
    <t>Arup;
GreenBlueUrban; 
Kier; 
Skills Development Scotland; 
Polypipe; Atkins Global; Arcadis; 
University of Manchester; Newcastle University; University of Birmingham</t>
  </si>
  <si>
    <t>Transport Scotland; Environment Agency;
Highways England;
Infrastructure Northern Ireland;
Transport Infrastructure Ireland;
Enfield Council (Highways); City of Cardiff Council; Transport for London;</t>
  </si>
  <si>
    <t>This project is still in development - Transport Scotland have been main players in the project team and have helped steer the document towards the delivery of more appropriate. robust and better-managed guidance. The aim of this involvement has been to ensure the authors focus on the identification of current literature gaps to provide a useful document that can make a difference across sectors involved in managing and maintaining linear infrastructure networks.</t>
  </si>
  <si>
    <t>Partnership Working</t>
  </si>
  <si>
    <t>High Level Output Specification 2017 from Scottish Ministers sets out the requirements of Network Rail. This includes the requirement for Network Rail to work with the industry to deliver a metric for continuous carbon emissions reductions which is normalised to cover passenger and freight volumes. Review of NR performance against the agreed KPIs for Control Period 6 (2019-2024) around traction and non traction energy use.</t>
  </si>
  <si>
    <t>Transport Scotland is represented on a number of industry forums tasked with addressing issues around climate change (e.g. Carbon Management Working Group, Sustainable Development Steering Group and Traction Decarbonisation Network Strategy). These forum look at wider UK climate change targets and share industry best practice as well as looking at innovation, such as alternative powered rolling stock.</t>
  </si>
  <si>
    <t>The publication of the Rail Services  Decarbonisation Action Plan in July 2020 sets out the approach to decarbonising domestic passenger services in Scotland by 2035 (Programme for Government commitment). This will largely be achieved through a programme of electrification across the network but also the use of alternative traction technologies (hydrogen and battery)</t>
  </si>
  <si>
    <t>Transport Scotland meet Abellio ScotRail on a quarterly basis to monitor and review delivery of franchise obligations and commitments in relation to environmental and sustainability initiatives to support carbon reduction.</t>
  </si>
  <si>
    <t>The Scottish Programme for Government 2019 stated that for our rail network in Scotland; “Where we cannot electrify or it is inappropriate to do so, we will invest in battery powered trains and work with developers of hydrogen fuel cell trains to accelerate their development and deployment through practical trials in Scotland.” An opportunity arose last year to utilise a withdrawn ScotRail Class 314 electric train as a research unit to allow suppliers to test the integration of alternative traction power supply equipment within a live train environment. This led to the Zero Emission Train project being established.</t>
  </si>
  <si>
    <t>Network Rail</t>
  </si>
  <si>
    <t>Varies (dependent on forum)</t>
  </si>
  <si>
    <t>Transport Scotland and Scottish Enterprise’s High Value Manufacturing Team</t>
  </si>
  <si>
    <t>Brodie Engineering (Kilmarnock), Arcola Energy, St Andrews University, Michelin Scotland Innovation Parc and SNC-Lavalin</t>
  </si>
  <si>
    <t>Abellio ScotRail</t>
  </si>
  <si>
    <t xml:space="preserve">Abellio
Angel trains
Skanska
Arriva
Stagecoach
First Group
</t>
  </si>
  <si>
    <t>Office of Road and Rail</t>
  </si>
  <si>
    <t xml:space="preserve">Rail Safety Standards Board
Network Rail
Department for Transport
Transport for Wales
Rail Delivery Group
Rail Freight Group
Transport for London
</t>
  </si>
  <si>
    <t>Network Rail
Department for Transport
RSSB
Rail Industry Association</t>
  </si>
  <si>
    <t>Scottish Enterprise</t>
  </si>
  <si>
    <t>Quarterly reports produced by Network Rail against the agreed Key Performance Indicators to track Network Rail performance against specific requirements set out in the HLOS.</t>
  </si>
  <si>
    <t>Multiple research outputs on innovative trials across the various groups and associated work streams.</t>
  </si>
  <si>
    <t>Decarbonisation Action Plan published July 2020 setting out approach to decarbonising domestic passenger services by 2035. Sets the framework for the implementation work which will be taken forward by Network Rail.</t>
  </si>
  <si>
    <t xml:space="preserve">ScotRail has delivered;
• Reduction in overall carbon footprint by 16,008 tonnes
• 94% of waste by tonnage diverted from landfill
• £50,000 invested in upgrading waste recycle facilities
• 3 month trial of a fuel additive solution on a Class 170 diesel train resulting in fuel saving  3.06%
• LED upgrade at Glasgow Central and Charing Cross.  ScotRail recorded a 47 per cent reduction in overall energy use at Charing Cross.
</t>
  </si>
  <si>
    <t xml:space="preserve">Phase 1 of the project involved letting a contract to Brodie Engineering (Kilmarnock) and Arcola Energy to produce a concept design for conversion of the train to hydrogen fuel cell (FC) traction. Final Phase 1 outputs were produced in March 2020 and enabled work to proceed to the next phase.
Phase 2 activity will culminate in a demonstration of the vehicle as a working hydrogen FC train scheduled to coincide with COP 26 in November 2021. 13. On completion of Phase 2, it is intended that the train will be retained as a skills and innovation asset for Scotland by St Andrews University though it may be relocated to Michelin Scotland Innovation Parc for use by the planned Skills Academy or leased to other parties for future R&amp;D projects aimed at trialling and demonstrating rail components and systems manufactured in Scotland or moved to the International Rail Cluster proposed at Longannet.
</t>
  </si>
  <si>
    <t>Food &amp; Drink</t>
  </si>
  <si>
    <t>The Transport Scotland policy statement on lineside vegetation management sets out expectations for Network Rail in Scotland. Despite the Varley Report recommendations being focussed on England and Wales, Scotland's Railway has committed to address and implement them in the region.</t>
  </si>
  <si>
    <t>Abellio Franchise Agreement sets out a requirement for ScotRail to deliver and support initiatives through a Biodiversity Fund.  Over the last year ScotRail has supported biodiversity improvement projects at four depots and 32 stations, covering the length and breadth of the country; created nine wildflower meadows and three ponds;eEngaged with and upskilled 188 volunteers who dedicated 752 volunteer hours; engaged with schools in deprived areas to promote biodiversity learning and provided travel facilities to 328 school children and 191 adults</t>
  </si>
  <si>
    <t>High Level Output Specification requires Network Rail to work with industry partners to support, develop and grow the rail freight business across Scotland. Target set is to grow rail freight traffic by 7.5% of which 7.5% should be new businesses.</t>
  </si>
  <si>
    <t>cting freight traffic from road to rail will serve to contribute to the overall aims of reducing emissions by reducing the number of road based journeys to serve the freight market.  Each freight train can remove up to 76 lorry journeys from the roads.</t>
  </si>
  <si>
    <t>A vegetation management specification that delivers safety, performance benefits and improves relationships with lineside neighbours.</t>
  </si>
  <si>
    <t xml:space="preserve">This is a key area of interest for Scottish Ministers as modal shift to rail helps us to achieve our climate change targets and generate sustainable economic growth.  Improving capacity on the rail network can unlock new opportunities for freight and since 2019, freight capacity has been improved through electrification to the Grangemouth terminal, gauge clearance on the Shotts line, a new southern connection at Blackford (which facilitates Highland Spring's investment in a freight terminal at their bottling plant), a crossover at Aberdeen Craiginches with work ongoing on improvements at Inverness Needlefield yard and Coatbridge.  </t>
  </si>
  <si>
    <t>South East Operating Company: Various  - Energy Saving Lantern Installation</t>
  </si>
  <si>
    <t>South West  Operating Company: Various  - Energy Saving Lantern Installation</t>
  </si>
  <si>
    <t>North West  Operating Company: Various  - Energy Saving Lantern Installation</t>
  </si>
  <si>
    <t>2020/2021  NMT Budget</t>
  </si>
  <si>
    <t>2021/2022</t>
  </si>
  <si>
    <t>Grid Electricity</t>
  </si>
  <si>
    <t>North East Operating Company: Various  - Energy Saving Lantern Installation</t>
  </si>
  <si>
    <t>Transport Scotland Carbon Management Plan 4th Edition</t>
  </si>
  <si>
    <t>2020/2021 E&amp;S Budget</t>
  </si>
  <si>
    <t>Budget to be agreed</t>
  </si>
  <si>
    <t>This document will outline TS pathway to net zero</t>
  </si>
  <si>
    <t xml:space="preserve">Transport Scotland Operating Company on Compliance with Network Maintenance Contract 2020 Template (excel format) - 2019-2020 Factors </t>
  </si>
  <si>
    <t>Internal Communications</t>
  </si>
  <si>
    <t>Staff Notices on printing, audio/video conferencing and WEEE Recycling</t>
  </si>
  <si>
    <t>Sustainable Travel Strategy</t>
  </si>
  <si>
    <t xml:space="preserve">Transport Scotland Carbon Management Plan: Version 3 
</t>
  </si>
  <si>
    <t>2015-20</t>
  </si>
  <si>
    <t xml:space="preserve">2015/16 to 2019/20
</t>
  </si>
  <si>
    <t>2018-current</t>
  </si>
  <si>
    <t xml:space="preserve">Due to the nature and variation in our operations annually, it is difficult to predict/estimate savings from our operational emissions. Large scale and reactive resilience events, projects, consultations etc, can all have a major effect on the amount of emissions associated with the agency’s operations, therefore it is not practicable to estimate savings for this area of the business. 
To achieve the target set for the operational emissions (noted in Section 3d), we have identified a number of carbon reduction projects which are outlined in our Carbon Management Plan (CMP) version 3. Several of the projects have already been implemented, mainly around business travel, however due to on-going works at our main office (Buchanan House), several of these projects are on hold. We are in the process of developing a time line is for these projects, which will likely be implemented as part of our Smarter Workplace project. 
During the course of the last financial year we have surpassed our 20% CMP reduction target. Emissions associated with our operations have reduced by 29% when compared to the 2015/16 baseline.
As any changes/additions to the equipment and lighting on the road network are planned in advance, emissions associated with the Trunk Road Network Energy can be estimated. Therefore we can predict estimated savings during the course of the next financial year. We have implemented numerous projects to replace standard luminaries with LED light bulbs and each of these projects have an estimated saving associated with them. During the course of the next financial year we will continue with this upgrade programme.
During the course of the last financial year we further surpassed our 25% CMP reduction target. Emissions associated with our operations have reduced by 70% when compared to the 2015/16 baseline.
2019/20 will be the final year of our current Carbon Management Plan (3rd Edition), we have started the process of developing a net plan in line with the Scottish Governments commitment to a net-zero future    
2019/20 also saw our Carbon Management Plan and associated projects win several environmental awards, including winning the Large Scale Project category for the LED replacement project at the Scotland Region Energy Efficiency Awards, a silver award for Environmental Best Practice at the Scottish Green Apple Awards 2019, a bronze award for Environmental Best Practice at the International Green Apple Awards and finally the Energy Manager Association Energy Management Project of the year 2019 award. 
</t>
  </si>
  <si>
    <t>Variety of sources</t>
  </si>
  <si>
    <t>Transport Scotland is the national transport agency for Scotland. On behalf of Scottish Ministers, we deliver the Government's transport strategy, policies and programmes across road, rail, aviation, canals, bus, active travel, ports and harbours and elements of the low carbon economy including, ultra-low emission vehicles. We operate from a mixture of leased and owned property in Glasgow, Edinburgh and South Queensferry.</t>
  </si>
  <si>
    <r>
      <rPr>
        <sz val="11"/>
        <rFont val="Calibri"/>
        <family val="2"/>
        <scheme val="minor"/>
      </rPr>
      <t>Aviation, Maritime, Freight and Canals
Transport freight policy officials have promoted freight modal shift through various Scottish Government funding streams such as the Freight Facilities Grant, Ports Mode Shift Grant, Mode Shift Revenue Support and Waterborne Freight Grant. These grants are issued with the aim of achieving more sustainable transport options, to reduce climate change and benefit the environment – through reduction in emissions as rail and sea transport are generally cleaner.</t>
    </r>
    <r>
      <rPr>
        <sz val="11"/>
        <color rgb="FFFF0000"/>
        <rFont val="Calibri"/>
        <family val="2"/>
        <scheme val="minor"/>
      </rPr>
      <t xml:space="preserve">
</t>
    </r>
    <r>
      <rPr>
        <sz val="11"/>
        <rFont val="Calibri"/>
        <family val="2"/>
        <scheme val="minor"/>
      </rPr>
      <t>Other actions
As noted above, there are certain teams within Transport Scotland where climate change is a central, driving focus of their work. However, climate change is considered at a range of other levels and within activities across a number of transport related processes, with a particular focus on the design, construction, maintenance and operation of transport networks, such as:</t>
    </r>
    <r>
      <rPr>
        <sz val="11"/>
        <color rgb="FFFF0000"/>
        <rFont val="Calibri"/>
        <family val="2"/>
        <scheme val="minor"/>
      </rPr>
      <t xml:space="preserve">
</t>
    </r>
    <r>
      <rPr>
        <sz val="11"/>
        <rFont val="Calibri"/>
        <family val="2"/>
        <scheme val="minor"/>
      </rPr>
      <t>• through the use of the Design Manual for Roads and Bridges (and the 3 stages of DRMB design optioneering) and Scottish Transport Appraisal Guidance in road building and maintenance projects, along with the STRIPE process for post-construction reviews of major construction projects.</t>
    </r>
    <r>
      <rPr>
        <sz val="11"/>
        <color rgb="FFFF0000"/>
        <rFont val="Calibri"/>
        <family val="2"/>
        <scheme val="minor"/>
      </rPr>
      <t xml:space="preserve">
</t>
    </r>
    <r>
      <rPr>
        <sz val="11"/>
        <rFont val="Calibri"/>
        <family val="2"/>
        <scheme val="minor"/>
      </rPr>
      <t xml:space="preserve">• inclusion of climate change mitigation and adaptation within transport contracts such as the 4G term maintenance contract, Network Management Contracts (NMCs) and the ScotRail franchise, alongside including measures within forthcoming contracts. </t>
    </r>
    <r>
      <rPr>
        <sz val="11"/>
        <color rgb="FFFF0000"/>
        <rFont val="Calibri"/>
        <family val="2"/>
        <scheme val="minor"/>
      </rPr>
      <t xml:space="preserve">
</t>
    </r>
    <r>
      <rPr>
        <sz val="11"/>
        <rFont val="Calibri"/>
        <family val="2"/>
        <scheme val="minor"/>
      </rPr>
      <t>Information on the above process and activities can be reported periodically through a number of Ministerial channels including the Environment, Climate Change and Land Reform Committee. Information on climate change is also provided via our Annual Account, the Carbon Account for Transport along with our Public Bodies Climate Change Duties Report.</t>
    </r>
    <r>
      <rPr>
        <sz val="11"/>
        <color rgb="FFFF0000"/>
        <rFont val="Calibri"/>
        <family val="2"/>
        <scheme val="minor"/>
      </rPr>
      <t xml:space="preserve">
</t>
    </r>
  </si>
  <si>
    <t xml:space="preserve">Transport Scotland’s National Transport Strategy (NTS2) sets out an ambitious and compelling vision for Scotland’s transport system for the next 20 years. There are four priorities to support that vision, with a key vision being “takes climate action”.
By taking climate action, people will be able to make travel choices that minimise the long-term impacts on our climate andensure the wellbeing of future generations. We face a global climate emergency. Scotland must transition to a net-zero emissions economy for the benefit of our environment, our people and our future prosperity.
Adaptation forms a priority of this vision - to ensure that we are well adapted our transport system: 
• Will adapt to the effects of climate change: in Scotland we are already experiencing the impacts of climate change and we will adapt our transport system to remain resilient and reduce the harmful effects on future generations.
Transport Scotland is also in the process of reviewing all climate change actions - including adaptation -  through a Sustainability review, and will seek to develop a Climate Change Adaptation Plan. This new plan will aid in the development of actions which will feed into the second Scottish Climate Change Adaptation Programme and will directly link to objectives set in the National Transport Strategy and Strategic Transport Projects Review.
</t>
  </si>
  <si>
    <t xml:space="preserve">A Senior Environment and Sustainability Advisor is responsible for collating the contributions for the SCCAP2 mandatory reporting. The Advisor oversees a number of officials who have responsibility for outcomes within the programme (for the topics noted in 4d). 
The Senior Climate Change Adaptation and Corporate Mitigation Adviser provides Transport Scotland’s Senior Management Team with an annual update and prepares and submits the SCCAP2 contribution final statement as required
</t>
  </si>
  <si>
    <t xml:space="preserve">The climate change adaptation priorities for the coming year are defined by the list of policies noted in 4d. The top 5 priorities may be associated with:
• Develop the flooding chapter of the adaptation plan, to aid in the identification of flooding sites linking to potential vulnerable areas and gain an understanding of flooding causation at known sites of risk.
• Develop a Climate Change Adaptation Plan 
• Understand how the risks identified by the CCRA2 influence the policies and proposals
• Prepare for the second year of SCCAP 2, developing on the outcomes identified
• Undertake a Sustainability review of the agency </t>
  </si>
  <si>
    <t>Transport Scotland collaborates with a wide range of partners on adaptation. We have members of staff on a variety of adaptation and impact groups with a view to addressing the impacts of climate change which are already locked in.</t>
  </si>
  <si>
    <t xml:space="preserve">
Transport Scotland continues to support the Scottish Government’s aims and objectives for the Public Bodies Climate Change duties through its procurement policies. Transport Scotland’s policies are laid out in our Procurement Strategy 2017-20 (revised August 2019) and through these we ensure that our procurement processes support infrastructure investment to deliver a safe, efficient, cost-effective and sustainable transport system and infrastructure for the benefit of the people of Scotland. 
Transport Scotland’s responsibilities cover several aspects, including the operation of rail franchises, construction and maintenance of the trunk road network, as well as the transition to newer technologies and methods of transportation.  This gives us the opportunity to implement the use of greener technologies to both reduce carbon emissions and enhance our capacity to meet climate change duties. 
Transport Scotland’s vision for procurement is:
“To support the delivery of value for money, sustainable and innovative infrastructure and services in fulfilment of the Scottish Government’s ambition and vision for transport, and Transport Scotland’s corporate priorities, through a strategic and systematic approach to procurement.”
Transport Scotland ensures that staff have access to standardised procurement advice through its Procurement Toolkit. The Toolkit promotes commercial competence by providing staff with information, guidance and templates to ensure procurements comply with relevant EU and Scottish legislation, internal policy and governance procedures.
Transport Scotland promotes Sustainable Procurement across the Agency by complying with legislation and implementing best practice.  We do this by:
• Publishing the Transport Scotland Annual Procurement Report.
• Publishing an annual revision of the Transport Scotland Procurement Strategy. 
• Ensuring compliance with the sustainable procurement duty, such that Transport Scotland contracts are procured and managed in an economic, social and environmentally friendly manner, including the consideration of means of transport of materials.
• Utilising the Scottish Government suite of Sustainability tools for all regulated procurements.
• Delivering community benefits through Transport Scotland’s procurement activity and seeking opportunities to enhance the scope of these benefits.
• Ensuring that opportunities for SMEs to tender for Transport Scotland contracts and to tender for sub-contracts via main suppliers are maximised.
• Promoting, and seeking to increase opportunities for Supported Businesses to tender for Transport Scotland contracts and to tender for sub-contracts resulting from our main contracts.
• Promoting, and seeking to increase opportunities for the Third Sector to tender for Transport Scotland contracts and to tender for sub-contracts resulting from our main contracts.
• Ensuring that Transport Scotland’s procurement activity promotes Fair Work Practices, including the use of the Living Wage and the procurement of fair and ethically traded goods and services.
• Reviewing and updating the procurement page of the Transport Scotland website on a regular basis to ensure key information is visible to suppliers.
Going forward, procurement in Transport Scotland will also support the delivery of policies set out in its National Transport Strategy 2 (NTS2) document in relation to the climate emergency. NTS2 states that that, 
“We are now in an environment where the move to low and zero carbon transport is essential to our future wellbeing. In response to the global climate emergency, the Scottish Government has made one of the most ambitious climate commitments in the world to achieve net-zero greenhouse gas emissions by 2045. Over the 20-year period of this Strategy, the role of transport in achieving this target will be crucial and will require further development and use of low carbon technology. It will also require significant societal changes, including a reduction in the demand for unsustainable travel. Combining these with our plans to create equal opportunities for all, ensuring sustainable and inclusive growth and delivering great places to live and work that improve our health and wellbeing will ensure a solid foundation for delivering the Strategy.”
The NTS2 also states:
“We face a global climate emergency. Scotland must transition to a net-zero emissions economy for the benefit of our environment, our people and our future prosperity. Our transport system:
• Will help deliver our net-zero target: the Climate Change Act passed by the Scottish Parliament includes an increased ambition to reduce greenhouse gas emissions to 75% of 1990 levels by 2030, 90% by 2040 (i.e. the period covered by this Strategy) and net-zero emissions by 2045. Transport is currently the largest contributor to Scottish emissions and this will be tackled through a range of actions including an ambition to phase out the need for new petrol and diesel cars and vans by 2032, changing people’s travel behaviour and managing demand. 
• Will adapt to the effects of climate change: in Scotland we are already experiencing the impacts of climate change and we will adapt our transport system to remain resilient and reduce the harmful effects on future generations. 
• Will enable greener, cleaner choices: over the next 20 years, Scotland will see a continued transformation in transport where sustainable travel options are people’s first choice if they need to travel. We will design our transport system so that walking, cycling and public and shared transport take precedence ahead of private car use.”
</t>
  </si>
  <si>
    <t xml:space="preserve">The Scottish Trunk Road Network Management Contracts for the South West and South East units were awarded in March 2020. Sustainability is an objective of these contracts which include a commitment to reduce carbon and waste and enhance the environment. The contract includes a specific staff role for an Environmental and Sustainability Manager, who is tasked with providing expert advice and support on any matters associated with the design, operation or maintenance of the Scottish trunk road network with environmental impact implications. The contract introduced requirements for the Operating Company (OC) to increase the number of ultra-low emission vehicles within their fleet. Commitments have been made that by 2025 the OC will ensure that at least 50% of their car and van fleet will comprise of ultra-low emission vehicles.  To achieve this the OC will install electric vehicle charge points at central offices and depots with dedicated electric vehicle charging parking spaces and signage to support the operation of OC ultra-low emission vehicles. This will help to lower carbon emissions on the trunk road network as the OC perform their obligations. The OC will also produce carbon emissions reports, providing a carbon factor score for material usage and transportation in schemes within a one-year programme. This will set a baseline for ongoing carbon reduction and targets will be monitored to achieve continuous improvement within future programmes. The contract also requires that the OC develops an environmental policy and identifies environmental objectives, targets, programmes, training and communication requirements in method statements and procedures, including those for operational control and emergency response.
During 2019/2020 ScotRail, through their franchise obligations, have focussed on contributing to a sustainable and more environmental friendly railway network.  A summary of carbon footprint statistics for ScotRail during the period include:
• Reduction of 7,800 tonnes of C02 in the total carbon footprint.
• An improvement of 10,546 tonnes of C02 with regard to Traction Fuel.
• Class 385 introduction assessed as a 60% carbon reduction.
• An improvement of 1338 tonnes C02 as a result of Non-Traction Energy.
• An improvement of 671 tonnes in carbon related to replacement buses, taxis and business vehicle travel. 
• Annual investment of £100,000 in a Sustainability Innovation Fund.
During 2020/21, ScotRail will deliver further initiatives to reduce our carbon footprint including:
• Converting existing station platform lighting from discharge type luminaires to Intelligent LED lighting at the Exhibition Centre station supporting COP 26.
• Investigation of a fuel additive to reduce diesel usage by 3%.
• Roll out of driver advisory systems on our high speed train fleet, which has the potential to reduce train related diesel usage by up to 5% 
• Planning to deliver a net zero carbon station in Central Scotland to support the decarbonisation agenda. 
During 2019/20 we have completed a number of major rail electrification projects as part of the £742m Edinburgh to Glasgow Improvement Programme (EGIP) and introduced the last of seventy class 385 electric units, which represents a £370m investment across the central belt. These projects have enabled all five rail routes between Edinburgh and Glasgow to provide 13 direct services every hour, in each direction, with zero emission trains now reducing emissions in our major stations and between our two main cities.  Approximately 60% of the ScotRail fleet is now electric, compared to 48% at start of franchise.  
The electrification of the Edinburgh to Glasgow lines via Shotts and Cumbernauld plus routes to Stirling/ Dunblane and Alloa has removed significant numbers of ScotRail diesel trains from that area.  This now offers people the option of more reliable, longer and greener trains to help encourage greater modal shift from car onto rail with the wider reductions in emissions that delivers.
The construction project to transform Queen Street Station represents an excellent example of minimal waste and sustainable use of materials with 94% of the 14,000 tons of material removed from the site being recycled.  The movement of materials by road was carefully controlled and where possible materials were moved by rail, which resulted in a significant reduction in road traffic and carbon reduction during the construction phase. 
Transport Scotland’s Low Carbon Economy Directorate’s Scottish Public Sector Fleet Baseline and Analysis will provide valuable insight and analysis of the composition and use of the Scottish public sector fleet. This will support and influence Transport Scotland investment decisions and help local authorities and public bodies determine the optimal approach to transitioning the fleets to zero emission. 
The A737 Dalry Bypass project opened on 30 May 2019 and has helped separate strategic traffic from local traffic, leading to improved safety for both rural road users and communities, reduced emissions and improved air quality. The contract stipulated that the contractor provided low-emission hybrid vehicles for use by the site representative team on site. This approach has since been taken on other major road construction projects too, including the A77 Maybole Bypass project which is currently being constructed and will deliver similar benefits to the Dalry project when it is complete.
Construction is ongoing on the A92/A96 Haudagain Improvements project. It will reduce congestion, improve journey time reliability, improve road safety as well as providing new pedestrian and cycling routes through the local area. The construction contract includes provision of an energy management plan, waste management plan, environmental and carbon management systems and low-emission vehicles are being used by the site representatives.
The A9 Dualling: Luncarty to Pass of Birnam project is the second project to be constructed as part of the Scottish Government’s ambitious A9 Dualling programme. The contract for the main construction was awarded to Balfour Beatty and construction started on 4 February 2019. The project will provide a new non-motorised user link between Luncarty and Bankfoot and is expected to encourage more active travel within the route corridor, providing safe, segregated routes for pedestrians, cyclists and equestrians. The contract includes provision of waste and carbon management plans on site, minimising the environmental impact of the construction process.
</t>
  </si>
  <si>
    <t xml:space="preserve">Transport Scotland published its Rail Services Decarbonisation Action Plan on 28 July 2020.  Publication of the action plan fulfils a Programme for Government commitment made in September 2019. The action plan includes detail on how the Scottish Government will decarbonise the traction element of rail passenger services through a mixture of increased electrification and the introduction of battery or hydrogen powered trains with significant benefits for rail freight. Transport Scotland, Network Rail and industry partners are progressing the rail decarbonisation programme to deliver the key outcomes of the action plan to make the traction elements of Scotland’s railway carbon free by 2035.
In delivering projects on Transport Scotland’s behalf, Network Rail and its supply chain are obliged to operate with a focus on the 4 key areas of their Environmental Sustainability Strategy: 
• A low emission railway; 
• A reliable railway that is resilient to climate change;
• Improved biodiversity of plants and wildlife; 
• Minimal waste and sustainable use of materials. 
Two projects to be delivered as part of the plan to decarbonise rail passenger services are:
• The East Kilbride project, which will provide increased capacity on train services and encourage modal shift. This project will phase out diesel trains by electrifying this branch line and so provide a carbon-zero journey into Glasgow. 
• The Levenmouth project, which will seek to decarbonise the Fife rail network by considering alternatives to diesel trains. 
Two examples of freight by rail initiatives that have been undertaken are:
• A Scottish ‘timber by rail’ trial, funded by Scottish Government, was completed in September 2020.  The six week trial operated two to three trains per week, removing the equivalent of up to 250 timber lorries (covering 55,000 miles) from the road network.
• Blackford  - this rail facility adjacent to Highland Spring’s factory will initially handle one train per day, Monday to Friday (plus Saturday or Sunday), carrying 20 inter-modal containers to Daventry for onward delivery in the southeast of England.  Highland Spring will commit to these rail movements for a minimum of 10 years but its long-term aim is to increase the number of train movements to at least two per day.  The project will lead to a reduction of 20 HGV journeys per day through Blackford and further south on the A9 and M74 and will remove a minimum of 10.02 million HGV miles from Scotland’s roads in the first 10 years of operation.  
Transport Scotland enlisted ecologists on the A737 Dalry Bypass project to attend site on a monthly basis to complete an ecological survey of ongoing and future works. An archaeological watching brief was used to monitor all topsoil stripping works. In excess of 130,000 cubic metres of excavated material has been reused within the site, significantly reducing transport movements. Much of this earth was used to construct environmental bunds, shielding local residents from the new road. Excavated soil has also been put to other uses, including a land restoration project at a steading in Dalry. An area used for ironstone extraction in the mid- nineteenth century was restored back to agricultural land using surplus material from the site, bringing about environmental and economic benefits. The site also donated topsoil to both a community garden and a local primary school, as well as giving waste timber to a local group seeking to make bird boxes. Over 118,000 trees, shrubs and hedging plants were planted as part of the project. In addition, the contractor for the project, Farrans Roadbridge Joint Venture, won a 2020 Considerate Constructors Scheme National Site Award for the project for contribution towards respecting the community and protecting the environment amongst other categories.
The A92/A96 Haudagain Improvements project has achieved an “Excellent” Interim Client and Design award from Civil Engineering Environmental Quality Assessment and Award Scheme (CEEQUAL) in the design phase and the project team are seeking to achieve an “Excellent” whole project award rating for the construction phase. Prior to the main works construction contract commencing, an advance works contract to demolish 130 properties resulted in the recycling of over 97% of the demolition material. Timber was also donated to a local veterans charity who used the material to build garden beds.
The A9 Dualling: Luncarty to Pass of Birnam project includes the provision of waste management, carbon management and pollution prevention plans on site.   Transport Scotland intends to maximise the wider social benefits to be delivered as part of this project through a suite of community benefits which our contractor has committed to delivering. So far the following community benefits have been achieved on the project in the period up to end of March 2020:
• 4,000 pupils and students have been engaged. 
• 7 work placements for secondary school pupils.
• 2 foundation apprentices. 
• 44 new jobs created and 4 jobs created through Fairstart. 
• 6 placements for rehabilitated offenders. 
• in excess of £5,000 of monetary donations and over £4,000 of benefit-in-kind donations to local charities and groups. 
• 99% of project spend has also been on subcontracts in Scotland and 64% of this figure has been with Small Medium Enterprises.
As part of the design and assessment of each of the projects in our trunk roads infrastructure programme an Environmental Impact Assessment Report (EIA) is prepared and published.  As part of the EIA for each project, consideration is given to potential impacts associated with the use and consumption of material resources and the production and management of waste during construction. By applying key material and waste management principles, such as the waste management hierarchy, the impacts on natural resources and the need for permanent disposal of waste is reduced. This is generally achieved by re-using existing soils and infrastructure where possible, taking into consideration the environmental impacts of products during their procurement. Proposed mitigation measures developed as part of each scheme minimise materials use, maximise re-use and recycling of wastes and ensure all materials and waste are handled according to the regulatory requirements. These measures are included in a Site Waste Management Plan and a Construction Environmental Management Plan.  
</t>
  </si>
  <si>
    <t>Supporting natural heritage and nature reserves across a wide geographical area</t>
  </si>
  <si>
    <r>
      <rPr>
        <sz val="11"/>
        <rFont val="Calibri"/>
        <family val="2"/>
        <scheme val="minor"/>
      </rPr>
      <t>Rail Directorate
Transport Scotland’s Decarbonisation Action plan is due for publication in 2020 but we have already started work on our decarbonisation strategy for accelerated electrification of the network, the procurement of battery-powered trains and exploration of the potential for hydrogen-powered trains in Scotland. 
Alongside Transport Scotland and Abellio ScotRail, the Region works collaboratively as Scotland’s Railway or “Team Scotland”. Team Scotland is a joint approach with Transport Scotland, Network Rail, Abellio ScotRail and ORR. During 2019/20 we undertook the following actions in relation to:
Traction:
•Established a Team Scotland decarbonisation programme board.
•Board papers presented to the Executive to define decarbonisation, propose future electrification infrastructure  and advise on future rolling stock
•Identified resource to lead on the delivery of the Decarbonisation Action Plan
•Developed a strategy to decarbonise domestic passenger railway in Scotland by 2035, including encouraging modal shift for all passenger and freight services
•Produced an integrated high level programme incorporating rolling stock options, the potential for infrastructure enhancements in advance of a rolling programme of electrification, and depots &amp; stabling requirements
•Commenced investigation of different rolling stock, to be used in a staged way to deliver early benefits
•Continued collaboration with industry to promote innovative solutions
•Embarked on upskilling and education of our workforce and stakeholders
Non-Traction:
•Addition of an energy target to Scotland’s Scorecard
•Formed an energy management working group
•Energy management project register produced including projects such as points heating insulation and converting lamps at Edinburgh Waverley to LED with lux control
•Engaged with staff through awareness Energy Saving Trust workshops and energy Close Call drives
•Energy efficiency site shutdown checklist and investigations
•Looked at innovative technology such as the Solatainer, an autonomous off-grid power supply, integrating renewable-power and storage with diesel-power back-up
•Feasibility study undertaken with EDF to directly connect a new wind farm project to a Network Rail traction point at Gowkthrapple 
•Carried out a pilot of forced air cooling of 315 Global Satellite Mobile Radio (GSMR) cabinets that uses natural air flow instead of air conditioning to cool the assets.</t>
    </r>
    <r>
      <rPr>
        <sz val="11"/>
        <color rgb="FFFF0000"/>
        <rFont val="Calibri"/>
        <family val="2"/>
        <scheme val="minor"/>
      </rPr>
      <t xml:space="preserve">
</t>
    </r>
  </si>
  <si>
    <r>
      <rPr>
        <sz val="11"/>
        <rFont val="Calibri"/>
        <family val="2"/>
        <scheme val="minor"/>
      </rPr>
      <t>Transport Scotland Carbon Management Plan: Version 3 covers our operational and Network energy emissions (the latter is associated with the lighting of the Trunk Road Network). This plan is available at https://www.transport.gov.scot/media/10319/ts-carbon-management-plan-v3-final-november-2016.pdf. Work has begun on developing version 4 of Transport Scotland's Carbon Management Plan.</t>
    </r>
    <r>
      <rPr>
        <sz val="11"/>
        <color rgb="FFFF0000"/>
        <rFont val="Calibri"/>
        <family val="2"/>
        <scheme val="minor"/>
      </rPr>
      <t xml:space="preserve">
</t>
    </r>
    <r>
      <rPr>
        <sz val="11"/>
        <rFont val="Calibri"/>
        <family val="2"/>
        <scheme val="minor"/>
      </rPr>
      <t>The Scottish Government’s ‘Climate Change Plan: The Third Report on Proposals and Policies 2018-2030’ contains policies and proposals related to transport. This plan is available at https://www.gov.scot/Publications/2018/02/8867. Following the First Ministers declaration of a climate emergency, an update to the climate change plan is due to be published late 2020.</t>
    </r>
    <r>
      <rPr>
        <sz val="11"/>
        <color rgb="FFFF0000"/>
        <rFont val="Calibri"/>
        <family val="2"/>
        <scheme val="minor"/>
      </rPr>
      <t xml:space="preserve">
</t>
    </r>
  </si>
  <si>
    <r>
      <rPr>
        <sz val="11"/>
        <rFont val="Calibri"/>
        <family val="2"/>
        <scheme val="minor"/>
      </rPr>
      <t xml:space="preserve">Transport Scotland's Annual Business plans are intrinsically linked to the Programme for Government, with our corporate plan providing a more strategic view of priorities for the years ahead. </t>
    </r>
    <r>
      <rPr>
        <sz val="11"/>
        <color rgb="FFFF0000"/>
        <rFont val="Calibri"/>
        <family val="2"/>
        <scheme val="minor"/>
      </rPr>
      <t xml:space="preserve">
</t>
    </r>
    <r>
      <rPr>
        <sz val="11"/>
        <rFont val="Calibri"/>
        <family val="2"/>
        <scheme val="minor"/>
      </rPr>
      <t>Programme for Government publications</t>
    </r>
    <r>
      <rPr>
        <sz val="11"/>
        <color rgb="FFFF0000"/>
        <rFont val="Calibri"/>
        <family val="2"/>
        <scheme val="minor"/>
      </rPr>
      <t xml:space="preserve"> </t>
    </r>
    <r>
      <rPr>
        <sz val="11"/>
        <rFont val="Calibri"/>
        <family val="2"/>
        <scheme val="minor"/>
      </rPr>
      <t>set a series of tasks that are linked to our Delivery Commitments. Given the First Minister declared a climate emergency in 2019, subsequent PfGs place focus on climate change governance, management and strategy. Some of the transport related commitments in relation to climate change are:
■ New funding of over £500 million over five years for active travel infrastructure, access to bikes and behaviour change schemes
■ Invest £4 million in 2021 in a zero emission drivetrain testing facility
■ Establish a zero emission heavy duty vehicle programme with a minimum investment of £1 million
■ We will engage with young people on the future of transport, seeking their views on how we tackle transport inequalities and move us towards a more sustainable and inclusive Scottish transport network
■ Introduce Low Emission Zones (LEZs) in our four biggest cities (noting that LEZs are framed around our air quality agenda).</t>
    </r>
  </si>
  <si>
    <r>
      <rPr>
        <b/>
        <u/>
        <sz val="11"/>
        <color theme="1"/>
        <rFont val="Calibri"/>
        <family val="2"/>
        <scheme val="minor"/>
      </rPr>
      <t>Bus, Accessibility and Active Travel Directorate:</t>
    </r>
    <r>
      <rPr>
        <sz val="11"/>
        <color theme="1"/>
        <rFont val="Calibri"/>
        <family val="2"/>
        <scheme val="minor"/>
      </rPr>
      <t xml:space="preserve">
Sustrans – NHS collaboration to promote active travel;
Transport Scotland funded Sustrans to pilot an intervention in partnership with the NHS in Scotland to increase active and sustainable travel for their staff and to create a culture where this is normalised. A dedicated officer worked with NHS in Highlands and Dumfries &amp; Galloway to engage staff and seek to understand and then overcome the barriers to active travel by offering a suite of behaviour change interventions. 
This project supports local delivery of the Scotland’s Physical Activity Delivery Plan and other strategies, and contributes to the delivery of priorities outlined in the Health Promoting Health Service (which has an expectation of NHS Boards to improve staff health and wellbeing and the hospital environment). The first year of the pilot cost £60k and has been very successful with single occupancy car use decreasing by 8%, physical activity rates among staff increasing by 29% and bus patronage increasing from 2.8% to 8.2%.
Sustrans has secured ongoing joint funding from both NHS Boards which given the climate of increasing financial pressure is a strong indication of the value attached to this initiative.  The embedded officers have also worked strategically to integrate active travel principles into the core NHS business and build a legacy through development and implementation of active travel policies for both Boards, with active travel now integrated core business of the Boards.
Following the success of this, Sustrans is now giving same support and embedded officer to NHS Shetland 
Bikeability – scheme available to schools to encourage kids to improve cycling skills and awareness;
Transport Scotland fund Cycling Scotland over £1 million in 2019-20 to deliver the Bikeability programme which gives children the skills and confidence they need to cycle safely on roads.  We are now delivering on road training to 47% of schools across 29 local authorities, with over 43,000 pupils receiving cycle training.   Cycling Scotland has conducted a recent review of Bikeability resulting in an ambitious change to delivery for 2019-20 with more support and increase take up in local authorities with limited capacity to deliver training.
We continue to take forward our Active Travel work to make our towns and cities friendlier and safer places for pedestrians and cyclists, supporting more people to make sustainable travel choices, as well as contributing to better health for people across Scotland.
Following the doubled Active Travel to £80 million in 2018-19, we have further increased this to £100.5 million in 2020-21.  PfG in 2020  committed over £500 million over the next 5 years to active travel.
Transport Strategy and Analysis - This team leads on climate change policy, setting the strategic direction and building the evidence base on how to reduce emissions from Scotland’s transport sector to meet the targets set out in the Climate Change Act (2019). A key area of work in the past year was the publication of the second  National Transport Strategy (NTS2) in February 2020, which sets out four priorities for our transport system over the next twenty years, one of which being: Takes Climate Action. The NTS2 supports Scotland’s ambitious climate change agenda and our transport system will help deliver our emissions targets of a 75% reduction by 2030, and net-zero by 2045. We are committed to embedding the Sustainable Travel and Investment Hierarchies in our decision making. The Scottish Government Climate Change Plan update (CCPu), which this team leads on transport’s contribution to, was originally scheduled to be published for Parliamentary scrutiny in April. The Climate Change Unit undertook 2 seminars for transport stakeholders (Inverness, 2 March. Glasgow, 6 March) on the NTS2 and CCPu, to share information and gather feedback ideas. Attendees ranged from transport operators, local authorities, interest/passenger groups, environmental pressure groups. Additionally, the team attended and spoke/facilitated at the 3 core Scottish Government events (across all sectors) on the CCPu (on 17, 20, 25 February).
</t>
    </r>
    <r>
      <rPr>
        <b/>
        <u/>
        <sz val="11"/>
        <color theme="1"/>
        <rFont val="Calibri"/>
        <family val="2"/>
        <scheme val="minor"/>
      </rPr>
      <t xml:space="preserve">
Air Quality Department - Low Emission Zones:</t>
    </r>
    <r>
      <rPr>
        <sz val="11"/>
        <color theme="1"/>
        <rFont val="Calibri"/>
        <family val="2"/>
        <scheme val="minor"/>
      </rPr>
      <t xml:space="preserve">
Programme for Government;
The Programme for Government commitments on air quality and LEZ's were further built upon, with Programme for Government 2019/20, published in September 2019 stating;
• This year, we will continue to help areas to introduce LEZs through our Support Fund. We will make up to £2.5 million available to help commercial and private vehicle owners who face the greatest difficulties in preparing for LEZs to make the change needed, beginning with taxis. We have also begun to install remote sensors on our trunk road network to monitor real-world emissions from vehicles. 
• We will consult on Scotland’s ambition to make the transformative shift to zero or ultra-low emission city centres by 2030 by engaging extensively with key sectors, in particular the bus sector. This work will be undertaken alongside our engagement with industry, our partners and key stakeholders on matters such as investment in electric vehicle charging and innovative financing of zero emission buses.
We continue to progress the 2017 PfG commitment to introducing Low Emission Zones into Scotland’s four largest cities. Due to the unprecedented impact of the COVID-19 pandemic, the introduction dates for LEZs (originally scheduled for the end of 2020) have had to be altered. The new indicative timeline is for LEZs to be introduced into Scotland’s four biggest cities (Glasgow, Edinburgh, Aberdeen and Dundee) between February 2022 and May 2022.
Scotland’s first LEZ commenced in Glasgow at the end of 2018 (with an initial focus on buses) with extensive planning and detailed design work underway in all four cities to implement LEZs.
Governance, Funding and Legislation
LEZ Leadership Group;
The LEZ 4 Cities Leadership Group was established in 2017, to help to support the implementation of low emission zones, helping ensure that they are evidence based, robust and deliver air quality improvements. These quarterly meetings have continued throughout 2019/20 with Transport Scotland supporting Ministers at the Group, providing the secretariat and administration for the meetings. 
City Specific LEZ Delivery Groups; 
Transport Scotland continues to contribute to the LEZ delivery/project groups established by Glasgow, Edinburgh, Dundee and Aberdeen City Councils. 
Transport (Scotland) Act;
The Transport (Scotland) Act 2019 received royal assent in November 2019 following a period of significant public consultation and engagement and brought together a series of measures to improve different aspects of Scottish transport. The Act includes new LEZ legislation with the accompanying LEZ Regulations and Guidance still under development and are expected to be ready in 2021 (ahead of the introduction of LEZs). 
LEZ's funding;
We have continued to providing significant funding to help people and businesses prepare for the introduction of LEZs, well in advance of the 2022 introduction target.
Bus Emission Abatement Retrofitting (BEAR) Programme -
We continue to support bus operators of all sizes to retrofit their fleets ahead of the introduction of LEZs - we have provided £9.75 million through Phase 3 of the Bus Emission Abatement Retrofit (BEAR) Fund this year to support bus emission retrofitting. 
Public Transport Provision (PTP) Fund -
This year, we provided £4.5 million via the Public Transport Provision Fund, to local authorities and regional transport partnerships in order to establish LEZ related projects.
LEZ Support Fund – Taxi Retrofit Grant;
In 2019, we launched the first phase of the LEZ Support Fund, to support those having the most difficulty in preparing for LEZs. The first phase provides financial support via a grant to convert/retrofit taxi engines or exhausts in order to help these commercial vehicles comply with forthcoming LEZ emissions standards. 
Stakeholder engagement;
Transport Scotland have undertaken a ‘Scottish Low Emission Zones: Consultation on Regulations and Guidance’ which closed in early 2020 with stakeholder views now helping to shape LEZ Regulation production. A follow-up consultation on affirmative Regulations (on emission standards, penalties, exemptions and enforcement) will be launched in Autumn 2020.  
</t>
    </r>
  </si>
  <si>
    <t>Low Carbon Economy Directorate Business Plan 2019-20</t>
  </si>
  <si>
    <r>
      <rPr>
        <b/>
        <sz val="11"/>
        <color theme="1"/>
        <rFont val="Calibri"/>
        <family val="2"/>
        <scheme val="minor"/>
      </rPr>
      <t>1)</t>
    </r>
    <r>
      <rPr>
        <sz val="11"/>
        <color theme="1"/>
        <rFont val="Calibri"/>
        <family val="2"/>
        <scheme val="minor"/>
      </rPr>
      <t xml:space="preserve"> Reduce Corporate Operational and Network energy emissions via actions identified in the Carbon Management Plan. Provide report to the Scottish Government for the Public Bodies Duties Climate Change reporting and capture carbon information from our road scheme via the Operating Companies Sustainability Reports
</t>
    </r>
    <r>
      <rPr>
        <b/>
        <sz val="11"/>
        <color theme="1"/>
        <rFont val="Calibri"/>
        <family val="2"/>
        <scheme val="minor"/>
      </rPr>
      <t>2)</t>
    </r>
    <r>
      <rPr>
        <sz val="11"/>
        <color theme="1"/>
        <rFont val="Calibri"/>
        <family val="2"/>
        <scheme val="minor"/>
      </rPr>
      <t xml:space="preserve"> Undertake a review of carbon management in Transport Scotland and reporting modules in forthcoming APMS contract.
</t>
    </r>
    <r>
      <rPr>
        <b/>
        <sz val="11"/>
        <color theme="1"/>
        <rFont val="Calibri"/>
        <family val="2"/>
        <scheme val="minor"/>
      </rPr>
      <t>3)</t>
    </r>
    <r>
      <rPr>
        <sz val="11"/>
        <color theme="1"/>
        <rFont val="Calibri"/>
        <family val="2"/>
        <scheme val="minor"/>
      </rPr>
      <t xml:space="preserve"> Engage with other government agencies, academia and the private sector on Climate Change Adaptation to share experience and help make informed decisions on climate change and to advance Science and Engineering knowledge associated with the physical and natural environments of Scotland's Transport Sector. 
</t>
    </r>
    <r>
      <rPr>
        <b/>
        <sz val="11"/>
        <color theme="1"/>
        <rFont val="Calibri"/>
        <family val="2"/>
        <scheme val="minor"/>
      </rPr>
      <t>4)</t>
    </r>
    <r>
      <rPr>
        <sz val="11"/>
        <color theme="1"/>
        <rFont val="Calibri"/>
        <family val="2"/>
        <scheme val="minor"/>
      </rPr>
      <t xml:space="preserve"> Continue to support the Scottish Government’s statutory requirement to provide an annual report on the Scottish Climate Change Adaptation Programme (SCCAP) to the UK Governments Climate Change Committee (CCC)
</t>
    </r>
    <r>
      <rPr>
        <b/>
        <sz val="11"/>
        <color theme="1"/>
        <rFont val="Calibri"/>
        <family val="2"/>
        <scheme val="minor"/>
      </rPr>
      <t>5)</t>
    </r>
    <r>
      <rPr>
        <sz val="11"/>
        <color theme="1"/>
        <rFont val="Calibri"/>
        <family val="2"/>
        <scheme val="minor"/>
      </rPr>
      <t xml:space="preserve"> Engage with the core Scottish Government and similar government agency and partners  to produce the second iteration of the Scottish Climate Change Adaptation Programme ‘SCCAP2’ and implement the recommendations  including the publication of Transport Scotland's Adaption Strategy document by end Q3.
</t>
    </r>
    <r>
      <rPr>
        <b/>
        <sz val="11"/>
        <color theme="1"/>
        <rFont val="Calibri"/>
        <family val="2"/>
        <scheme val="minor"/>
      </rPr>
      <t>6)</t>
    </r>
    <r>
      <rPr>
        <sz val="11"/>
        <color theme="1"/>
        <rFont val="Calibri"/>
        <family val="2"/>
        <scheme val="minor"/>
      </rPr>
      <t xml:space="preserve"> Liaise with local authorities and SEPA on flooding and Flood Management Act to reduce the impact of flooding.
</t>
    </r>
    <r>
      <rPr>
        <b/>
        <sz val="11"/>
        <color theme="1"/>
        <rFont val="Calibri"/>
        <family val="2"/>
        <scheme val="minor"/>
      </rPr>
      <t>7)</t>
    </r>
    <r>
      <rPr>
        <sz val="11"/>
        <color theme="1"/>
        <rFont val="Calibri"/>
        <family val="2"/>
        <scheme val="minor"/>
      </rPr>
      <t xml:space="preserve"> Provide funding packages through the Bus Emission Abatement Retrofit (BEAR) Programme, Air Quality Fund, LEZ Support Fund, Bus Partnership Fund and LEZ finance/grants for Local Authorities (design and sustainable transport funding).
</t>
    </r>
    <r>
      <rPr>
        <b/>
        <sz val="11"/>
        <color theme="1"/>
        <rFont val="Calibri"/>
        <family val="2"/>
        <scheme val="minor"/>
      </rPr>
      <t>8)</t>
    </r>
    <r>
      <rPr>
        <sz val="11"/>
        <color theme="1"/>
        <rFont val="Calibri"/>
        <family val="2"/>
        <scheme val="minor"/>
      </rPr>
      <t xml:space="preserve"> Provide project management and administration support to foster efficient delivery of vehicle emission retrofitting in Scotland. 
</t>
    </r>
    <r>
      <rPr>
        <b/>
        <sz val="11"/>
        <color theme="1"/>
        <rFont val="Calibri"/>
        <family val="2"/>
        <scheme val="minor"/>
      </rPr>
      <t>9)</t>
    </r>
    <r>
      <rPr>
        <sz val="11"/>
        <color theme="1"/>
        <rFont val="Calibri"/>
        <family val="2"/>
        <scheme val="minor"/>
      </rPr>
      <t xml:space="preserve"> Deliver risk mitigations measures on the A83 Rest and Be Thankful 
</t>
    </r>
    <r>
      <rPr>
        <b/>
        <sz val="11"/>
        <color theme="1"/>
        <rFont val="Calibri"/>
        <family val="2"/>
        <scheme val="minor"/>
      </rPr>
      <t>10)</t>
    </r>
    <r>
      <rPr>
        <sz val="11"/>
        <color theme="1"/>
        <rFont val="Calibri"/>
        <family val="2"/>
        <scheme val="minor"/>
      </rPr>
      <t xml:space="preserve"> Support the objectives of Park and Ride/Park and choose sites to make public transport more competitive against the car. Work with local authorities and Regional Transport Partnerships to make the best use of the funding allocated to support park and ride proposals on major commuting routes.
</t>
    </r>
    <r>
      <rPr>
        <b/>
        <sz val="11"/>
        <color theme="1"/>
        <rFont val="Calibri"/>
        <family val="2"/>
        <scheme val="minor"/>
      </rPr>
      <t>11)</t>
    </r>
    <r>
      <rPr>
        <sz val="11"/>
        <color theme="1"/>
        <rFont val="Calibri"/>
        <family val="2"/>
        <scheme val="minor"/>
      </rPr>
      <t xml:space="preserve"> Develop and introduce innovative ways of improving the transport networks through  development of Road &amp; Bridge Design standards, advice and guidance.
</t>
    </r>
  </si>
  <si>
    <r>
      <rPr>
        <b/>
        <sz val="11"/>
        <color theme="1"/>
        <rFont val="Calibri"/>
        <family val="2"/>
        <scheme val="minor"/>
      </rPr>
      <t>1)</t>
    </r>
    <r>
      <rPr>
        <sz val="11"/>
        <color theme="1"/>
        <rFont val="Calibri"/>
        <family val="2"/>
        <scheme val="minor"/>
      </rPr>
      <t xml:space="preserve"> Deliver strategically coordinated investment in the charging network that reduces the need for electricity network upgrades and supports wider energy and transport system benefits
</t>
    </r>
    <r>
      <rPr>
        <b/>
        <sz val="11"/>
        <color theme="1"/>
        <rFont val="Calibri"/>
        <family val="2"/>
        <scheme val="minor"/>
      </rPr>
      <t>2)</t>
    </r>
    <r>
      <rPr>
        <sz val="11"/>
        <color theme="1"/>
        <rFont val="Calibri"/>
        <family val="2"/>
        <scheme val="minor"/>
      </rPr>
      <t xml:space="preserve"> Ensure Scottish EV owners benefit from one of Europe's most comprehensive and reliable charging networks
</t>
    </r>
    <r>
      <rPr>
        <b/>
        <sz val="11"/>
        <color theme="1"/>
        <rFont val="Calibri"/>
        <family val="2"/>
        <scheme val="minor"/>
      </rPr>
      <t>3)</t>
    </r>
    <r>
      <rPr>
        <sz val="11"/>
        <color theme="1"/>
        <rFont val="Calibri"/>
        <family val="2"/>
        <scheme val="minor"/>
      </rPr>
      <t xml:space="preserve"> Use our infrastructure investments to support local economies and markets
</t>
    </r>
    <r>
      <rPr>
        <b/>
        <sz val="11"/>
        <color theme="1"/>
        <rFont val="Calibri"/>
        <family val="2"/>
        <scheme val="minor"/>
      </rPr>
      <t>4)</t>
    </r>
    <r>
      <rPr>
        <sz val="11"/>
        <color theme="1"/>
        <rFont val="Calibri"/>
        <family val="2"/>
        <scheme val="minor"/>
      </rPr>
      <t xml:space="preserve"> Incentivise the uptake of ULEVs across public and private fleets while supporting wider sustainable transport outcomes
</t>
    </r>
    <r>
      <rPr>
        <b/>
        <sz val="11"/>
        <color theme="1"/>
        <rFont val="Calibri"/>
        <family val="2"/>
        <scheme val="minor"/>
      </rPr>
      <t>5)</t>
    </r>
    <r>
      <rPr>
        <sz val="11"/>
        <color theme="1"/>
        <rFont val="Calibri"/>
        <family val="2"/>
        <scheme val="minor"/>
      </rPr>
      <t xml:space="preserve"> Ensure a full cross section of society experience benefits of ULEVS
</t>
    </r>
    <r>
      <rPr>
        <b/>
        <sz val="11"/>
        <color theme="1"/>
        <rFont val="Calibri"/>
        <family val="2"/>
        <scheme val="minor"/>
      </rPr>
      <t>6)</t>
    </r>
    <r>
      <rPr>
        <sz val="11"/>
        <color theme="1"/>
        <rFont val="Calibri"/>
        <family val="2"/>
        <scheme val="minor"/>
      </rPr>
      <t xml:space="preserve"> Harness Scotland’s world class research and innovation expertise to support the expansion of Scotland’s low carbon transport and supply chains;
</t>
    </r>
    <r>
      <rPr>
        <b/>
        <sz val="11"/>
        <color theme="1"/>
        <rFont val="Calibri"/>
        <family val="2"/>
        <scheme val="minor"/>
      </rPr>
      <t>7)</t>
    </r>
    <r>
      <rPr>
        <sz val="11"/>
        <color theme="1"/>
        <rFont val="Calibri"/>
        <family val="2"/>
        <scheme val="minor"/>
      </rPr>
      <t xml:space="preserve"> Support sectors transition toward a low carbon transport system, including through skills development.
</t>
    </r>
  </si>
  <si>
    <r>
      <rPr>
        <b/>
        <sz val="11"/>
        <rFont val="Calibri"/>
        <family val="2"/>
        <scheme val="minor"/>
      </rPr>
      <t>Environmental Sustainability</t>
    </r>
    <r>
      <rPr>
        <sz val="11"/>
        <rFont val="Calibri"/>
        <family val="2"/>
        <scheme val="minor"/>
      </rPr>
      <t xml:space="preserve">
</t>
    </r>
    <r>
      <rPr>
        <b/>
        <sz val="11"/>
        <rFont val="Calibri"/>
        <family val="2"/>
        <scheme val="minor"/>
      </rPr>
      <t>Objective 1</t>
    </r>
    <r>
      <rPr>
        <sz val="11"/>
        <rFont val="Calibri"/>
        <family val="2"/>
        <scheme val="minor"/>
      </rPr>
      <t xml:space="preserve"> - Support sectors transition toward a low carbon transport system, including through skills development, while minimising unnecessary disruption
</t>
    </r>
    <r>
      <rPr>
        <b/>
        <sz val="11"/>
        <rFont val="Calibri"/>
        <family val="2"/>
        <scheme val="minor"/>
      </rPr>
      <t xml:space="preserve">Objective 2 </t>
    </r>
    <r>
      <rPr>
        <sz val="11"/>
        <rFont val="Calibri"/>
        <family val="2"/>
        <scheme val="minor"/>
      </rPr>
      <t xml:space="preserve">- Provide stable funding support to make bus a more attractive, environmentally friendly mode of transport
</t>
    </r>
    <r>
      <rPr>
        <b/>
        <sz val="11"/>
        <rFont val="Calibri"/>
        <family val="2"/>
        <scheme val="minor"/>
      </rPr>
      <t xml:space="preserve">Objective 3 </t>
    </r>
    <r>
      <rPr>
        <sz val="11"/>
        <rFont val="Calibri"/>
        <family val="2"/>
        <scheme val="minor"/>
      </rPr>
      <t xml:space="preserve">- Incentive the uptake of ULEVs while supporting wider sustainable  transport outcomes and inclusive growth
</t>
    </r>
    <r>
      <rPr>
        <b/>
        <sz val="11"/>
        <rFont val="Calibri"/>
        <family val="2"/>
        <scheme val="minor"/>
      </rPr>
      <t>Objective 4</t>
    </r>
    <r>
      <rPr>
        <sz val="11"/>
        <rFont val="Calibri"/>
        <family val="2"/>
        <scheme val="minor"/>
      </rPr>
      <t xml:space="preserve"> - Harness Scotland’s world class research and innovation expertise to deliver low carbon transport solutions and investment 
</t>
    </r>
    <r>
      <rPr>
        <b/>
        <sz val="11"/>
        <rFont val="Calibri"/>
        <family val="2"/>
        <scheme val="minor"/>
      </rPr>
      <t>Objective 5</t>
    </r>
    <r>
      <rPr>
        <sz val="11"/>
        <rFont val="Calibri"/>
        <family val="2"/>
        <scheme val="minor"/>
      </rPr>
      <t xml:space="preserve"> - Support the Scotland Climate Change Plan and deliver environmental protection across all of our operations
</t>
    </r>
    <r>
      <rPr>
        <b/>
        <sz val="11"/>
        <rFont val="Calibri"/>
        <family val="2"/>
        <scheme val="minor"/>
      </rPr>
      <t>Objective 6</t>
    </r>
    <r>
      <rPr>
        <sz val="11"/>
        <rFont val="Calibri"/>
        <family val="2"/>
        <scheme val="minor"/>
      </rPr>
      <t xml:space="preserve"> - Work with partners to put in place Low Emission Zones into the four biggest cities by 2020
</t>
    </r>
    <r>
      <rPr>
        <b/>
        <sz val="11"/>
        <rFont val="Calibri"/>
        <family val="2"/>
        <scheme val="minor"/>
      </rPr>
      <t xml:space="preserve">Objective 7 </t>
    </r>
    <r>
      <rPr>
        <sz val="11"/>
        <rFont val="Calibri"/>
        <family val="2"/>
        <scheme val="minor"/>
      </rPr>
      <t xml:space="preserve">- Take forward actions to support the Scotland Climate Change Plan and support low carbon travel and transport.
</t>
    </r>
    <r>
      <rPr>
        <b/>
        <sz val="11"/>
        <rFont val="Calibri"/>
        <family val="2"/>
        <scheme val="minor"/>
      </rPr>
      <t>Maintain and Develop Scotland’s Transport Network</t>
    </r>
    <r>
      <rPr>
        <sz val="11"/>
        <rFont val="Calibri"/>
        <family val="2"/>
        <scheme val="minor"/>
      </rPr>
      <t xml:space="preserve">
</t>
    </r>
    <r>
      <rPr>
        <b/>
        <sz val="11"/>
        <rFont val="Calibri"/>
        <family val="2"/>
        <scheme val="minor"/>
      </rPr>
      <t xml:space="preserve">Objective 15 </t>
    </r>
    <r>
      <rPr>
        <sz val="11"/>
        <rFont val="Calibri"/>
        <family val="2"/>
        <scheme val="minor"/>
      </rPr>
      <t xml:space="preserve">- Ensure Scottish EV owners benefit from one of Europe's most comprehensive and reliable charging networks
</t>
    </r>
    <r>
      <rPr>
        <b/>
        <sz val="11"/>
        <rFont val="Calibri"/>
        <family val="2"/>
        <scheme val="minor"/>
      </rPr>
      <t>Moving People</t>
    </r>
    <r>
      <rPr>
        <sz val="11"/>
        <rFont val="Calibri"/>
        <family val="2"/>
        <scheme val="minor"/>
      </rPr>
      <t xml:space="preserve">
</t>
    </r>
    <r>
      <rPr>
        <b/>
        <sz val="11"/>
        <rFont val="Calibri"/>
        <family val="2"/>
        <scheme val="minor"/>
      </rPr>
      <t>Objective 19</t>
    </r>
    <r>
      <rPr>
        <sz val="11"/>
        <rFont val="Calibri"/>
        <family val="2"/>
        <scheme val="minor"/>
      </rPr>
      <t xml:space="preserve"> - Put active travel at the heart of our transport planning for all.
</t>
    </r>
    <r>
      <rPr>
        <b/>
        <sz val="11"/>
        <rFont val="Calibri"/>
        <family val="2"/>
        <scheme val="minor"/>
      </rPr>
      <t>Objective 22</t>
    </r>
    <r>
      <rPr>
        <sz val="11"/>
        <rFont val="Calibri"/>
        <family val="2"/>
        <scheme val="minor"/>
      </rPr>
      <t xml:space="preserve"> - Coordinate strategic investment in the charging network that supports wider energy and transport system benefits
</t>
    </r>
    <r>
      <rPr>
        <b/>
        <sz val="11"/>
        <rFont val="Calibri"/>
        <family val="2"/>
        <scheme val="minor"/>
      </rPr>
      <t>Objective 24</t>
    </r>
    <r>
      <rPr>
        <sz val="11"/>
        <rFont val="Calibri"/>
        <family val="2"/>
        <scheme val="minor"/>
      </rPr>
      <t xml:space="preserve"> - Implement new infrastructure and services in order to improve the operation, efficiency and utility of the rail network
                                                                                                                                                                                 </t>
    </r>
  </si>
  <si>
    <r>
      <rPr>
        <b/>
        <sz val="11"/>
        <rFont val="Calibri"/>
        <family val="2"/>
        <scheme val="minor"/>
      </rPr>
      <t>National Outcome:</t>
    </r>
    <r>
      <rPr>
        <sz val="11"/>
        <rFont val="Calibri"/>
        <family val="2"/>
        <scheme val="minor"/>
      </rPr>
      <t xml:space="preserve"> ‘Protect our environment and improve health’
</t>
    </r>
    <r>
      <rPr>
        <b/>
        <sz val="11"/>
        <rFont val="Calibri"/>
        <family val="2"/>
        <scheme val="minor"/>
      </rPr>
      <t>Strategic Outcome:</t>
    </r>
    <r>
      <rPr>
        <sz val="11"/>
        <rFont val="Calibri"/>
        <family val="2"/>
        <scheme val="minor"/>
      </rPr>
      <t xml:space="preserve"> ‘Reduced Emissions’
</t>
    </r>
    <r>
      <rPr>
        <b/>
        <sz val="11"/>
        <rFont val="Calibri"/>
        <family val="2"/>
        <scheme val="minor"/>
      </rPr>
      <t xml:space="preserve">Corporate Plan 2017-20 Chapter: Environmental Sustainability    </t>
    </r>
    <r>
      <rPr>
        <sz val="11"/>
        <rFont val="Calibri"/>
        <family val="2"/>
        <scheme val="minor"/>
      </rPr>
      <t xml:space="preserve">
</t>
    </r>
    <r>
      <rPr>
        <b/>
        <sz val="11"/>
        <rFont val="Calibri"/>
        <family val="2"/>
        <scheme val="minor"/>
      </rPr>
      <t>Delivery Commitment 10:</t>
    </r>
    <r>
      <rPr>
        <sz val="11"/>
        <rFont val="Calibri"/>
        <family val="2"/>
        <scheme val="minor"/>
      </rPr>
      <t xml:space="preserve"> Take the lead in promoting the use of ultra-low emission vehicles (bikes, cars, vans and buses).
</t>
    </r>
    <r>
      <rPr>
        <b/>
        <sz val="11"/>
        <rFont val="Calibri"/>
        <family val="2"/>
        <scheme val="minor"/>
      </rPr>
      <t>Delivery Commitment 11:</t>
    </r>
    <r>
      <rPr>
        <sz val="11"/>
        <rFont val="Calibri"/>
        <family val="2"/>
        <scheme val="minor"/>
      </rPr>
      <t xml:space="preserve"> Take forward actions to support Scotland’s Climate Change Plan and support low carbon travel and transport and active travel commitments.
</t>
    </r>
    <r>
      <rPr>
        <b/>
        <sz val="11"/>
        <rFont val="Calibri"/>
        <family val="2"/>
        <scheme val="minor"/>
      </rPr>
      <t>Delivery Commitment 12:</t>
    </r>
    <r>
      <rPr>
        <sz val="11"/>
        <rFont val="Calibri"/>
        <family val="2"/>
        <scheme val="minor"/>
      </rPr>
      <t xml:space="preserve"> Demonstrate environmental sustainability through the delivery of environmental protection, community benefit and climate change mitigation/adaptation across our operations, projects and maintenance activities.</t>
    </r>
  </si>
  <si>
    <r>
      <t xml:space="preserve">People will be able to make travel choices that minimise the long-term impacts on our climate and the secure the wellbeing of future generations. We face a global climate emergency, therefore Scotland must transition to a net-zero emissions economy for the benefit of our environment, our people and our future prosperity.
</t>
    </r>
    <r>
      <rPr>
        <b/>
        <sz val="11"/>
        <rFont val="Calibri"/>
        <family val="2"/>
        <scheme val="minor"/>
      </rPr>
      <t>Priority: Takes climate action:</t>
    </r>
    <r>
      <rPr>
        <sz val="11"/>
        <rFont val="Calibri"/>
        <family val="2"/>
        <scheme val="minor"/>
      </rPr>
      <t xml:space="preserve">
■ Will help deliver our net-zero target - the Climate Change Act passed by the Scottish Parliament includes an increased ambition to reduce greenhouse gas emissions to 75% of 1990 levels by 2030, 90% by 2040 (i.e. the period covered by this Strategy) and net-zero emissions by 2045. Transport is currently the largest contributor to Scottish emissions and this will be tackled through a range of actions including an ambition to phase out the need for new petrol and diesel cars and vans by 2032, changing people’s travel behaviour and managing demand.
■ Will adapt to the effect of climate change -  in Scotland we are already experiencing the impacts of climate change and we will adapt our transport system to remain resilient and reduce the harmful effects on future generations.
■ Will promote greener, cleaner choices - over the next 20 years, Scotland will see a continued transformation in transport where sustainable travel options are people’s first choice if they need to travel. We will design our transport system so that walking, cycling and public and shared transport take precedence ahead of private car use.
</t>
    </r>
  </si>
  <si>
    <t>Transport Strategy and Analysis Directorate
The Climate Change Unit leads on climate change policy, setting the strategic direction and building the evidence base on how to reduce emissions from Scotland’s transport sector to meet the targets set out in the Climate Change Act (2019). A key area of work in the past year was the publication of the second  National Transport Strategy (NTS2) in February 2020, which sets out four priorities for our transport system over the next twenty years, one of which is 'Takes Climate Action'. The NTS2 supports Scotland’s ambitious climate change agenda and will help our transport system to deliver our emissions targets of a 75% reduction by 2030, and net-zero by 2045. We are committed to embedding the Sustainable Travel and Investment Hierarchies in our decision making.
The Scottish Government Climate Change Plan update (CCPu), which this team leads on transport’s contribution to, was originally scheduled to be published for Parliamentary scrutiny in April 2020, development of which began in late 2019. The Climate Change Unit undertook 2 seminars for transport stakeholders (Inverness, 2 March. Glasgow, 6 March) on the NTS2 and CCPu, to share information and gather feedback ideas. Attendees ranged from transport operators, local authorities, interest/passenger groups, environmental pressure groups. Additionally, the team attended and spoke/facilitated at the 3 core Scottish Government events (across all sectors) on the CCPu (on 17, 20, 25 February).
The NTS2 sets a clear vision for Scotland’s transport system: 'We will have a sustainable, inclusive, safe and accessible transport system, helping deliver a healthier, fairer and more prosperous Scotland for communities, businesses and visitors'.  
The 'Takes Climate Action' priroty has three outcomes:
 • Will help deliver our net-zero target 
• Will adapt to the effects of climate change
• Will promote greener, cleaner choices</t>
  </si>
  <si>
    <r>
      <rPr>
        <sz val="11"/>
        <rFont val="Calibri"/>
        <family val="2"/>
        <scheme val="minor"/>
      </rPr>
      <t>Bus, Accessibility and Active Travel Directorate
The Sustainable and Active Travel Team:
(1) worked with Active Travel Delivery Partners, Regional Transport Partnerships and local authorities to invest SG funding of £80 million in 2019/20 to plan large scale, ambitious changes to city centres that will create safer segregated walking, wheeling and cycling routes;  an additional £5 million is awarded directly to local authorities, third sector and community groups for Smarter Choices, Smarter Places projects which promote all forms of sustainable and active travel;  
(2) increased the numbers of children receiving on-road cycle training, through a support package for volunteers and funding directly to local authorities; 
(3) extended the national cycle network, in urban, suburban and rural areas of Scotland; 
(4) supported Cycling Scotland to work with local authorities on the Give Me Cycle Space campaign and with Police Scotland on the Close Pass Initiative; 
(5) continued to fund the successful electric bike Grant Fund to assist local authorities, public sector agencies, further and higher education institutions, active travel hubs and community groups to adopt e-bikes and e-cargo bikes as more sustainable alternatives to car journeys; private citizens are able to obtain interest free loans to purchase electric bikes; 
(6) continued to fund the first Rail Cycle Hubs at Stirling, Ayr and Kilmarnock stations; many additional hubs have now started across Scotland; 
(7) continued to invest in and promote Forth Bike, the first regional electric bike share scheme in Scotland, and the largest e-bike scheme consisting of 120 electric bikes and 12 charging stations across Stirling, Falkirk and Clackmannshire; 
(8) Supported the Active Nation Commissioner to act as an advocate for active travel to raise the profile of these inclusive and sustainable modes  while promoting health, environmental, social and economic benefits to everyone who lives, works in, or visits Scotland;
(9) the sustainable travel hierarchy promotes walking, cycling, public transport and bike, car, or ride sharing in preference to single occupancy car use for movement of people; the new National Transport Strategy re-enforces this hierarchy.</t>
    </r>
    <r>
      <rPr>
        <sz val="11"/>
        <color rgb="FFFF0000"/>
        <rFont val="Calibri"/>
        <family val="2"/>
        <scheme val="minor"/>
      </rPr>
      <t xml:space="preserve">
</t>
    </r>
    <r>
      <rPr>
        <sz val="11"/>
        <rFont val="Calibri"/>
        <family val="2"/>
        <scheme val="minor"/>
      </rPr>
      <t>Bus Policy:
Bus policy officials have worked closely with bus operators and other key partners on the Programme for Government (PfG) 2019 commitment to invest over £500 million in bus priority infrastructure to tackle the impacts of congestion and encourage bus use over single occupancy car journeys. Such actions are in support of a just transition to net zero given the importance of bus for people and families on low incomes. Bus operators have also been supported to invest in lower emission buses (for carbon, NOx and PM) through the introduction of the Bus Services Operators Grant Low Emission Vehicle incentive, the development of a new capital grant funding offer the Scottish Ultra Low Emission Bus Scheme (SULEBS), and in work to take forward the PfG commitment to explore with the bus sector and the Scottish National Investment Bank new forms of financing to radically accelerate the deployment of zero emission buses across Scotland.</t>
    </r>
  </si>
  <si>
    <r>
      <t xml:space="preserve">
</t>
    </r>
    <r>
      <rPr>
        <sz val="11"/>
        <rFont val="Calibri"/>
        <family val="2"/>
        <scheme val="minor"/>
      </rPr>
      <t xml:space="preserve">Low Carbon Economy
In September 2018, the Scottish Government announced its intention to phase out the need for new petrol and diesel cars by 2032. This is 8 years before the same target in the rest of the UK and would place Scotland among the world’s leading countries in the shift away from fossil fuels for light vehicles. Subsequently, Scottish Ministers have reinforced their intentions to tackle climate change, improve air quality and ensure Scotland is net-zero carbon. The Low Carbon Economy Directorate has a clear focus in facilitating and contributing to these outcomes and has the following vision and outcomes:
</t>
    </r>
    <r>
      <rPr>
        <b/>
        <sz val="11"/>
        <rFont val="Calibri"/>
        <family val="2"/>
        <scheme val="minor"/>
      </rPr>
      <t>Vision:</t>
    </r>
    <r>
      <rPr>
        <sz val="11"/>
        <rFont val="Calibri"/>
        <family val="2"/>
        <scheme val="minor"/>
      </rPr>
      <t xml:space="preserve">  
• A transformative shift to sustainable, low carbon mobility
</t>
    </r>
    <r>
      <rPr>
        <b/>
        <sz val="11"/>
        <rFont val="Calibri"/>
        <family val="2"/>
        <scheme val="minor"/>
      </rPr>
      <t xml:space="preserve">Outcomes: </t>
    </r>
    <r>
      <rPr>
        <sz val="11"/>
        <rFont val="Calibri"/>
        <family val="2"/>
        <scheme val="minor"/>
      </rPr>
      <t xml:space="preserve">
• Scotland is at the forefront of markets for Ultra Low Emission Vehicles 
• Scotland is a global destination for innovation and investment in sustainable, low carbon mobility
• People and places benefit fairly from the shift to sustainable, low carbon mobility
To support these objectives while addressing the main barriers, opportunities and challenges, the directorate has the following strategic objectives:  
• Support strategically coordinated investment in the charging network that encourages wider energy and transport system benefits
• Ensure Scottish EV owners benefit from one of Europe's most consumer friendly charging networks
• Incentive the uptake of ULEVs while supporting sustainable transport and inclusive growth.
• Harness Scotland's industrial and academic expertise to support the expansion of Scotland's low carbon transport supply chain.
• Support sector transition to low carbon transport, including through skills development, while minimising avoidable disruption.
• Grow Scotland’s global reputation in low carbon mobility and establish distinctive propositions for trade and investment.
The Directorate’s current budget is in the region of £65m. This supports a number of programmes designed to promote the uptake of ultra-low emission vehicles including providing funding for investment in charging infrastructure, incentives to homes and businesses to purchase low emissions vehicles, supporting innovation in vehicle technology and engagement with industry and academia to better understand market opportunities and constraints.</t>
    </r>
    <r>
      <rPr>
        <sz val="11"/>
        <color rgb="FFFF0000"/>
        <rFont val="Calibri"/>
        <family val="2"/>
        <scheme val="minor"/>
      </rPr>
      <t xml:space="preserve">
</t>
    </r>
  </si>
  <si>
    <r>
      <rPr>
        <sz val="11"/>
        <rFont val="Calibri"/>
        <family val="2"/>
        <scheme val="minor"/>
      </rPr>
      <t>During 2019/20, a Senior Climate Change Adaptation and Corporate Mitigation Adviser is responsible for strategic decision making and mandatory reporting. The Advisor, (1) oversees a number of officials who  provide raw data from various sources, (2) oversees, monitor and verify the implementation of CMP actions and (3) provides senior civil servants within our senior management team with information to sign off on projects and annual reports. 
The Senior Climate Change Adaptation and Corporate Mitigation Adviser also provides our provide Senior Management Team and Minister with periodic updates, prepares and submit the Public Bodies Climate Change Duties Report, collaborate and share learning on CMP delivery with other agencies, prepares, deliver and assess behavioural change campaigns, seminars and activates. 
A Green Network intranet site administered by the Environment and Sustainability branch is available for Transport Scotland staff and provides information in relation to carbon reduction via Business travel, Commuting and Virtual Meeting Technologies.</t>
    </r>
    <r>
      <rPr>
        <sz val="11"/>
        <color rgb="FFFF0000"/>
        <rFont val="Calibri"/>
        <family val="2"/>
        <scheme val="minor"/>
      </rPr>
      <t xml:space="preserve">
</t>
    </r>
  </si>
  <si>
    <r>
      <rPr>
        <sz val="11"/>
        <rFont val="Calibri"/>
        <family val="2"/>
        <scheme val="minor"/>
      </rPr>
      <t xml:space="preserve">Transport Scotland’s senior management team (comprising the Chief Executive and directors) meet weekly, where a range of issues are discussed, including an extended SMT meeting once a month whereby climate change matters are discussed as and when necessary. In addition, papers are submitted to the SMT, including periodic papers on climate change mitigation and adaptation from senior managers within our Directorates. 
Senior managers from each of Transport Scotland's Directorates have responsibility for policy topic’s outlined within local directorate business plans under Delivery Commitments in our annual business plan (with more detail provided in section 2b), with progress against business objectives regularly discussed and these form the basis of periodic papers to our SMT. A Balance Scorecard was introduced to the SMT meeting in 2017 - giving an overview across a number of topics relating to our organisational performance. Periodically this would include staff travel information, used to monitor our carbon emissions.
In December 2019, the director-level Transport Scotland Climate Change Board was established, chaired by the Transport Scotland CEO and membership including key Transport Scotland directors in relation to climate change. The purpose of this board is to oversee the development of the transport policies for inclusion in the Climate Change Plan update (CCPu) and agree the final content of the transport chapter of the CCPu, following the new emissions targets set out in the Climate Change (Emissions Reduction Targets) (Scotland) Act 2019.
Climate change issues are discussed at weekly and monthly Directorate team meetings. For example, the Head of Environment and Sustainability provides a weekly update to the Roads Directorate SMT (with a particular focus on road operations). TS staff will also attend a variety of wider public and non-public sector working groups, these include but are not limited to, Adaptation Scotland board meeting, Climate Ready Clyde and the Public Bodies Environmental Manager Forum.  </t>
    </r>
    <r>
      <rPr>
        <sz val="11"/>
        <color rgb="FFFF0000"/>
        <rFont val="Calibri"/>
        <family val="2"/>
        <scheme val="minor"/>
      </rPr>
      <t xml:space="preserve">
</t>
    </r>
    <r>
      <rPr>
        <sz val="11"/>
        <color theme="1"/>
        <rFont val="Calibri"/>
        <family val="2"/>
        <scheme val="minor"/>
      </rPr>
      <t xml:space="preserve">
</t>
    </r>
  </si>
  <si>
    <r>
      <rPr>
        <sz val="11"/>
        <rFont val="Calibri"/>
        <family val="2"/>
        <scheme val="minor"/>
      </rPr>
      <t>The National Transport Strategy (NTS2), our corporate plan and Programme for Government sets out a whole range of activities which will be our focus going forward.</t>
    </r>
    <r>
      <rPr>
        <sz val="11"/>
        <color rgb="FFFF0000"/>
        <rFont val="Calibri"/>
        <family val="2"/>
        <scheme val="minor"/>
      </rPr>
      <t xml:space="preserve"> </t>
    </r>
    <r>
      <rPr>
        <sz val="11"/>
        <rFont val="Calibri"/>
        <family val="2"/>
        <scheme val="minor"/>
      </rPr>
      <t>These include delivering a step change in tackling poor air quality, promoting active travel, improving accessibility, significant commitments to decarbonise the transport network and to promote the  use of bus to aid Scotland's move to a low carbon economy. Climate change is at the core of Transport Scotland’s actions. Each Directorate within the agency considers the impacts of climate change throughout all operational and policy decision making.</t>
    </r>
    <r>
      <rPr>
        <sz val="11"/>
        <color rgb="FFFF0000"/>
        <rFont val="Calibri"/>
        <family val="2"/>
        <scheme val="minor"/>
      </rPr>
      <t xml:space="preserve">
</t>
    </r>
    <r>
      <rPr>
        <sz val="11"/>
        <rFont val="Calibri"/>
        <family val="2"/>
        <scheme val="minor"/>
      </rPr>
      <t xml:space="preserve">Roads Directorate - Environment and Sustainability  manages two distinct areas:
• Air Quality - The air quality team lead on issues relating to transport related air pollution levels and the impact on human health. The ongoing development of Low Emission Zone (LEZ) policy in Scotland was a key task during 2019-20, at which point it was the intention for LEZs to be introduced across Scotland’s four largest cities, Glasgow, Edinburgh, Dundee and Aberdeen. The first of Scotland’s LEZs commenced in Glasgow on the 31st December 2018, and actions to progress the introduction of LEZs were undertaken in 2019-20, with the other three cities committed to implementing a LEZ.
The introduction of LEZs is likely to contribute to us meeting the carbon reduction targets that are required to tackle Climate Change. This will be through the one of the co-benefits of the encouragement of cleaner vehicles and those which emit no emissions at all.
The Transport (Scotland) Act 2019 received Royal Assent in November 2019 and provides powers for Regulations to be set for LEZ emission standards and the development of these Regulations began in late 2019. A mandatory objective on how LEZs will contribute towards meeting the emission reduction targets set out in Part 1 of the Climate Change (Scotland) Act 2009 is also stated in the Act. 
In 2019-20, we continued to provide practical and financial support to local authorities, as well as significant funding to help people and business prepare for the introduction of LEZs. 
The Low Emission Zone Support Fund was launched in October 2019, to support those having the most difficulty in preparing for LEZs. The first phase provides financial support via a retrofitting grant (£10,000 per vehicle) to convert/retrofit taxi engines or exhausts in order to help these commercial vehicles comply with forthcoming LEZ emissions standards.
In 2019-20, we provided £4.5 million via the Public Transport Provision Fund, to local authorities and regional transport partnerships in order to establish LEZ-related projects. 
We also continue to support bus operators of all sizes to retrofit their fleets ahead of the introduction of LEZs. Work on converting buses/coaches where operators were awarded grants via Phase 2 of the Bus Emissions Abatement Retrofit (BEAR) Scheme continued throughout 2019. 
We committed £8.857 million for the third phase of the BEAR scheme in 2019-20. BEAR 3 was launched in November 2019, encouraging bids from micro and small operators in particular under State aid de-minimus rules. In July 2019 Transport Scotland sent a notification to the European Commission (EC) requesting an increase on State aid thresholds for exhaust retrofitting to Euro VI standards. This would increase the amount of ‘per bus’ funding available to operators. Officials continued to liaise with the EC throughout 2019/early 2020.
Action taken to retrofit buses over the past year has delivered air quality improvements ahead of the LEZ being in place.
</t>
    </r>
    <r>
      <rPr>
        <sz val="11"/>
        <color rgb="FFFF0000"/>
        <rFont val="Calibri"/>
        <family val="2"/>
        <scheme val="minor"/>
      </rPr>
      <t xml:space="preserve">
</t>
    </r>
    <r>
      <rPr>
        <sz val="11"/>
        <rFont val="Calibri"/>
        <family val="2"/>
        <scheme val="minor"/>
      </rPr>
      <t>• Environment and Sustainability  - The environment and sustainability team lead on corporate climate change mitigation, climate change adaptation and sustainable engineering. Officials also support actions in the carbon management plan and provide an update on the data necessary to produce an annual public bodies duties report which focuses only on corporate emissions as defined in our carbon management plan. In relation to the outcomes outlined in the Scottish Climate Change Adaptation Programme (SCCAP2), progress on each action is reported annually into the Scottish Government’s Scottish Climate Change Adaptation Programme (SCCAP) annual report. Input into the Natural Environment Research Council (NERC) Environmental Risk to Infrastructure research project is also provided. The Environment and Sustainability team also provde environmental advice to the Major Projects Directorate regarding sustainability and climate change that informs their procurement strategy and processes.
The below teams also take on elements of policy related to climate change in their day to day duties.</t>
    </r>
    <r>
      <rPr>
        <sz val="11"/>
        <color rgb="FFFF0000"/>
        <rFont val="Calibri"/>
        <family val="2"/>
        <scheme val="minor"/>
      </rPr>
      <t xml:space="preserve">
</t>
    </r>
  </si>
  <si>
    <t>Carbon Management Plan Year 4: 57.7% reduction in total emissions when compared to baseline</t>
  </si>
  <si>
    <t>Carbon Management Plan Year 3: 36.5% reduction in total emissions when compared to baseline</t>
  </si>
  <si>
    <t>Carbon Management Plan Year 2: 20.5% reduction in total emissions when compared to baseline</t>
  </si>
  <si>
    <t>Carbon Management Plan Year 1: Baseline set in TS Carbon Management Plan 3rd Edition differs slightly from year one report due to emissions factors changing</t>
  </si>
  <si>
    <t>The current and future climate-related risks to transport were reviewed in the first UK Climate Change Risk Assessment, as can be found here: https://www.gov.uk/government/publications/uk-climate-change-risk-assessment-government-report. With respect to current risk associated with current weather and climate, various corporate Transport Scotland risk assessments and contract documentation make reference to this topic, such as:
• Ready for winter campaign
• Severe Weather services and preparation within the 4th generation term contract for the management and maintenance of the Scottish trunk road network.
• Severe weather on the trunk road network
• Landslide locations on the trunk road in Scotland Risks linked to future climate change have been assessed and understood as part of the development of the Scottish Climate Change Adaptation Programme. The main long term objectives for the transport sector, and associated priority objectives for the coming years (as shown by the bullet points), are as follows: By 2050, there will be less or no more disruption on the transport networks caused 
• Assess public attitude on disruption
• Coordinate existing flooding information across transport network operators and identify location where flood knowledge should be improved.
• Determine which areas of the transport network are susceptible to flooding, inundation, subsidence and ground water.
• Determine what future actions may be required for adapting the transport network to flooding. 
• Continue to implement and deliver the programme of design, research and policy initiatives identified in the Scottish Road Network Climate Change Study (2005 with updates in 2009 and 2012).
• Understand how wetter weather, along with an increasing emphasis on public transport, may change traffic and congestion patterns in urban areas
• Ensure SUDS systems are incorporated into new schemes and existing SUDS systems are operating to their design standard
• Establish and develop links with transport providers in Ireland and the Nordic countries (plus links via World Road Association), in order to exchange information and experience on coping with wetter conditions, with particular emphasis on flooding, by 2050, there will be less or no more disruption on the transport networks caused by severe weather events compared to 2010
• Collect and analyse information and data to determine which areas of the transport network are susceptible to high winds and implement the High Wind Strategy.
• Review and adapt, procedures and maintenance and operation regimes so that (i) transport networks and (ii) emergency responders can react effectively to unexpected climatic events.
• Review ongoing maintenance and operation regimes for trunk road networks to take account of changes in weather pattern. 
• Review the maintenance and operation regimes for trunk road networks so that works to prevent subsidence are dealt with as a priority where financial resources allow.
• Promote the recognition that passenger infrastructure has to be designed to cope with more severe weather.
• Share information on the effects of climate change and encourage transport operators to take these into account when developing their business continuity plans.
• Review information around fog projections to determine significance of impacts on the transport network
• Support the development of freight and non-freight driver education programmes and learner training to cover how to drive in extreme conditions. Support the provision of information to the travelling public, by 2050, there will be less or no more disruption on the transport networks caused by landslides compared to 2010
• Continue to implement and deliver recommendations from the Landslide Study
• Ensure journey times and reliability on transport networks keeps pace with the change in demand from tourism and inward migration
• Monitor demand against capacity across all transport modes and co-reference to visitor numbers, by 2050, ensure there will no more disruption on the transport networks caused by scour and debris impact compared to 2010
• Continued monitoring of trunk road bridges and other structures within inspection regimes &amp; enhanced monitoring of those structures known to be at risk.  Ensure that by 2050 that the decrease in snowfall frequency does not lead to under-preparedness and a consequential increase in disruptive snowfall events in comparison to 2010.
• Maintain the current level of winter preparedness across all transport modes by 2050, there will be less or no more disruption on the transport networks caused by coastal erosion compared to 2010
• Assess the vulnerability of coastal transport infrastructure to sea level rise and flood risk</t>
  </si>
  <si>
    <t xml:space="preserve">The Climate Ready Buildings and Infrastructure section of the Scottish Climate Change Adaptation Programme contains an outline of the transport policies and proposals that will be delivered in Scotland. 
Transport Scotland is a named public  body within the Climate Ready Scotland: climate change adaptation programme 2019-2024 (SCCAP). This list provides the framework for Transport Scotland’s climate change adaptation strategy, and forms the basis of a rolling ‘action plan tracker’ to monitor progress against the actions (as outlined in more detail in 4c and 4d). Other strategies, plans and policies that include climate change adaptation include the Road Asset Management Plan, Fitting Landscapes and the ScotRail franchise. </t>
  </si>
  <si>
    <t xml:space="preserve">A review of the Cleaner Air for Scotland Strategy is due for completion at the end of 2019. Low Emission Zones will set an environmental limit on certain road spaces, allowing access to only the cleanest vehicles. We will work in partnership with local authorities and regional transport partnerships to deliver Low Emission Zones that are well designed to consistent national standards. The National Low Emissions Framework document will set the framework within which Low Emissions Zones are introduced and will be published in line with the commitments of the Cleaner Air for Scotland strategy. </t>
  </si>
  <si>
    <t>Reader is directed to Section 2b for an update in relation to Air Quality</t>
  </si>
  <si>
    <t>N/A - Not applicable during the report year - During the last reporting year, work on STPR 2 had not started</t>
  </si>
  <si>
    <t>Operating Costs - £17m
Programme Staff Costs - £12m</t>
  </si>
  <si>
    <t xml:space="preserve">The report has compiled by Transport Scotland’s Environment &amp; Sustainability (E&amp;S) Manager and an Environment &amp; Sustainability Adviser. The E&amp;S Manager collects the data outlined in Section 3a. This data is reviewed and 'cleansed' to remove errors in terms of typo's etc. The data is also checked for accuracy in terms of distances travelled for business and commute travel journeys in particular. Thereafter, the Head of Environment and Sustainability will review the 'cleaned' data with the Senior Environment and Sustainability Adviser, to see if any obvious anomalies are evident in the data sets. 
The Transport Scotland Senior Management Team, will review the documents and sign off prior to submission.
</t>
  </si>
  <si>
    <t>Craig Love/Gary Donalson</t>
  </si>
  <si>
    <t>Environment &amp; Sustainaiblity Manager/Environment &amp; Sustainability Adviser</t>
  </si>
  <si>
    <t>Several elements of the data contained within the report are externally validated. These include;
• Transport Scotland Annual Accounts (Audit Scotland)
• Scottish Climate Change Adaptation Programme (Scottish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</si>
</sst>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000000"/>
    <numFmt numFmtId="172" formatCode="0.00000"/>
    <numFmt numFmtId="173" formatCode="??0.0?????"/>
    <numFmt numFmtId="174" formatCode="??0.00000"/>
    <numFmt numFmtId="175" formatCode="??0.0????????"/>
    <numFmt numFmtId="176" formatCode="??0"/>
    <numFmt numFmtId="177" formatCode="??0.0????"/>
    <numFmt numFmtId="178" formatCode="#,##0.000"/>
  </numFmts>
  <fonts count="26"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b/>
      <vertAlign val="subscript"/>
      <sz val="11"/>
      <name val="Calibri"/>
      <family val="2"/>
      <scheme val="minor"/>
    </font>
    <font>
      <sz val="11"/>
      <color rgb="FFFF0000"/>
      <name val="Calibri"/>
      <family val="2"/>
      <scheme val="minor"/>
    </font>
    <font>
      <u/>
      <sz val="11"/>
      <name val="Calibri"/>
      <family val="2"/>
      <scheme val="minor"/>
    </font>
    <font>
      <sz val="11"/>
      <name val="Arial"/>
      <family val="2"/>
    </font>
    <font>
      <sz val="11"/>
      <color rgb="FF000000"/>
      <name val="Arial"/>
      <family val="2"/>
    </font>
    <font>
      <b/>
      <u/>
      <sz val="11"/>
      <color theme="1"/>
      <name val="Calibri"/>
      <family val="2"/>
      <scheme val="minor"/>
    </font>
    <font>
      <sz val="11"/>
      <color indexed="22"/>
      <name val="Calibri"/>
      <family val="2"/>
    </font>
    <font>
      <sz val="10"/>
      <color indexed="22"/>
      <name val="Calibri"/>
      <family val="2"/>
    </font>
  </fonts>
  <fills count="25">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rgb="FFD3D3D3"/>
      </left>
      <right style="thin">
        <color rgb="FFD3D3D3"/>
      </right>
      <top style="thin">
        <color rgb="FFD3D3D3"/>
      </top>
      <bottom style="thin">
        <color rgb="FFD3D3D3"/>
      </bottom>
      <diagonal/>
    </border>
    <border>
      <left style="thin">
        <color rgb="FF053D5F"/>
      </left>
      <right style="thin">
        <color rgb="FF053D5F"/>
      </right>
      <top style="thin">
        <color rgb="FF053D5F"/>
      </top>
      <bottom style="thin">
        <color rgb="FF053D5F"/>
      </bottom>
      <diagonal/>
    </border>
    <border>
      <left style="medium">
        <color indexed="64"/>
      </left>
      <right/>
      <top style="thin">
        <color indexed="64"/>
      </top>
      <bottom style="thin">
        <color indexed="64"/>
      </bottom>
      <diagonal/>
    </border>
    <border>
      <left style="medium">
        <color indexed="64"/>
      </left>
      <right/>
      <top style="thin">
        <color theme="5" tint="0.59996337778862885"/>
      </top>
      <bottom style="thin">
        <color theme="5" tint="0.59996337778862885"/>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72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4" xfId="0" applyFill="1" applyBorder="1"/>
    <xf numFmtId="0" fontId="0" fillId="0" borderId="35" xfId="0" applyFill="1" applyBorder="1"/>
    <xf numFmtId="0" fontId="0" fillId="0" borderId="37"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5" xfId="0" applyFont="1" applyFill="1" applyBorder="1" applyAlignment="1">
      <alignment horizontal="center" vertical="center" wrapText="1"/>
    </xf>
    <xf numFmtId="0" fontId="1" fillId="6" borderId="46"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0" fillId="0" borderId="55" xfId="0" applyFill="1" applyBorder="1"/>
    <xf numFmtId="0" fontId="2" fillId="7" borderId="32" xfId="0" applyFont="1" applyFill="1" applyBorder="1" applyAlignment="1">
      <alignment vertical="center"/>
    </xf>
    <xf numFmtId="0" fontId="0" fillId="0" borderId="56" xfId="0" applyFill="1" applyBorder="1"/>
    <xf numFmtId="0" fontId="1" fillId="6" borderId="54" xfId="0" applyFont="1" applyFill="1" applyBorder="1" applyAlignment="1">
      <alignment horizontal="center" vertical="center" wrapText="1"/>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0" fillId="9" borderId="31" xfId="0" applyFill="1" applyBorder="1"/>
    <xf numFmtId="0" fontId="1" fillId="6" borderId="49"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0" borderId="0" xfId="0" applyFont="1" applyFill="1" applyBorder="1" applyAlignment="1">
      <alignment horizontal="center"/>
    </xf>
    <xf numFmtId="0" fontId="1" fillId="11" borderId="9" xfId="0" applyFont="1" applyFill="1" applyBorder="1"/>
    <xf numFmtId="0" fontId="1" fillId="10" borderId="62" xfId="0" applyFont="1" applyFill="1" applyBorder="1" applyAlignment="1">
      <alignment horizontal="center"/>
    </xf>
    <xf numFmtId="0" fontId="1" fillId="11" borderId="7" xfId="0" applyFont="1" applyFill="1" applyBorder="1"/>
    <xf numFmtId="0" fontId="1" fillId="11" borderId="4" xfId="0" applyFont="1" applyFill="1" applyBorder="1"/>
    <xf numFmtId="0" fontId="1" fillId="10" borderId="64" xfId="0" applyFont="1" applyFill="1" applyBorder="1" applyAlignment="1">
      <alignment horizontal="center"/>
    </xf>
    <xf numFmtId="0" fontId="1" fillId="10" borderId="64" xfId="0" applyFont="1" applyFill="1" applyBorder="1" applyAlignment="1">
      <alignment horizontal="left"/>
    </xf>
    <xf numFmtId="0" fontId="1" fillId="12" borderId="0" xfId="0" applyFont="1" applyFill="1" applyBorder="1" applyAlignment="1">
      <alignment horizontal="center"/>
    </xf>
    <xf numFmtId="0" fontId="0" fillId="12" borderId="0" xfId="0" applyFill="1" applyBorder="1" applyAlignment="1">
      <alignment horizontal="left" vertical="top"/>
    </xf>
    <xf numFmtId="0" fontId="0" fillId="12" borderId="0" xfId="0" applyFont="1" applyFill="1" applyBorder="1" applyAlignment="1">
      <alignment vertical="top"/>
    </xf>
    <xf numFmtId="0" fontId="1" fillId="10" borderId="0" xfId="0" applyFont="1" applyFill="1" applyBorder="1" applyAlignment="1">
      <alignment horizontal="left"/>
    </xf>
    <xf numFmtId="0" fontId="1" fillId="10" borderId="65" xfId="0" applyFont="1" applyFill="1" applyBorder="1" applyAlignment="1">
      <alignment horizontal="center"/>
    </xf>
    <xf numFmtId="0" fontId="0" fillId="10" borderId="0" xfId="0" applyFont="1" applyFill="1" applyBorder="1" applyAlignment="1">
      <alignment vertical="top"/>
    </xf>
    <xf numFmtId="0" fontId="1" fillId="10" borderId="66" xfId="0" applyFont="1" applyFill="1" applyBorder="1" applyAlignment="1"/>
    <xf numFmtId="0" fontId="1" fillId="10" borderId="67" xfId="0" applyFont="1" applyFill="1" applyBorder="1" applyAlignment="1">
      <alignment horizontal="center"/>
    </xf>
    <xf numFmtId="0" fontId="0" fillId="10" borderId="67" xfId="0" applyFill="1" applyBorder="1" applyAlignment="1">
      <alignment vertical="top"/>
    </xf>
    <xf numFmtId="0" fontId="1" fillId="10" borderId="64" xfId="0" applyFont="1" applyFill="1" applyBorder="1" applyAlignment="1"/>
    <xf numFmtId="0" fontId="2" fillId="11" borderId="68" xfId="0" applyFont="1" applyFill="1" applyBorder="1" applyAlignment="1">
      <alignment vertical="center"/>
    </xf>
    <xf numFmtId="0" fontId="3" fillId="13" borderId="69" xfId="0" applyFont="1" applyFill="1" applyBorder="1" applyAlignment="1">
      <alignment horizontal="center"/>
    </xf>
    <xf numFmtId="0" fontId="3" fillId="13" borderId="70" xfId="0" applyFont="1" applyFill="1" applyBorder="1" applyAlignment="1">
      <alignment horizontal="center"/>
    </xf>
    <xf numFmtId="169" fontId="4" fillId="13" borderId="70" xfId="0" applyNumberFormat="1" applyFont="1" applyFill="1" applyBorder="1"/>
    <xf numFmtId="0" fontId="3" fillId="13" borderId="0" xfId="0" applyFont="1" applyFill="1" applyBorder="1" applyAlignment="1">
      <alignment horizontal="center"/>
    </xf>
    <xf numFmtId="0" fontId="3" fillId="13" borderId="70" xfId="0" applyFont="1" applyFill="1" applyBorder="1"/>
    <xf numFmtId="0" fontId="2" fillId="14" borderId="0" xfId="0" applyFont="1" applyFill="1" applyBorder="1" applyAlignment="1">
      <alignment vertical="center"/>
    </xf>
    <xf numFmtId="0" fontId="2" fillId="15" borderId="0" xfId="0" applyFont="1" applyFill="1" applyBorder="1" applyAlignment="1">
      <alignment vertical="center"/>
    </xf>
    <xf numFmtId="0" fontId="2" fillId="15" borderId="72" xfId="0" applyFont="1" applyFill="1" applyBorder="1" applyAlignment="1">
      <alignment vertical="center"/>
    </xf>
    <xf numFmtId="0" fontId="3" fillId="5" borderId="0" xfId="0" applyFont="1" applyFill="1" applyBorder="1" applyAlignment="1">
      <alignment horizontal="center"/>
    </xf>
    <xf numFmtId="169" fontId="4" fillId="5" borderId="73"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7" xfId="0" applyFont="1" applyFill="1" applyBorder="1" applyAlignment="1"/>
    <xf numFmtId="0" fontId="3" fillId="5" borderId="78" xfId="0" applyFont="1" applyFill="1" applyBorder="1" applyAlignment="1">
      <alignment horizontal="left"/>
    </xf>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2" borderId="10" xfId="0" applyFill="1" applyBorder="1" applyAlignment="1">
      <alignment horizontal="center" vertical="center"/>
    </xf>
    <xf numFmtId="0" fontId="1" fillId="16" borderId="5" xfId="0" applyFont="1" applyFill="1" applyBorder="1" applyAlignment="1">
      <alignment vertical="center" wrapText="1"/>
    </xf>
    <xf numFmtId="0" fontId="3" fillId="5" borderId="78" xfId="0" applyFont="1" applyFill="1" applyBorder="1" applyAlignment="1"/>
    <xf numFmtId="169" fontId="4" fillId="5" borderId="74" xfId="0" applyNumberFormat="1" applyFont="1" applyFill="1" applyBorder="1"/>
    <xf numFmtId="0" fontId="3" fillId="5" borderId="0" xfId="0" applyFont="1" applyFill="1" applyBorder="1" applyAlignment="1">
      <alignment vertical="top"/>
    </xf>
    <xf numFmtId="0" fontId="3" fillId="5" borderId="76" xfId="0" applyFont="1" applyFill="1" applyBorder="1" applyAlignment="1"/>
    <xf numFmtId="0" fontId="0" fillId="0" borderId="2" xfId="0" applyBorder="1"/>
    <xf numFmtId="0" fontId="2" fillId="16" borderId="81" xfId="0" applyFont="1" applyFill="1" applyBorder="1" applyAlignment="1">
      <alignment vertical="center"/>
    </xf>
    <xf numFmtId="0" fontId="1" fillId="4" borderId="0" xfId="0" applyFont="1" applyFill="1" applyBorder="1" applyAlignment="1">
      <alignment horizontal="center"/>
    </xf>
    <xf numFmtId="0" fontId="1" fillId="4" borderId="83" xfId="0" applyFont="1" applyFill="1" applyBorder="1" applyAlignment="1">
      <alignment horizontal="center"/>
    </xf>
    <xf numFmtId="0" fontId="2" fillId="17" borderId="0" xfId="0" applyFont="1" applyFill="1" applyBorder="1" applyAlignment="1">
      <alignment vertical="center"/>
    </xf>
    <xf numFmtId="0" fontId="0" fillId="11" borderId="11" xfId="0" applyFill="1" applyBorder="1"/>
    <xf numFmtId="170" fontId="0" fillId="2" borderId="10" xfId="1" applyNumberFormat="1" applyFont="1" applyFill="1" applyBorder="1"/>
    <xf numFmtId="0" fontId="0" fillId="2" borderId="9" xfId="0" applyFill="1" applyBorder="1"/>
    <xf numFmtId="0" fontId="1" fillId="3" borderId="4" xfId="0" applyFont="1" applyFill="1" applyBorder="1" applyAlignment="1">
      <alignment vertical="center"/>
    </xf>
    <xf numFmtId="0" fontId="1" fillId="11" borderId="11" xfId="0" applyFont="1" applyFill="1" applyBorder="1"/>
    <xf numFmtId="170" fontId="1" fillId="11" borderId="10" xfId="1" applyNumberFormat="1" applyFont="1" applyFill="1" applyBorder="1"/>
    <xf numFmtId="0" fontId="0" fillId="11" borderId="21" xfId="0" applyFill="1" applyBorder="1"/>
    <xf numFmtId="170" fontId="0" fillId="2" borderId="79" xfId="1" applyNumberFormat="1" applyFont="1" applyFill="1" applyBorder="1"/>
    <xf numFmtId="0" fontId="0" fillId="2" borderId="20" xfId="0" applyFill="1" applyBorder="1"/>
    <xf numFmtId="0" fontId="0" fillId="11" borderId="8" xfId="0" applyFill="1" applyBorder="1"/>
    <xf numFmtId="170" fontId="0" fillId="2" borderId="3" xfId="1" applyNumberFormat="1" applyFont="1" applyFill="1" applyBorder="1"/>
    <xf numFmtId="0" fontId="0" fillId="2" borderId="7" xfId="0" applyFill="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1" fillId="4" borderId="84" xfId="0" applyFont="1" applyFill="1" applyBorder="1" applyAlignment="1">
      <alignment horizontal="center"/>
    </xf>
    <xf numFmtId="169" fontId="0" fillId="4" borderId="84" xfId="0" applyNumberFormat="1" applyFill="1" applyBorder="1"/>
    <xf numFmtId="0" fontId="0" fillId="2" borderId="3" xfId="0" applyFill="1" applyBorder="1"/>
    <xf numFmtId="0" fontId="1" fillId="3" borderId="4" xfId="0" applyFont="1" applyFill="1" applyBorder="1" applyAlignment="1">
      <alignment vertical="center" wrapText="1"/>
    </xf>
    <xf numFmtId="0" fontId="1" fillId="4" borderId="84" xfId="0" applyFont="1" applyFill="1" applyBorder="1" applyAlignment="1">
      <alignment horizontal="left"/>
    </xf>
    <xf numFmtId="0" fontId="0" fillId="4" borderId="0" xfId="0" applyFont="1" applyFill="1" applyBorder="1" applyAlignment="1">
      <alignment horizontal="left" vertical="top"/>
    </xf>
    <xf numFmtId="0" fontId="0" fillId="2" borderId="38" xfId="0" applyFill="1" applyBorder="1"/>
    <xf numFmtId="0" fontId="0" fillId="2" borderId="23" xfId="0" applyFill="1" applyBorder="1"/>
    <xf numFmtId="0" fontId="1" fillId="4" borderId="83" xfId="0" applyFont="1" applyFill="1" applyBorder="1" applyAlignment="1"/>
    <xf numFmtId="0" fontId="1" fillId="4" borderId="84" xfId="0" applyFont="1" applyFill="1" applyBorder="1" applyAlignment="1"/>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6" xfId="0" applyFont="1" applyFill="1" applyBorder="1" applyAlignment="1">
      <alignment vertical="center"/>
    </xf>
    <xf numFmtId="0" fontId="3" fillId="19" borderId="0" xfId="0" applyFont="1" applyFill="1" applyBorder="1" applyAlignment="1">
      <alignment horizontal="center"/>
    </xf>
    <xf numFmtId="0" fontId="3" fillId="19" borderId="87" xfId="0" applyFont="1" applyFill="1" applyBorder="1" applyAlignment="1">
      <alignment horizontal="center"/>
    </xf>
    <xf numFmtId="0" fontId="3" fillId="19" borderId="89" xfId="0" applyFont="1" applyFill="1" applyBorder="1" applyAlignment="1">
      <alignment horizontal="center"/>
    </xf>
    <xf numFmtId="0" fontId="3" fillId="19" borderId="89" xfId="0" applyFont="1" applyFill="1" applyBorder="1" applyAlignment="1">
      <alignment horizontal="left"/>
    </xf>
    <xf numFmtId="0" fontId="2" fillId="20" borderId="0" xfId="0" applyFont="1" applyFill="1" applyBorder="1" applyAlignment="1">
      <alignment vertical="center"/>
    </xf>
    <xf numFmtId="0" fontId="4" fillId="19" borderId="0" xfId="0" applyFont="1" applyFill="1" applyBorder="1" applyAlignment="1">
      <alignment vertical="top"/>
    </xf>
    <xf numFmtId="0" fontId="4" fillId="19" borderId="87" xfId="0" applyFont="1" applyFill="1" applyBorder="1" applyAlignment="1">
      <alignment vertical="top"/>
    </xf>
    <xf numFmtId="0" fontId="0" fillId="2" borderId="79" xfId="0" applyFill="1" applyBorder="1"/>
    <xf numFmtId="0" fontId="1" fillId="21" borderId="6" xfId="0" applyFont="1" applyFill="1" applyBorder="1" applyAlignment="1">
      <alignment horizontal="left" vertical="center"/>
    </xf>
    <xf numFmtId="0" fontId="1" fillId="21" borderId="5" xfId="0" applyFont="1" applyFill="1" applyBorder="1" applyAlignment="1">
      <alignment horizontal="left" vertical="center"/>
    </xf>
    <xf numFmtId="0" fontId="1" fillId="21" borderId="4" xfId="0" applyFont="1" applyFill="1" applyBorder="1" applyAlignment="1">
      <alignment horizontal="left" vertical="center"/>
    </xf>
    <xf numFmtId="0" fontId="4" fillId="19" borderId="0" xfId="0" applyFont="1" applyFill="1" applyBorder="1" applyAlignment="1">
      <alignment horizontal="left" vertical="top"/>
    </xf>
    <xf numFmtId="0" fontId="1" fillId="21" borderId="4" xfId="0" applyFont="1" applyFill="1" applyBorder="1" applyAlignment="1">
      <alignment vertical="center"/>
    </xf>
    <xf numFmtId="0" fontId="3" fillId="19" borderId="0" xfId="0" applyFont="1" applyFill="1" applyBorder="1" applyAlignment="1">
      <alignment horizontal="left" vertical="top" wrapText="1"/>
    </xf>
    <xf numFmtId="0" fontId="4" fillId="19" borderId="91" xfId="0" applyFont="1" applyFill="1" applyBorder="1" applyAlignment="1">
      <alignment vertical="top"/>
    </xf>
    <xf numFmtId="0" fontId="2" fillId="21" borderId="93" xfId="0" applyFont="1" applyFill="1" applyBorder="1" applyAlignment="1">
      <alignment vertical="center"/>
    </xf>
    <xf numFmtId="0" fontId="1" fillId="10" borderId="94" xfId="0" applyFont="1" applyFill="1" applyBorder="1" applyAlignment="1">
      <alignment horizontal="left"/>
    </xf>
    <xf numFmtId="0" fontId="1" fillId="10" borderId="94" xfId="0" applyFont="1" applyFill="1" applyBorder="1" applyAlignment="1">
      <alignment horizontal="center"/>
    </xf>
    <xf numFmtId="169" fontId="0" fillId="2" borderId="95" xfId="0" applyNumberFormat="1" applyFill="1" applyBorder="1" applyAlignment="1">
      <alignment vertical="center"/>
    </xf>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0" fillId="2" borderId="95" xfId="0" applyFill="1" applyBorder="1" applyAlignment="1">
      <alignment vertical="center"/>
    </xf>
    <xf numFmtId="0" fontId="1" fillId="10" borderId="97" xfId="0" applyFont="1" applyFill="1" applyBorder="1" applyAlignment="1">
      <alignment horizontal="center"/>
    </xf>
    <xf numFmtId="0" fontId="1" fillId="10" borderId="98" xfId="0" applyFont="1" applyFill="1" applyBorder="1" applyAlignment="1">
      <alignment horizontal="center"/>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2"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1"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0" fillId="2" borderId="55" xfId="0" applyFill="1" applyBorder="1"/>
    <xf numFmtId="0" fontId="0" fillId="0" borderId="37" xfId="0" applyBorder="1"/>
    <xf numFmtId="0" fontId="1" fillId="10" borderId="100" xfId="0" applyFont="1" applyFill="1" applyBorder="1" applyAlignment="1">
      <alignment horizontal="center"/>
    </xf>
    <xf numFmtId="0" fontId="1" fillId="10" borderId="101" xfId="0" applyFont="1" applyFill="1" applyBorder="1" applyAlignment="1">
      <alignment horizontal="center"/>
    </xf>
    <xf numFmtId="0" fontId="1" fillId="10" borderId="42" xfId="0" applyFont="1" applyFill="1" applyBorder="1" applyAlignment="1">
      <alignment horizontal="center"/>
    </xf>
    <xf numFmtId="0" fontId="1" fillId="10" borderId="102" xfId="0" applyFont="1" applyFill="1" applyBorder="1" applyAlignment="1">
      <alignment horizontal="center"/>
    </xf>
    <xf numFmtId="0" fontId="1" fillId="10" borderId="103" xfId="0" applyFont="1" applyFill="1" applyBorder="1" applyAlignment="1">
      <alignment horizontal="center"/>
    </xf>
    <xf numFmtId="0" fontId="1" fillId="10" borderId="41" xfId="0" applyFont="1" applyFill="1" applyBorder="1" applyAlignment="1">
      <alignment horizontal="center"/>
    </xf>
    <xf numFmtId="0" fontId="2" fillId="21" borderId="104" xfId="0" applyFont="1" applyFill="1" applyBorder="1" applyAlignment="1">
      <alignment horizontal="center" vertical="center"/>
    </xf>
    <xf numFmtId="0" fontId="2" fillId="21" borderId="105" xfId="0" applyFont="1" applyFill="1" applyBorder="1" applyAlignment="1">
      <alignment vertical="center"/>
    </xf>
    <xf numFmtId="0" fontId="2" fillId="20" borderId="41" xfId="0" applyFont="1" applyFill="1" applyBorder="1" applyAlignment="1">
      <alignment horizontal="center" vertical="center"/>
    </xf>
    <xf numFmtId="0" fontId="2" fillId="20" borderId="106" xfId="0" applyFont="1" applyFill="1" applyBorder="1" applyAlignment="1">
      <alignment vertical="center"/>
    </xf>
    <xf numFmtId="0" fontId="3" fillId="19" borderId="107" xfId="0" applyFont="1" applyFill="1" applyBorder="1" applyAlignment="1">
      <alignment horizontal="center"/>
    </xf>
    <xf numFmtId="0" fontId="3" fillId="19" borderId="42" xfId="0" applyFont="1" applyFill="1" applyBorder="1" applyAlignment="1">
      <alignment horizontal="center"/>
    </xf>
    <xf numFmtId="0" fontId="3" fillId="19" borderId="108" xfId="0" applyFont="1" applyFill="1" applyBorder="1" applyAlignment="1">
      <alignment vertical="top"/>
    </xf>
    <xf numFmtId="0" fontId="3" fillId="19" borderId="41" xfId="0" applyFont="1" applyFill="1" applyBorder="1" applyAlignment="1">
      <alignment vertical="top"/>
    </xf>
    <xf numFmtId="0" fontId="3" fillId="19" borderId="41" xfId="0" applyFont="1" applyFill="1" applyBorder="1" applyAlignment="1">
      <alignment horizontal="center"/>
    </xf>
    <xf numFmtId="0" fontId="2" fillId="20" borderId="41" xfId="0" applyFont="1" applyFill="1" applyBorder="1" applyAlignment="1">
      <alignment vertical="center"/>
    </xf>
    <xf numFmtId="0" fontId="2" fillId="20" borderId="42" xfId="0" applyFont="1" applyFill="1" applyBorder="1" applyAlignment="1">
      <alignment vertical="center"/>
    </xf>
    <xf numFmtId="0" fontId="3" fillId="19" borderId="109" xfId="0" applyFont="1" applyFill="1" applyBorder="1" applyAlignment="1">
      <alignment horizontal="center" vertical="center"/>
    </xf>
    <xf numFmtId="0" fontId="3" fillId="19" borderId="109" xfId="0" applyFont="1" applyFill="1" applyBorder="1" applyAlignment="1">
      <alignment horizontal="center" vertical="top"/>
    </xf>
    <xf numFmtId="0" fontId="3" fillId="19" borderId="109" xfId="0" applyFont="1" applyFill="1" applyBorder="1" applyAlignment="1">
      <alignment horizontal="center"/>
    </xf>
    <xf numFmtId="0" fontId="2" fillId="3" borderId="110" xfId="0" applyFont="1" applyFill="1" applyBorder="1" applyAlignment="1">
      <alignment horizontal="center" vertical="center"/>
    </xf>
    <xf numFmtId="0" fontId="2" fillId="3" borderId="42" xfId="0" applyFont="1" applyFill="1" applyBorder="1" applyAlignment="1">
      <alignment vertical="center"/>
    </xf>
    <xf numFmtId="0" fontId="2" fillId="17" borderId="41" xfId="0" applyFont="1" applyFill="1" applyBorder="1" applyAlignment="1">
      <alignment horizontal="center" vertical="center"/>
    </xf>
    <xf numFmtId="0" fontId="2" fillId="17" borderId="42" xfId="0" applyFont="1" applyFill="1" applyBorder="1" applyAlignment="1">
      <alignment vertical="center"/>
    </xf>
    <xf numFmtId="0" fontId="1" fillId="4" borderId="111" xfId="0" applyFont="1" applyFill="1" applyBorder="1" applyAlignment="1">
      <alignment horizontal="center"/>
    </xf>
    <xf numFmtId="0" fontId="1" fillId="4" borderId="42" xfId="0" applyFont="1" applyFill="1" applyBorder="1" applyAlignment="1">
      <alignment horizontal="center"/>
    </xf>
    <xf numFmtId="0" fontId="1" fillId="4" borderId="112" xfId="0" applyFont="1" applyFill="1" applyBorder="1" applyAlignment="1">
      <alignment horizontal="center"/>
    </xf>
    <xf numFmtId="0" fontId="1" fillId="4" borderId="41" xfId="0" applyFont="1" applyFill="1" applyBorder="1" applyAlignment="1">
      <alignment horizontal="center"/>
    </xf>
    <xf numFmtId="0" fontId="1" fillId="4" borderId="111" xfId="0" applyFont="1" applyFill="1" applyBorder="1" applyAlignment="1">
      <alignment horizontal="center" vertical="top"/>
    </xf>
    <xf numFmtId="165" fontId="1" fillId="4" borderId="41" xfId="1" applyFont="1" applyFill="1" applyBorder="1" applyAlignment="1">
      <alignment horizontal="center"/>
    </xf>
    <xf numFmtId="165" fontId="1" fillId="4" borderId="42" xfId="1" applyFont="1" applyFill="1" applyBorder="1" applyAlignment="1">
      <alignment horizontal="center"/>
    </xf>
    <xf numFmtId="0" fontId="2" fillId="16" borderId="113" xfId="0" applyFont="1" applyFill="1" applyBorder="1" applyAlignment="1">
      <alignment horizontal="center" vertical="center"/>
    </xf>
    <xf numFmtId="0" fontId="2" fillId="16" borderId="114" xfId="0" applyFont="1" applyFill="1" applyBorder="1" applyAlignment="1">
      <alignment vertical="center"/>
    </xf>
    <xf numFmtId="0" fontId="2" fillId="6" borderId="41" xfId="0" applyFont="1" applyFill="1" applyBorder="1" applyAlignment="1">
      <alignment horizontal="center" vertical="center"/>
    </xf>
    <xf numFmtId="0" fontId="2" fillId="6" borderId="115" xfId="0" applyFont="1" applyFill="1" applyBorder="1" applyAlignment="1">
      <alignment vertical="center"/>
    </xf>
    <xf numFmtId="0" fontId="3" fillId="5" borderId="116" xfId="0" applyFont="1" applyFill="1" applyBorder="1" applyAlignment="1">
      <alignment horizontal="center"/>
    </xf>
    <xf numFmtId="0" fontId="3" fillId="5" borderId="42" xfId="0" applyFont="1" applyFill="1" applyBorder="1" applyAlignment="1">
      <alignment horizontal="center"/>
    </xf>
    <xf numFmtId="0" fontId="3" fillId="5" borderId="117" xfId="0" applyFont="1" applyFill="1" applyBorder="1" applyAlignment="1">
      <alignment horizontal="center"/>
    </xf>
    <xf numFmtId="0" fontId="3" fillId="5" borderId="118" xfId="0" applyFont="1" applyFill="1" applyBorder="1" applyAlignment="1">
      <alignment horizontal="center"/>
    </xf>
    <xf numFmtId="0" fontId="2" fillId="6" borderId="42" xfId="0" applyFont="1" applyFill="1" applyBorder="1" applyAlignment="1">
      <alignment vertical="center"/>
    </xf>
    <xf numFmtId="0" fontId="3" fillId="5" borderId="117" xfId="0" applyFont="1" applyFill="1" applyBorder="1" applyAlignment="1">
      <alignment horizontal="center" vertical="top"/>
    </xf>
    <xf numFmtId="0" fontId="3" fillId="5" borderId="117" xfId="0" applyFont="1" applyFill="1" applyBorder="1" applyAlignment="1">
      <alignment horizontal="center" vertical="center"/>
    </xf>
    <xf numFmtId="0" fontId="3" fillId="5" borderId="119" xfId="0" applyFont="1" applyFill="1" applyBorder="1" applyAlignment="1">
      <alignment horizontal="center"/>
    </xf>
    <xf numFmtId="0" fontId="3" fillId="5" borderId="41" xfId="0" applyFont="1" applyFill="1" applyBorder="1" applyAlignment="1">
      <alignment horizontal="center"/>
    </xf>
    <xf numFmtId="0" fontId="2" fillId="15" borderId="120" xfId="0" applyFont="1" applyFill="1" applyBorder="1" applyAlignment="1">
      <alignment horizontal="center" vertical="center"/>
    </xf>
    <xf numFmtId="0" fontId="2" fillId="15" borderId="42" xfId="0" applyFont="1" applyFill="1" applyBorder="1" applyAlignment="1">
      <alignment vertical="center"/>
    </xf>
    <xf numFmtId="0" fontId="3" fillId="13" borderId="121" xfId="0" applyFont="1" applyFill="1" applyBorder="1" applyAlignment="1">
      <alignment horizontal="center"/>
    </xf>
    <xf numFmtId="0" fontId="3" fillId="13" borderId="42" xfId="0" applyFont="1" applyFill="1" applyBorder="1" applyAlignment="1">
      <alignment horizontal="center"/>
    </xf>
    <xf numFmtId="0" fontId="3" fillId="13" borderId="41" xfId="0" applyFont="1" applyFill="1" applyBorder="1" applyAlignment="1">
      <alignment horizontal="center"/>
    </xf>
    <xf numFmtId="0" fontId="2" fillId="14" borderId="41" xfId="0" applyFont="1" applyFill="1" applyBorder="1" applyAlignment="1">
      <alignment horizontal="center" vertical="center"/>
    </xf>
    <xf numFmtId="0" fontId="2" fillId="14" borderId="42" xfId="0" applyFont="1" applyFill="1" applyBorder="1" applyAlignment="1">
      <alignment vertical="center"/>
    </xf>
    <xf numFmtId="0" fontId="3" fillId="13" borderId="122" xfId="0" applyFont="1" applyFill="1" applyBorder="1" applyAlignment="1">
      <alignment horizontal="center"/>
    </xf>
    <xf numFmtId="0" fontId="2" fillId="11" borderId="123" xfId="0" applyFont="1" applyFill="1" applyBorder="1" applyAlignment="1">
      <alignment horizontal="center" vertical="center"/>
    </xf>
    <xf numFmtId="0" fontId="2" fillId="11" borderId="124" xfId="0" applyFont="1" applyFill="1" applyBorder="1" applyAlignment="1">
      <alignment vertical="center"/>
    </xf>
    <xf numFmtId="0" fontId="1" fillId="10" borderId="43" xfId="0" applyFont="1" applyFill="1" applyBorder="1" applyAlignment="1">
      <alignment horizontal="center"/>
    </xf>
    <xf numFmtId="0" fontId="1" fillId="10" borderId="15" xfId="0" applyFont="1" applyFill="1" applyBorder="1" applyAlignment="1">
      <alignment horizontal="center"/>
    </xf>
    <xf numFmtId="0" fontId="1" fillId="10" borderId="44"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0" xfId="0" applyFont="1" applyFill="1" applyBorder="1" applyAlignment="1">
      <alignment horizontal="center" vertical="center" wrapText="1"/>
    </xf>
    <xf numFmtId="0" fontId="1" fillId="6" borderId="95"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57"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0" xfId="0" applyFont="1" applyFill="1" applyBorder="1" applyAlignment="1">
      <alignment horizontal="center" vertical="center" wrapText="1"/>
    </xf>
    <xf numFmtId="0" fontId="0" fillId="10" borderId="63" xfId="0" applyFont="1" applyFill="1" applyBorder="1" applyAlignment="1">
      <alignment horizontal="left"/>
    </xf>
    <xf numFmtId="0" fontId="1" fillId="10" borderId="0" xfId="0" applyFont="1" applyFill="1" applyBorder="1" applyAlignment="1">
      <alignment horizontal="left" vertical="top"/>
    </xf>
    <xf numFmtId="0" fontId="3" fillId="19" borderId="126"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3" borderId="14" xfId="0" applyFont="1" applyFill="1" applyBorder="1" applyAlignment="1">
      <alignment horizontal="center"/>
    </xf>
    <xf numFmtId="0" fontId="0" fillId="23" borderId="128" xfId="0" applyFill="1" applyBorder="1"/>
    <xf numFmtId="2" fontId="0" fillId="0" borderId="79" xfId="0" applyNumberFormat="1" applyFont="1" applyFill="1" applyBorder="1" applyAlignment="1" applyProtection="1">
      <alignment vertical="center" wrapText="1"/>
      <protection locked="0"/>
    </xf>
    <xf numFmtId="0" fontId="1" fillId="5" borderId="79"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38" xfId="0" applyFont="1" applyFill="1" applyBorder="1" applyAlignment="1">
      <alignment vertical="center" wrapText="1"/>
    </xf>
    <xf numFmtId="0" fontId="0" fillId="4" borderId="24" xfId="0" applyFont="1" applyFill="1" applyBorder="1" applyAlignment="1">
      <alignment vertical="center" wrapText="1"/>
    </xf>
    <xf numFmtId="0" fontId="3" fillId="7" borderId="80"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29" xfId="0" applyFont="1" applyFill="1" applyBorder="1"/>
    <xf numFmtId="0" fontId="0" fillId="2" borderId="95"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9" borderId="0" xfId="0" applyFont="1" applyFill="1" applyBorder="1" applyAlignment="1">
      <alignment wrapText="1"/>
    </xf>
    <xf numFmtId="0" fontId="0" fillId="9" borderId="0" xfId="0" applyFill="1" applyBorder="1" applyAlignment="1">
      <alignment wrapText="1"/>
    </xf>
    <xf numFmtId="0" fontId="1" fillId="2" borderId="3" xfId="0" applyFont="1" applyFill="1" applyBorder="1"/>
    <xf numFmtId="173" fontId="13" fillId="2" borderId="3" xfId="0" applyNumberFormat="1" applyFont="1" applyFill="1" applyBorder="1" applyAlignment="1">
      <alignment horizontal="right"/>
    </xf>
    <xf numFmtId="172" fontId="13" fillId="2" borderId="3" xfId="0" applyNumberFormat="1" applyFont="1" applyFill="1" applyBorder="1" applyAlignment="1"/>
    <xf numFmtId="174" fontId="13" fillId="2" borderId="3" xfId="0" applyNumberFormat="1" applyFont="1" applyFill="1" applyBorder="1" applyAlignment="1"/>
    <xf numFmtId="4" fontId="13" fillId="2" borderId="3" xfId="0" applyNumberFormat="1" applyFont="1" applyFill="1" applyBorder="1" applyAlignment="1"/>
    <xf numFmtId="0" fontId="0" fillId="2" borderId="38" xfId="0" applyFont="1" applyFill="1" applyBorder="1" applyAlignment="1">
      <alignment horizontal="left" vertical="center"/>
    </xf>
    <xf numFmtId="0" fontId="0" fillId="2" borderId="3" xfId="0" applyFont="1" applyFill="1" applyBorder="1"/>
    <xf numFmtId="0" fontId="0" fillId="2" borderId="79" xfId="0" applyFill="1" applyBorder="1" applyAlignment="1">
      <alignment horizontal="left" vertical="center"/>
    </xf>
    <xf numFmtId="173" fontId="13" fillId="2" borderId="3" xfId="0" applyNumberFormat="1" applyFont="1" applyFill="1" applyBorder="1" applyAlignment="1">
      <alignment wrapText="1"/>
    </xf>
    <xf numFmtId="175" fontId="13" fillId="2" borderId="3" xfId="0" applyNumberFormat="1" applyFont="1" applyFill="1" applyBorder="1" applyAlignment="1">
      <alignment wrapText="1"/>
    </xf>
    <xf numFmtId="176" fontId="13" fillId="2" borderId="3" xfId="0" applyNumberFormat="1" applyFont="1" applyFill="1" applyBorder="1" applyAlignment="1"/>
    <xf numFmtId="176" fontId="4" fillId="2" borderId="3" xfId="0" applyNumberFormat="1" applyFont="1" applyFill="1" applyBorder="1" applyAlignment="1"/>
    <xf numFmtId="0" fontId="0" fillId="2" borderId="3" xfId="0" applyFill="1" applyBorder="1" applyAlignment="1">
      <alignment horizontal="left" vertical="center"/>
    </xf>
    <xf numFmtId="174" fontId="13"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172" fontId="0" fillId="2" borderId="3" xfId="0" applyNumberFormat="1" applyFont="1" applyFill="1" applyBorder="1" applyAlignment="1"/>
    <xf numFmtId="178" fontId="13" fillId="2" borderId="3" xfId="0" applyNumberFormat="1" applyFont="1" applyFill="1" applyBorder="1" applyAlignment="1">
      <alignment vertical="center"/>
    </xf>
    <xf numFmtId="178"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6" xfId="0" applyFill="1" applyBorder="1"/>
    <xf numFmtId="173" fontId="13" fillId="2" borderId="3" xfId="0" applyNumberFormat="1" applyFont="1" applyFill="1" applyBorder="1" applyAlignment="1"/>
    <xf numFmtId="177" fontId="13" fillId="2" borderId="3" xfId="0" applyNumberFormat="1" applyFont="1" applyFill="1" applyBorder="1" applyAlignment="1"/>
    <xf numFmtId="173" fontId="13" fillId="2" borderId="3" xfId="0" applyNumberFormat="1" applyFont="1" applyFill="1" applyBorder="1" applyAlignment="1">
      <alignment horizontal="right" vertical="center"/>
    </xf>
    <xf numFmtId="173" fontId="13" fillId="7" borderId="130" xfId="0" applyNumberFormat="1" applyFont="1" applyFill="1" applyBorder="1" applyAlignment="1">
      <alignment horizontal="right"/>
    </xf>
    <xf numFmtId="172" fontId="13" fillId="7" borderId="130" xfId="0" applyNumberFormat="1" applyFont="1" applyFill="1" applyBorder="1" applyAlignment="1">
      <alignment horizontal="right"/>
    </xf>
    <xf numFmtId="174" fontId="13" fillId="7" borderId="130" xfId="0" applyNumberFormat="1" applyFont="1" applyFill="1" applyBorder="1" applyAlignment="1">
      <alignment horizontal="right"/>
    </xf>
    <xf numFmtId="4" fontId="13" fillId="7" borderId="130" xfId="0" applyNumberFormat="1" applyFont="1" applyFill="1" applyBorder="1" applyAlignment="1">
      <alignment horizontal="right"/>
    </xf>
    <xf numFmtId="173" fontId="13" fillId="7" borderId="130" xfId="0" applyNumberFormat="1" applyFont="1" applyFill="1" applyBorder="1" applyAlignment="1">
      <alignment horizontal="right" wrapText="1"/>
    </xf>
    <xf numFmtId="175" fontId="13" fillId="7" borderId="130" xfId="0" applyNumberFormat="1" applyFont="1" applyFill="1" applyBorder="1" applyAlignment="1">
      <alignment horizontal="right" wrapText="1"/>
    </xf>
    <xf numFmtId="176" fontId="13" fillId="7" borderId="130" xfId="0" applyNumberFormat="1" applyFont="1" applyFill="1" applyBorder="1" applyAlignment="1">
      <alignment horizontal="right"/>
    </xf>
    <xf numFmtId="176" fontId="4" fillId="7" borderId="18" xfId="0" applyNumberFormat="1" applyFont="1" applyFill="1" applyBorder="1" applyAlignment="1">
      <alignment horizontal="right"/>
    </xf>
    <xf numFmtId="174" fontId="13" fillId="7" borderId="130" xfId="0" applyNumberFormat="1" applyFont="1" applyFill="1" applyBorder="1" applyAlignment="1">
      <alignment horizontal="right" vertical="center"/>
    </xf>
    <xf numFmtId="177" fontId="13" fillId="7" borderId="130" xfId="0" applyNumberFormat="1" applyFont="1" applyFill="1" applyBorder="1" applyAlignment="1">
      <alignment horizontal="right" vertical="center"/>
    </xf>
    <xf numFmtId="172" fontId="0" fillId="7" borderId="18" xfId="0" applyNumberFormat="1" applyFont="1" applyFill="1" applyBorder="1" applyAlignment="1">
      <alignment horizontal="right"/>
    </xf>
    <xf numFmtId="178" fontId="13" fillId="7" borderId="130" xfId="0" applyNumberFormat="1" applyFont="1" applyFill="1" applyBorder="1" applyAlignment="1">
      <alignment horizontal="right" vertical="center"/>
    </xf>
    <xf numFmtId="178" fontId="13" fillId="7" borderId="130"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0" xfId="1" applyNumberFormat="1" applyFont="1" applyFill="1" applyBorder="1" applyAlignment="1">
      <alignment horizontal="right"/>
    </xf>
    <xf numFmtId="1" fontId="0" fillId="13" borderId="18" xfId="0" applyNumberFormat="1" applyFill="1" applyBorder="1" applyAlignment="1">
      <alignment horizontal="right"/>
    </xf>
    <xf numFmtId="173" fontId="13" fillId="7" borderId="131" xfId="0" applyNumberFormat="1" applyFont="1" applyFill="1" applyBorder="1" applyAlignment="1">
      <alignment horizontal="right" wrapText="1"/>
    </xf>
    <xf numFmtId="177" fontId="13" fillId="7" borderId="130" xfId="0" applyNumberFormat="1" applyFont="1" applyFill="1" applyBorder="1" applyAlignment="1">
      <alignment horizontal="right"/>
    </xf>
    <xf numFmtId="173" fontId="13" fillId="7" borderId="130"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4" borderId="16" xfId="0" applyFont="1" applyFill="1" applyBorder="1" applyAlignment="1">
      <alignment vertical="center"/>
    </xf>
    <xf numFmtId="0" fontId="10" fillId="24" borderId="40" xfId="0" applyFont="1" applyFill="1" applyBorder="1" applyAlignment="1">
      <alignment vertical="center"/>
    </xf>
    <xf numFmtId="0" fontId="2" fillId="6" borderId="0" xfId="0" applyFont="1" applyFill="1" applyBorder="1" applyAlignment="1">
      <alignment horizontal="center" vertical="center"/>
    </xf>
    <xf numFmtId="0" fontId="1" fillId="6" borderId="42" xfId="0" applyFont="1" applyFill="1" applyBorder="1" applyAlignment="1">
      <alignment horizontal="center"/>
    </xf>
    <xf numFmtId="0" fontId="0" fillId="2" borderId="9" xfId="0" applyFill="1" applyBorder="1" applyAlignment="1">
      <alignment horizontal="center" vertical="center"/>
    </xf>
    <xf numFmtId="0" fontId="0" fillId="11" borderId="11" xfId="0" applyFill="1" applyBorder="1" applyAlignment="1">
      <alignment horizontal="center" vertical="center" wrapText="1"/>
    </xf>
    <xf numFmtId="0" fontId="0" fillId="11" borderId="8" xfId="0" applyFill="1" applyBorder="1" applyAlignment="1">
      <alignment vertical="center"/>
    </xf>
    <xf numFmtId="0" fontId="0" fillId="11" borderId="21" xfId="0" applyFill="1" applyBorder="1" applyAlignment="1">
      <alignment vertical="center"/>
    </xf>
    <xf numFmtId="0" fontId="3" fillId="3" borderId="3" xfId="0" applyFont="1" applyFill="1" applyBorder="1" applyAlignment="1">
      <alignment vertical="center"/>
    </xf>
    <xf numFmtId="0" fontId="4" fillId="0" borderId="3" xfId="0" applyFont="1" applyFill="1" applyBorder="1" applyAlignment="1">
      <alignment vertical="center"/>
    </xf>
    <xf numFmtId="0" fontId="4" fillId="0" borderId="3" xfId="0" applyNumberFormat="1" applyFont="1" applyFill="1" applyBorder="1" applyAlignment="1">
      <alignment vertical="center" wrapText="1"/>
    </xf>
    <xf numFmtId="0" fontId="4" fillId="18" borderId="3" xfId="0" applyFont="1" applyFill="1" applyBorder="1" applyAlignment="1">
      <alignment vertical="center"/>
    </xf>
    <xf numFmtId="0" fontId="19" fillId="2" borderId="3" xfId="0" applyFont="1" applyFill="1" applyBorder="1" applyAlignment="1">
      <alignment vertical="center"/>
    </xf>
    <xf numFmtId="0" fontId="19" fillId="2" borderId="10" xfId="0" applyFont="1" applyFill="1" applyBorder="1"/>
    <xf numFmtId="0" fontId="4" fillId="2" borderId="7" xfId="0" applyFont="1" applyFill="1" applyBorder="1" applyAlignment="1">
      <alignment vertical="center"/>
    </xf>
    <xf numFmtId="0" fontId="4" fillId="2" borderId="3" xfId="0" applyFont="1" applyFill="1" applyBorder="1" applyAlignment="1">
      <alignment vertical="center" wrapText="1"/>
    </xf>
    <xf numFmtId="0" fontId="20" fillId="0" borderId="132" xfId="3" applyNumberFormat="1" applyFont="1" applyFill="1" applyBorder="1" applyAlignment="1">
      <alignment vertical="center" wrapText="1" readingOrder="1"/>
    </xf>
    <xf numFmtId="0" fontId="4" fillId="11" borderId="8" xfId="0" applyFont="1" applyFill="1" applyBorder="1" applyAlignment="1">
      <alignment vertical="center"/>
    </xf>
    <xf numFmtId="0" fontId="4" fillId="2" borderId="7" xfId="0" applyFont="1" applyFill="1" applyBorder="1" applyAlignment="1">
      <alignment horizontal="left" vertical="center" wrapText="1"/>
    </xf>
    <xf numFmtId="0" fontId="4" fillId="2" borderId="3" xfId="0" applyFont="1" applyFill="1" applyBorder="1" applyAlignment="1">
      <alignment vertical="center"/>
    </xf>
    <xf numFmtId="0" fontId="20" fillId="2" borderId="3" xfId="3" applyFont="1" applyFill="1" applyBorder="1" applyAlignment="1">
      <alignment vertical="center"/>
    </xf>
    <xf numFmtId="0" fontId="4" fillId="2" borderId="20" xfId="0" applyFont="1" applyFill="1" applyBorder="1" applyAlignment="1">
      <alignment vertical="center"/>
    </xf>
    <xf numFmtId="0" fontId="21" fillId="0" borderId="132" xfId="0" applyNumberFormat="1" applyFont="1" applyFill="1" applyBorder="1" applyAlignment="1">
      <alignment vertical="center" wrapText="1" readingOrder="1"/>
    </xf>
    <xf numFmtId="0" fontId="20" fillId="2" borderId="79" xfId="3" applyFont="1" applyFill="1" applyBorder="1" applyAlignment="1">
      <alignment vertical="center"/>
    </xf>
    <xf numFmtId="0" fontId="4" fillId="2" borderId="79" xfId="0" applyFont="1" applyFill="1" applyBorder="1" applyAlignment="1">
      <alignment vertical="center"/>
    </xf>
    <xf numFmtId="0" fontId="1" fillId="16" borderId="4" xfId="0" applyFont="1" applyFill="1" applyBorder="1" applyAlignment="1">
      <alignment horizontal="left" vertical="center"/>
    </xf>
    <xf numFmtId="0" fontId="0" fillId="2" borderId="7" xfId="0" applyFill="1" applyBorder="1" applyAlignment="1">
      <alignment horizontal="left" vertical="center" wrapText="1"/>
    </xf>
    <xf numFmtId="0" fontId="0" fillId="2" borderId="3" xfId="0" applyFill="1" applyBorder="1" applyAlignment="1">
      <alignment horizontal="left" vertical="center" wrapText="1"/>
    </xf>
    <xf numFmtId="0" fontId="0" fillId="2" borderId="7" xfId="0" applyFill="1" applyBorder="1" applyAlignment="1">
      <alignment vertical="center" wrapText="1"/>
    </xf>
    <xf numFmtId="0" fontId="0" fillId="2" borderId="3" xfId="0" applyFill="1" applyBorder="1" applyAlignment="1">
      <alignment vertical="center" wrapText="1"/>
    </xf>
    <xf numFmtId="0" fontId="0" fillId="10" borderId="8" xfId="0" applyFill="1" applyBorder="1" applyAlignment="1">
      <alignment vertical="center" wrapText="1"/>
    </xf>
    <xf numFmtId="0" fontId="1" fillId="16" borderId="5" xfId="0" applyFont="1" applyFill="1" applyBorder="1" applyAlignment="1">
      <alignment horizontal="center" vertical="center"/>
    </xf>
    <xf numFmtId="0" fontId="0" fillId="2" borderId="28" xfId="0" applyFill="1" applyBorder="1" applyAlignment="1">
      <alignment horizontal="left" vertical="center" wrapText="1"/>
    </xf>
    <xf numFmtId="0" fontId="0" fillId="0" borderId="3" xfId="0" applyBorder="1" applyAlignment="1">
      <alignment horizontal="center" vertical="center"/>
    </xf>
    <xf numFmtId="0" fontId="1" fillId="16" borderId="6" xfId="0" applyFont="1" applyFill="1" applyBorder="1" applyAlignment="1">
      <alignment horizontal="center" vertical="center"/>
    </xf>
    <xf numFmtId="0" fontId="0" fillId="2" borderId="28" xfId="0" applyFill="1" applyBorder="1" applyAlignment="1">
      <alignment horizontal="center" vertical="center" wrapText="1"/>
    </xf>
    <xf numFmtId="0" fontId="0" fillId="0" borderId="3" xfId="0" applyBorder="1" applyAlignment="1">
      <alignment horizontal="center" vertical="center" wrapText="1"/>
    </xf>
    <xf numFmtId="0" fontId="4" fillId="0" borderId="3" xfId="0"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4" fillId="18" borderId="3" xfId="0" applyFont="1" applyFill="1" applyBorder="1" applyAlignment="1">
      <alignment horizontal="center" vertical="center"/>
    </xf>
    <xf numFmtId="0" fontId="3" fillId="3" borderId="3" xfId="0" applyFont="1" applyFill="1" applyBorder="1" applyAlignment="1">
      <alignment horizontal="center" vertical="center"/>
    </xf>
    <xf numFmtId="0" fontId="0" fillId="2" borderId="7" xfId="0" applyFill="1" applyBorder="1" applyAlignment="1">
      <alignment horizontal="left" vertical="top" wrapText="1"/>
    </xf>
    <xf numFmtId="169" fontId="4" fillId="2" borderId="95" xfId="0" applyNumberFormat="1" applyFont="1" applyFill="1" applyBorder="1" applyAlignment="1">
      <alignment horizontal="center" vertical="center"/>
    </xf>
    <xf numFmtId="166" fontId="1" fillId="4" borderId="0" xfId="0" applyNumberFormat="1" applyFont="1" applyFill="1" applyBorder="1" applyAlignment="1">
      <alignment horizontal="center"/>
    </xf>
    <xf numFmtId="0" fontId="3" fillId="3" borderId="3" xfId="0" applyFont="1" applyFill="1" applyBorder="1" applyAlignment="1" applyProtection="1">
      <alignment horizontal="center" vertical="center"/>
    </xf>
    <xf numFmtId="171" fontId="4" fillId="0" borderId="3" xfId="0" applyNumberFormat="1" applyFont="1" applyFill="1" applyBorder="1" applyAlignment="1">
      <alignment horizontal="center" vertical="center"/>
    </xf>
    <xf numFmtId="172" fontId="4" fillId="0" borderId="3" xfId="0" applyNumberFormat="1" applyFont="1" applyFill="1" applyBorder="1" applyAlignment="1">
      <alignment horizontal="center" vertical="center"/>
    </xf>
    <xf numFmtId="166" fontId="4" fillId="0" borderId="3" xfId="1" applyNumberFormat="1"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173" fontId="4" fillId="0" borderId="3" xfId="0" applyNumberFormat="1" applyFont="1" applyFill="1" applyBorder="1" applyAlignment="1">
      <alignment horizontal="center" vertical="center"/>
    </xf>
    <xf numFmtId="0" fontId="4" fillId="0" borderId="23" xfId="0" applyNumberFormat="1" applyFont="1" applyFill="1" applyBorder="1" applyAlignment="1" applyProtection="1">
      <alignment horizontal="center" vertical="center" wrapText="1"/>
    </xf>
    <xf numFmtId="172" fontId="4" fillId="0" borderId="3" xfId="0" applyNumberFormat="1" applyFont="1" applyFill="1" applyBorder="1" applyAlignment="1">
      <alignment horizontal="center"/>
    </xf>
    <xf numFmtId="173" fontId="4" fillId="0" borderId="133" xfId="0" applyNumberFormat="1" applyFont="1" applyFill="1" applyBorder="1" applyAlignment="1">
      <alignment horizontal="center" vertical="center"/>
    </xf>
    <xf numFmtId="171" fontId="4" fillId="18" borderId="3" xfId="0" applyNumberFormat="1" applyFont="1" applyFill="1" applyBorder="1" applyAlignment="1">
      <alignment horizontal="center" vertical="center"/>
    </xf>
    <xf numFmtId="172" fontId="4" fillId="18" borderId="3" xfId="0" applyNumberFormat="1" applyFont="1" applyFill="1" applyBorder="1" applyAlignment="1">
      <alignment horizontal="center" vertical="center"/>
    </xf>
    <xf numFmtId="166" fontId="0" fillId="0" borderId="8" xfId="0" applyNumberFormat="1" applyFill="1" applyBorder="1" applyAlignment="1">
      <alignment horizontal="center"/>
    </xf>
    <xf numFmtId="0" fontId="4" fillId="11" borderId="3" xfId="0" applyFont="1" applyFill="1" applyBorder="1" applyAlignment="1" applyProtection="1">
      <alignment horizontal="center" vertical="center"/>
      <protection locked="0"/>
    </xf>
    <xf numFmtId="0" fontId="3" fillId="3" borderId="3" xfId="0" applyFont="1" applyFill="1" applyBorder="1" applyAlignment="1">
      <alignment horizontal="center" vertical="center" wrapText="1"/>
    </xf>
    <xf numFmtId="0" fontId="1" fillId="3" borderId="4" xfId="0" applyFont="1" applyFill="1" applyBorder="1" applyAlignment="1">
      <alignment horizontal="center" vertical="center"/>
    </xf>
    <xf numFmtId="170" fontId="0" fillId="2" borderId="3" xfId="1" applyNumberFormat="1" applyFont="1" applyFill="1" applyBorder="1" applyAlignment="1">
      <alignment horizontal="center"/>
    </xf>
    <xf numFmtId="170" fontId="0" fillId="2" borderId="10" xfId="1" applyNumberFormat="1" applyFont="1" applyFill="1" applyBorder="1" applyAlignment="1">
      <alignment horizontal="center"/>
    </xf>
    <xf numFmtId="0" fontId="4" fillId="0" borderId="3" xfId="0" applyFont="1" applyFill="1" applyBorder="1" applyAlignment="1">
      <alignment horizontal="left" vertical="center"/>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10" borderId="0" xfId="0" applyFill="1" applyBorder="1" applyAlignment="1">
      <alignment horizontal="left" vertical="top"/>
    </xf>
    <xf numFmtId="0" fontId="1" fillId="4" borderId="0" xfId="0" applyFont="1" applyFill="1" applyBorder="1" applyAlignment="1">
      <alignment horizontal="left"/>
    </xf>
    <xf numFmtId="0" fontId="1" fillId="8" borderId="13" xfId="0" applyFont="1" applyFill="1" applyBorder="1" applyAlignment="1">
      <alignment wrapText="1"/>
    </xf>
    <xf numFmtId="0" fontId="0" fillId="0" borderId="3" xfId="0" applyFont="1" applyBorder="1" applyAlignment="1">
      <alignment horizontal="center" vertical="center" wrapText="1"/>
    </xf>
    <xf numFmtId="0" fontId="4" fillId="0" borderId="1" xfId="0" applyFont="1" applyBorder="1" applyAlignment="1">
      <alignment vertical="center"/>
    </xf>
    <xf numFmtId="0" fontId="0" fillId="2" borderId="10" xfId="0" applyFill="1" applyBorder="1" applyAlignment="1">
      <alignment horizont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2" borderId="3" xfId="0" applyFill="1" applyBorder="1" applyAlignment="1">
      <alignment horizontal="center"/>
    </xf>
    <xf numFmtId="0" fontId="0" fillId="0" borderId="3" xfId="0" applyFont="1" applyBorder="1" applyAlignment="1">
      <alignment horizontal="left" vertical="center" wrapText="1"/>
    </xf>
    <xf numFmtId="0" fontId="0" fillId="0" borderId="5" xfId="0" applyFont="1" applyBorder="1" applyAlignment="1">
      <alignment horizontal="left" vertical="center" wrapText="1"/>
    </xf>
    <xf numFmtId="0" fontId="1" fillId="8" borderId="53"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22" fillId="0" borderId="4" xfId="0" applyNumberFormat="1" applyFont="1" applyFill="1" applyBorder="1" applyAlignment="1">
      <alignment vertical="center" wrapText="1" readingOrder="1"/>
    </xf>
    <xf numFmtId="0" fontId="22" fillId="0" borderId="7" xfId="0" applyNumberFormat="1" applyFont="1" applyFill="1" applyBorder="1" applyAlignment="1">
      <alignment vertical="center" wrapText="1" readingOrder="1"/>
    </xf>
    <xf numFmtId="0" fontId="21" fillId="0" borderId="7" xfId="0" applyFont="1" applyFill="1" applyBorder="1" applyAlignment="1">
      <alignment vertical="center"/>
    </xf>
    <xf numFmtId="0" fontId="0" fillId="0" borderId="50"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11" borderId="11" xfId="0" applyFill="1" applyBorder="1" applyAlignment="1">
      <alignment horizontal="center"/>
    </xf>
    <xf numFmtId="0" fontId="1" fillId="4" borderId="0" xfId="0" applyFont="1" applyFill="1" applyBorder="1" applyAlignment="1"/>
    <xf numFmtId="0" fontId="17" fillId="4" borderId="0" xfId="0" applyFont="1" applyFill="1" applyBorder="1" applyAlignment="1">
      <alignment vertical="top" wrapText="1"/>
    </xf>
    <xf numFmtId="0" fontId="0" fillId="4" borderId="0" xfId="0" applyFont="1" applyFill="1" applyBorder="1" applyAlignment="1">
      <alignment vertical="top" wrapText="1"/>
    </xf>
    <xf numFmtId="170" fontId="4" fillId="0" borderId="3" xfId="1" applyNumberFormat="1" applyFont="1" applyFill="1" applyBorder="1" applyAlignment="1">
      <alignment vertical="center"/>
    </xf>
    <xf numFmtId="170" fontId="4" fillId="18" borderId="3" xfId="1" applyNumberFormat="1" applyFont="1" applyFill="1" applyBorder="1" applyAlignment="1">
      <alignment vertical="center"/>
    </xf>
    <xf numFmtId="170" fontId="0" fillId="2" borderId="3" xfId="1" applyNumberFormat="1" applyFont="1" applyFill="1" applyBorder="1" applyAlignment="1"/>
    <xf numFmtId="170" fontId="0" fillId="2" borderId="79" xfId="1" applyNumberFormat="1" applyFont="1" applyFill="1" applyBorder="1" applyAlignment="1"/>
    <xf numFmtId="170" fontId="0" fillId="2" borderId="10" xfId="1" applyNumberFormat="1" applyFont="1" applyFill="1" applyBorder="1" applyAlignment="1"/>
    <xf numFmtId="0" fontId="0" fillId="11" borderId="8" xfId="0" applyFill="1" applyBorder="1" applyAlignment="1"/>
    <xf numFmtId="0" fontId="1" fillId="11" borderId="11" xfId="0" applyFont="1" applyFill="1" applyBorder="1" applyAlignment="1"/>
    <xf numFmtId="170" fontId="1" fillId="11" borderId="10" xfId="1" applyNumberFormat="1" applyFont="1" applyFill="1" applyBorder="1" applyAlignment="1"/>
    <xf numFmtId="0" fontId="1" fillId="4" borderId="0" xfId="0" applyFont="1" applyFill="1" applyBorder="1" applyAlignment="1">
      <alignment vertical="top"/>
    </xf>
    <xf numFmtId="0" fontId="0" fillId="11" borderId="21" xfId="0" applyFill="1" applyBorder="1" applyAlignment="1"/>
    <xf numFmtId="0" fontId="0" fillId="0" borderId="1" xfId="0" applyBorder="1" applyAlignment="1"/>
    <xf numFmtId="0" fontId="4" fillId="0" borderId="3" xfId="0" applyFont="1" applyFill="1" applyBorder="1" applyAlignment="1" applyProtection="1">
      <alignment horizontal="center" vertical="center" wrapText="1"/>
    </xf>
    <xf numFmtId="0" fontId="0" fillId="2" borderId="7" xfId="0" applyFill="1" applyBorder="1" applyAlignment="1">
      <alignment vertical="center"/>
    </xf>
    <xf numFmtId="0" fontId="0" fillId="4" borderId="15" xfId="0" applyFont="1" applyFill="1" applyBorder="1" applyAlignment="1">
      <alignment vertical="top" wrapText="1"/>
    </xf>
    <xf numFmtId="0" fontId="0" fillId="4" borderId="82" xfId="0" applyFont="1" applyFill="1" applyBorder="1" applyAlignment="1">
      <alignment vertical="top" wrapText="1"/>
    </xf>
    <xf numFmtId="0" fontId="4" fillId="2" borderId="4" xfId="3" applyFont="1" applyFill="1" applyBorder="1" applyAlignment="1">
      <alignment horizontal="center" vertical="center"/>
    </xf>
    <xf numFmtId="0" fontId="0" fillId="2" borderId="5" xfId="0" applyFill="1" applyBorder="1" applyAlignment="1">
      <alignment horizontal="center" vertical="center"/>
    </xf>
    <xf numFmtId="170" fontId="0" fillId="2" borderId="5" xfId="1" applyNumberFormat="1" applyFont="1" applyFill="1" applyBorder="1" applyAlignment="1">
      <alignment horizontal="center" vertical="center"/>
    </xf>
    <xf numFmtId="170" fontId="0" fillId="2" borderId="3" xfId="1" applyNumberFormat="1" applyFont="1" applyFill="1" applyBorder="1" applyAlignment="1">
      <alignment horizontal="center" vertical="center"/>
    </xf>
    <xf numFmtId="0" fontId="1" fillId="3" borderId="53" xfId="0" applyFont="1" applyFill="1" applyBorder="1" applyAlignment="1">
      <alignment horizontal="left" vertical="center"/>
    </xf>
    <xf numFmtId="0" fontId="4" fillId="2" borderId="4" xfId="3" applyFont="1" applyFill="1" applyBorder="1" applyAlignment="1">
      <alignment horizontal="left" vertical="center"/>
    </xf>
    <xf numFmtId="0" fontId="4" fillId="2" borderId="7" xfId="3" applyFont="1" applyFill="1" applyBorder="1" applyAlignment="1">
      <alignment horizontal="left" vertical="center"/>
    </xf>
    <xf numFmtId="170" fontId="0" fillId="2" borderId="10" xfId="1" applyNumberFormat="1" applyFont="1" applyFill="1" applyBorder="1" applyAlignment="1">
      <alignment horizontal="center" vertical="center"/>
    </xf>
    <xf numFmtId="0" fontId="0" fillId="2" borderId="7" xfId="0" applyFill="1" applyBorder="1" applyAlignment="1"/>
    <xf numFmtId="3" fontId="0" fillId="2" borderId="7" xfId="0" applyNumberFormat="1" applyFill="1" applyBorder="1" applyAlignment="1">
      <alignment horizontal="center"/>
    </xf>
    <xf numFmtId="0" fontId="1" fillId="3" borderId="4" xfId="0" applyFont="1" applyFill="1" applyBorder="1" applyAlignment="1">
      <alignment horizontal="left" vertical="center"/>
    </xf>
    <xf numFmtId="0" fontId="1" fillId="3" borderId="17" xfId="0" applyFont="1" applyFill="1" applyBorder="1" applyAlignment="1">
      <alignment horizontal="center" vertical="center" wrapText="1"/>
    </xf>
    <xf numFmtId="0" fontId="1" fillId="3" borderId="60" xfId="0" applyFont="1" applyFill="1" applyBorder="1" applyAlignment="1">
      <alignment horizontal="center" vertical="center" wrapText="1"/>
    </xf>
    <xf numFmtId="0" fontId="0" fillId="2" borderId="18" xfId="0" applyFill="1" applyBorder="1" applyAlignment="1">
      <alignment horizontal="center" vertical="center"/>
    </xf>
    <xf numFmtId="0" fontId="0" fillId="11" borderId="58" xfId="0" applyFill="1" applyBorder="1" applyAlignment="1">
      <alignment horizontal="center" vertical="center" wrapText="1"/>
    </xf>
    <xf numFmtId="0" fontId="0" fillId="2" borderId="18" xfId="0" applyFill="1" applyBorder="1" applyAlignment="1">
      <alignment horizontal="center"/>
    </xf>
    <xf numFmtId="0" fontId="0" fillId="0" borderId="3" xfId="0" applyBorder="1" applyAlignment="1">
      <alignment horizontal="center"/>
    </xf>
    <xf numFmtId="0" fontId="0" fillId="2" borderId="3" xfId="0" applyFill="1" applyBorder="1" applyAlignment="1">
      <alignment horizontal="center" wrapText="1"/>
    </xf>
    <xf numFmtId="0" fontId="0" fillId="11" borderId="58" xfId="0" applyFill="1" applyBorder="1" applyAlignment="1">
      <alignment horizontal="center" wrapText="1"/>
    </xf>
    <xf numFmtId="0" fontId="0" fillId="2" borderId="19" xfId="0" applyFill="1" applyBorder="1" applyAlignment="1">
      <alignment horizontal="center"/>
    </xf>
    <xf numFmtId="0" fontId="0" fillId="0" borderId="10" xfId="0" applyBorder="1" applyAlignment="1">
      <alignment horizontal="center"/>
    </xf>
    <xf numFmtId="0" fontId="0" fillId="2" borderId="10" xfId="0" applyFill="1" applyBorder="1" applyAlignment="1">
      <alignment horizontal="center" wrapText="1"/>
    </xf>
    <xf numFmtId="0" fontId="0" fillId="11" borderId="59" xfId="0" applyFill="1" applyBorder="1" applyAlignment="1">
      <alignment horizontal="center" wrapText="1"/>
    </xf>
    <xf numFmtId="0" fontId="0" fillId="2" borderId="9" xfId="0" applyFill="1" applyBorder="1" applyAlignment="1">
      <alignment vertical="center"/>
    </xf>
    <xf numFmtId="0" fontId="0" fillId="11" borderId="8" xfId="0" applyFill="1" applyBorder="1" applyAlignment="1">
      <alignment horizontal="center" vertical="center" wrapText="1"/>
    </xf>
    <xf numFmtId="0" fontId="24" fillId="2" borderId="0" xfId="0" applyFont="1" applyFill="1" applyBorder="1" applyProtection="1"/>
    <xf numFmtId="0" fontId="25" fillId="2" borderId="0" xfId="0" applyFont="1" applyFill="1" applyBorder="1" applyAlignment="1" applyProtection="1">
      <alignment vertical="center"/>
    </xf>
    <xf numFmtId="0" fontId="25" fillId="22" borderId="41" xfId="0" applyFont="1" applyFill="1" applyBorder="1" applyAlignment="1" applyProtection="1">
      <alignment vertical="center"/>
    </xf>
    <xf numFmtId="0" fontId="25" fillId="22" borderId="0" xfId="0" applyFont="1" applyFill="1" applyBorder="1" applyAlignment="1" applyProtection="1">
      <alignment vertical="center"/>
    </xf>
    <xf numFmtId="0" fontId="10" fillId="2" borderId="41" xfId="0" applyFont="1" applyFill="1" applyBorder="1" applyAlignment="1">
      <alignment vertical="center"/>
    </xf>
    <xf numFmtId="0" fontId="10" fillId="2" borderId="0" xfId="0" applyFont="1" applyFill="1" applyBorder="1" applyAlignment="1">
      <alignment vertical="center"/>
    </xf>
    <xf numFmtId="0" fontId="4" fillId="2" borderId="9" xfId="0" applyFont="1" applyFill="1" applyBorder="1"/>
    <xf numFmtId="0" fontId="4" fillId="2" borderId="3" xfId="0" applyFont="1" applyFill="1" applyBorder="1" applyAlignment="1">
      <alignment vertical="top" wrapText="1"/>
    </xf>
    <xf numFmtId="0" fontId="4" fillId="2" borderId="3" xfId="3" applyFont="1" applyFill="1" applyBorder="1" applyAlignment="1">
      <alignment vertical="top" wrapText="1"/>
    </xf>
    <xf numFmtId="0" fontId="3" fillId="13" borderId="135" xfId="0" applyFont="1" applyFill="1" applyBorder="1" applyAlignment="1">
      <alignment horizontal="center"/>
    </xf>
    <xf numFmtId="0" fontId="3" fillId="13" borderId="135" xfId="0" applyFont="1" applyFill="1" applyBorder="1" applyAlignment="1">
      <alignment horizontal="left" vertical="top"/>
    </xf>
    <xf numFmtId="0" fontId="3" fillId="13" borderId="0" xfId="0" applyFont="1" applyFill="1" applyBorder="1" applyAlignment="1">
      <alignment horizontal="left" vertical="top"/>
    </xf>
    <xf numFmtId="0" fontId="3" fillId="13" borderId="42" xfId="0" applyFont="1" applyFill="1" applyBorder="1" applyAlignment="1">
      <alignment horizontal="left" vertical="top"/>
    </xf>
    <xf numFmtId="0" fontId="0" fillId="0" borderId="2" xfId="0" applyBorder="1" applyAlignment="1">
      <alignment horizontal="left" vertical="top"/>
    </xf>
    <xf numFmtId="0" fontId="0" fillId="0" borderId="1" xfId="0" applyBorder="1" applyAlignment="1">
      <alignment horizontal="left" vertical="top"/>
    </xf>
    <xf numFmtId="0" fontId="3" fillId="13" borderId="41" xfId="0" applyFont="1" applyFill="1" applyBorder="1" applyAlignment="1"/>
    <xf numFmtId="0" fontId="3" fillId="13" borderId="0" xfId="0" applyFont="1" applyFill="1" applyBorder="1" applyAlignment="1"/>
    <xf numFmtId="0" fontId="3" fillId="13" borderId="42" xfId="0" applyFont="1" applyFill="1" applyBorder="1" applyAlignment="1"/>
    <xf numFmtId="0" fontId="0" fillId="0" borderId="2" xfId="0" applyBorder="1" applyAlignment="1"/>
    <xf numFmtId="0" fontId="0" fillId="2" borderId="7" xfId="0" applyFill="1" applyBorder="1" applyAlignment="1">
      <alignment wrapText="1"/>
    </xf>
    <xf numFmtId="0" fontId="0" fillId="11" borderId="8" xfId="0" applyFill="1" applyBorder="1" applyAlignment="1">
      <alignment wrapText="1"/>
    </xf>
    <xf numFmtId="0" fontId="0" fillId="0" borderId="0" xfId="0" applyAlignment="1">
      <alignment horizontal="center" vertical="center" wrapText="1"/>
    </xf>
    <xf numFmtId="2" fontId="4" fillId="2" borderId="3" xfId="0" applyNumberFormat="1" applyFont="1" applyFill="1" applyBorder="1" applyAlignment="1">
      <alignment wrapText="1"/>
    </xf>
    <xf numFmtId="0" fontId="4" fillId="2" borderId="12" xfId="0" applyNumberFormat="1" applyFont="1" applyFill="1" applyBorder="1" applyAlignment="1">
      <alignment horizontal="left" vertical="top" wrapText="1"/>
    </xf>
    <xf numFmtId="0" fontId="19" fillId="2" borderId="13" xfId="0" applyNumberFormat="1" applyFont="1" applyFill="1" applyBorder="1" applyAlignment="1">
      <alignment horizontal="left" vertical="top" wrapText="1"/>
    </xf>
    <xf numFmtId="0" fontId="19" fillId="2" borderId="14" xfId="0" applyNumberFormat="1" applyFont="1" applyFill="1" applyBorder="1" applyAlignment="1">
      <alignment horizontal="left" vertical="top" wrapText="1"/>
    </xf>
    <xf numFmtId="0" fontId="0" fillId="10" borderId="63" xfId="0" applyFill="1" applyBorder="1" applyAlignment="1">
      <alignment horizontal="left" vertical="top"/>
    </xf>
    <xf numFmtId="0" fontId="0" fillId="10" borderId="0" xfId="0" applyFill="1" applyBorder="1" applyAlignment="1">
      <alignment horizontal="left" vertical="top"/>
    </xf>
    <xf numFmtId="0" fontId="25" fillId="22" borderId="41" xfId="0" applyFont="1" applyFill="1" applyBorder="1" applyAlignment="1" applyProtection="1">
      <alignment horizontal="center" vertical="center"/>
    </xf>
    <xf numFmtId="0" fontId="25" fillId="22" borderId="0" xfId="0" applyFont="1" applyFill="1" applyBorder="1" applyAlignment="1" applyProtection="1">
      <alignment horizontal="center" vertical="center"/>
    </xf>
    <xf numFmtId="0" fontId="25" fillId="22" borderId="43" xfId="0" applyFont="1" applyFill="1" applyBorder="1" applyAlignment="1" applyProtection="1">
      <alignment horizontal="center" vertical="center"/>
    </xf>
    <xf numFmtId="0" fontId="25" fillId="22" borderId="15" xfId="0" applyFont="1" applyFill="1" applyBorder="1" applyAlignment="1" applyProtection="1">
      <alignment horizontal="center" vertical="center"/>
    </xf>
    <xf numFmtId="0" fontId="10" fillId="2" borderId="41" xfId="0" applyFont="1" applyFill="1" applyBorder="1" applyAlignment="1">
      <alignment horizontal="center" vertical="center"/>
    </xf>
    <xf numFmtId="0" fontId="10" fillId="2" borderId="0" xfId="0" applyFont="1" applyFill="1" applyBorder="1" applyAlignment="1">
      <alignment horizontal="center" vertical="center"/>
    </xf>
    <xf numFmtId="0" fontId="10" fillId="24" borderId="39" xfId="0" applyFont="1" applyFill="1" applyBorder="1" applyAlignment="1">
      <alignment horizontal="right" vertical="center"/>
    </xf>
    <xf numFmtId="0" fontId="10" fillId="24" borderId="16" xfId="0" applyFont="1" applyFill="1" applyBorder="1" applyAlignment="1">
      <alignment horizontal="right" vertical="center"/>
    </xf>
    <xf numFmtId="0" fontId="0" fillId="10" borderId="96" xfId="0" applyFill="1" applyBorder="1" applyAlignment="1">
      <alignment horizontal="left" vertical="top" wrapText="1"/>
    </xf>
    <xf numFmtId="0" fontId="0" fillId="10" borderId="15" xfId="0" applyFill="1" applyBorder="1" applyAlignment="1">
      <alignment horizontal="left" vertical="top" wrapText="1"/>
    </xf>
    <xf numFmtId="0" fontId="4" fillId="19" borderId="88" xfId="0" applyFont="1" applyFill="1" applyBorder="1" applyAlignment="1">
      <alignment horizontal="left" wrapText="1"/>
    </xf>
    <xf numFmtId="0" fontId="4" fillId="19" borderId="15"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19" borderId="92" xfId="0" applyFont="1" applyFill="1" applyBorder="1" applyAlignment="1">
      <alignment horizontal="left" vertical="center" wrapText="1"/>
    </xf>
    <xf numFmtId="0" fontId="3" fillId="19" borderId="0" xfId="0" applyFont="1" applyFill="1" applyBorder="1" applyAlignment="1">
      <alignment horizontal="left" vertical="center" wrapText="1"/>
    </xf>
    <xf numFmtId="0" fontId="1" fillId="21" borderId="5" xfId="0" applyFont="1" applyFill="1" applyBorder="1" applyAlignment="1">
      <alignment horizontal="center" vertical="center"/>
    </xf>
    <xf numFmtId="0" fontId="1" fillId="21" borderId="6" xfId="0" applyFont="1" applyFill="1" applyBorder="1" applyAlignment="1">
      <alignment horizontal="center" vertical="center"/>
    </xf>
    <xf numFmtId="0" fontId="4" fillId="2"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4" fillId="2" borderId="3"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8" xfId="0" applyFont="1" applyFill="1" applyBorder="1" applyAlignment="1">
      <alignment horizontal="center" vertical="center"/>
    </xf>
    <xf numFmtId="0" fontId="4" fillId="2" borderId="8" xfId="0" applyFont="1" applyFill="1" applyBorder="1" applyAlignment="1">
      <alignment horizontal="center" vertical="center"/>
    </xf>
    <xf numFmtId="0" fontId="9" fillId="2" borderId="3" xfId="3" applyFill="1" applyBorder="1" applyAlignment="1">
      <alignment horizontal="center" vertical="center" wrapText="1"/>
    </xf>
    <xf numFmtId="0" fontId="0" fillId="2" borderId="3" xfId="0" applyFill="1" applyBorder="1" applyAlignment="1">
      <alignment horizontal="center" vertical="center" wrapText="1"/>
    </xf>
    <xf numFmtId="0" fontId="0" fillId="2" borderId="8" xfId="0" applyFill="1" applyBorder="1" applyAlignment="1">
      <alignment horizontal="center" vertical="center" wrapText="1"/>
    </xf>
    <xf numFmtId="0" fontId="20" fillId="2" borderId="3" xfId="3"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19" borderId="90" xfId="0" applyFont="1" applyFill="1" applyBorder="1" applyAlignment="1">
      <alignment horizontal="left"/>
    </xf>
    <xf numFmtId="0" fontId="3" fillId="19" borderId="16" xfId="0" applyFont="1" applyFill="1" applyBorder="1" applyAlignment="1">
      <alignment horizontal="left"/>
    </xf>
    <xf numFmtId="0" fontId="19" fillId="2" borderId="12"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14" xfId="0" applyFont="1" applyFill="1" applyBorder="1" applyAlignment="1">
      <alignment horizontal="left" vertical="top" wrapText="1"/>
    </xf>
    <xf numFmtId="0" fontId="12" fillId="19" borderId="88" xfId="0" applyFont="1" applyFill="1" applyBorder="1" applyAlignment="1">
      <alignment horizontal="left" wrapText="1"/>
    </xf>
    <xf numFmtId="0" fontId="12" fillId="19" borderId="15" xfId="0" applyFont="1" applyFill="1" applyBorder="1" applyAlignment="1">
      <alignment horizontal="left" wrapText="1"/>
    </xf>
    <xf numFmtId="0" fontId="12" fillId="19" borderId="127"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3" fillId="19" borderId="90" xfId="0" applyFont="1" applyFill="1" applyBorder="1" applyAlignment="1">
      <alignment horizontal="left" wrapText="1"/>
    </xf>
    <xf numFmtId="0" fontId="3" fillId="19" borderId="16" xfId="0" applyFont="1" applyFill="1" applyBorder="1" applyAlignment="1">
      <alignment horizontal="left" wrapText="1"/>
    </xf>
    <xf numFmtId="0" fontId="4" fillId="2" borderId="12" xfId="0" applyFont="1" applyFill="1" applyBorder="1" applyAlignment="1">
      <alignment horizontal="left" vertical="top" wrapText="1"/>
    </xf>
    <xf numFmtId="0" fontId="4" fillId="19" borderId="88" xfId="0" applyFont="1" applyFill="1" applyBorder="1" applyAlignment="1">
      <alignment horizontal="left" vertical="top" wrapText="1"/>
    </xf>
    <xf numFmtId="0" fontId="4" fillId="19" borderId="15" xfId="0" applyFont="1" applyFill="1" applyBorder="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19" borderId="92" xfId="0" applyFont="1" applyFill="1" applyBorder="1" applyAlignment="1">
      <alignment horizontal="left" wrapText="1"/>
    </xf>
    <xf numFmtId="0" fontId="3" fillId="19" borderId="0" xfId="0" applyFont="1" applyFill="1" applyBorder="1" applyAlignment="1">
      <alignment horizontal="left" wrapText="1"/>
    </xf>
    <xf numFmtId="0" fontId="0" fillId="2" borderId="39" xfId="0" applyFill="1" applyBorder="1" applyAlignment="1">
      <alignment horizontal="left" vertical="top" wrapText="1"/>
    </xf>
    <xf numFmtId="0" fontId="0" fillId="2" borderId="16" xfId="0" applyFill="1" applyBorder="1" applyAlignment="1">
      <alignment horizontal="left" vertical="top" wrapText="1"/>
    </xf>
    <xf numFmtId="0" fontId="0" fillId="2" borderId="40" xfId="0" applyFill="1" applyBorder="1" applyAlignment="1">
      <alignment horizontal="left" vertical="top" wrapText="1"/>
    </xf>
    <xf numFmtId="0" fontId="0" fillId="2" borderId="41" xfId="0" applyFill="1" applyBorder="1" applyAlignment="1">
      <alignment horizontal="left" vertical="top" wrapText="1"/>
    </xf>
    <xf numFmtId="0" fontId="0" fillId="2" borderId="0" xfId="0" applyFill="1" applyBorder="1" applyAlignment="1">
      <alignment horizontal="left" vertical="top" wrapText="1"/>
    </xf>
    <xf numFmtId="0" fontId="0" fillId="2" borderId="42" xfId="0" applyFill="1" applyBorder="1" applyAlignment="1">
      <alignment horizontal="left" vertical="top" wrapText="1"/>
    </xf>
    <xf numFmtId="0" fontId="0" fillId="2" borderId="43" xfId="0" applyFill="1" applyBorder="1" applyAlignment="1">
      <alignment horizontal="left" vertical="top" wrapText="1"/>
    </xf>
    <xf numFmtId="0" fontId="0" fillId="2" borderId="15" xfId="0" applyFill="1" applyBorder="1" applyAlignment="1">
      <alignment horizontal="left" vertical="top" wrapText="1"/>
    </xf>
    <xf numFmtId="0" fontId="0" fillId="2" borderId="44" xfId="0" applyFill="1" applyBorder="1" applyAlignment="1">
      <alignment horizontal="left" vertical="top" wrapText="1"/>
    </xf>
    <xf numFmtId="0" fontId="0" fillId="4" borderId="0" xfId="0" applyFont="1" applyFill="1" applyBorder="1" applyAlignment="1">
      <alignment horizontal="left" vertical="top" wrapText="1"/>
    </xf>
    <xf numFmtId="0" fontId="1" fillId="4" borderId="82"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5" xfId="0" applyFill="1" applyBorder="1" applyAlignment="1">
      <alignment horizontal="left" vertical="top" wrapText="1"/>
    </xf>
    <xf numFmtId="0" fontId="0" fillId="4" borderId="15" xfId="0" applyFill="1" applyBorder="1" applyAlignment="1">
      <alignment horizontal="left" vertical="top" wrapText="1"/>
    </xf>
    <xf numFmtId="0" fontId="1" fillId="4" borderId="82" xfId="0" applyFont="1" applyFill="1" applyBorder="1" applyAlignment="1">
      <alignment horizontal="left" vertical="top"/>
    </xf>
    <xf numFmtId="0" fontId="1" fillId="4" borderId="0" xfId="0" applyFont="1" applyFill="1" applyBorder="1" applyAlignment="1">
      <alignment horizontal="left" vertical="top"/>
    </xf>
    <xf numFmtId="0" fontId="0" fillId="4" borderId="15" xfId="0" applyFont="1" applyFill="1" applyBorder="1" applyAlignment="1">
      <alignment horizontal="left" vertical="top" wrapText="1"/>
    </xf>
    <xf numFmtId="0" fontId="1" fillId="3" borderId="48"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4" borderId="82" xfId="0" applyFont="1" applyFill="1" applyBorder="1" applyAlignment="1">
      <alignment horizontal="left"/>
    </xf>
    <xf numFmtId="0" fontId="1" fillId="4" borderId="0" xfId="0" applyFont="1" applyFill="1" applyBorder="1" applyAlignment="1">
      <alignment horizontal="left"/>
    </xf>
    <xf numFmtId="0" fontId="0" fillId="10" borderId="21" xfId="0" applyFill="1" applyBorder="1" applyAlignment="1">
      <alignment horizontal="left" vertical="center" wrapText="1"/>
    </xf>
    <xf numFmtId="0" fontId="0" fillId="10" borderId="99" xfId="0" applyFill="1" applyBorder="1" applyAlignment="1">
      <alignment horizontal="left" vertical="center" wrapText="1"/>
    </xf>
    <xf numFmtId="0" fontId="0" fillId="2" borderId="79" xfId="0" applyFill="1" applyBorder="1" applyAlignment="1">
      <alignment horizontal="center" vertical="center"/>
    </xf>
    <xf numFmtId="0" fontId="0" fillId="2" borderId="36" xfId="0" applyFill="1" applyBorder="1" applyAlignment="1">
      <alignment horizontal="center" vertical="center"/>
    </xf>
    <xf numFmtId="0" fontId="0" fillId="2" borderId="79" xfId="0" applyFill="1" applyBorder="1" applyAlignment="1">
      <alignment horizontal="center" vertical="center" wrapText="1"/>
    </xf>
    <xf numFmtId="0" fontId="0" fillId="2" borderId="36" xfId="0" applyFill="1" applyBorder="1" applyAlignment="1">
      <alignment horizontal="center" vertical="center" wrapText="1"/>
    </xf>
    <xf numFmtId="0" fontId="0" fillId="0" borderId="79" xfId="0" applyBorder="1" applyAlignment="1">
      <alignment horizontal="center" vertical="center" wrapText="1"/>
    </xf>
    <xf numFmtId="0" fontId="0" fillId="0" borderId="36" xfId="0" applyBorder="1" applyAlignment="1">
      <alignment horizontal="center" vertical="center" wrapText="1"/>
    </xf>
    <xf numFmtId="0" fontId="0" fillId="2" borderId="79" xfId="0" applyFill="1" applyBorder="1" applyAlignment="1">
      <alignment horizontal="left" vertical="center" wrapText="1"/>
    </xf>
    <xf numFmtId="0" fontId="0" fillId="2" borderId="36" xfId="0" applyFill="1" applyBorder="1" applyAlignment="1">
      <alignment horizontal="left" vertical="center" wrapText="1"/>
    </xf>
    <xf numFmtId="0" fontId="0" fillId="10" borderId="21" xfId="0" applyFill="1" applyBorder="1" applyAlignment="1">
      <alignment vertical="center" wrapText="1"/>
    </xf>
    <xf numFmtId="0" fontId="0" fillId="10" borderId="99" xfId="0" applyFill="1" applyBorder="1" applyAlignment="1">
      <alignment vertical="center" wrapText="1"/>
    </xf>
    <xf numFmtId="0" fontId="3" fillId="5" borderId="77" xfId="0" applyFont="1" applyFill="1" applyBorder="1" applyAlignment="1">
      <alignment horizontal="left"/>
    </xf>
    <xf numFmtId="0" fontId="3" fillId="5" borderId="16" xfId="0" applyFont="1" applyFill="1" applyBorder="1" applyAlignment="1">
      <alignment horizontal="left"/>
    </xf>
    <xf numFmtId="0" fontId="4" fillId="5" borderId="76"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75" xfId="0" applyFont="1" applyFill="1" applyBorder="1" applyAlignment="1">
      <alignment horizontal="left" vertical="top" wrapText="1"/>
    </xf>
    <xf numFmtId="0" fontId="4" fillId="5" borderId="15" xfId="0" applyFont="1" applyFill="1" applyBorder="1" applyAlignment="1">
      <alignment horizontal="left" vertical="top" wrapText="1"/>
    </xf>
    <xf numFmtId="169" fontId="4" fillId="5" borderId="76"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2" borderId="20"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79" xfId="0" applyBorder="1" applyAlignment="1">
      <alignment horizontal="center" vertical="center"/>
    </xf>
    <xf numFmtId="0" fontId="0" fillId="0" borderId="36" xfId="0" applyBorder="1" applyAlignment="1">
      <alignment horizontal="center" vertical="center"/>
    </xf>
    <xf numFmtId="0" fontId="0" fillId="2" borderId="12" xfId="0" applyFont="1" applyFill="1" applyBorder="1" applyAlignment="1">
      <alignment horizontal="left" vertical="top" wrapText="1"/>
    </xf>
    <xf numFmtId="0" fontId="3" fillId="5" borderId="77" xfId="0" applyFont="1" applyFill="1" applyBorder="1" applyAlignment="1">
      <alignment horizontal="left" wrapText="1"/>
    </xf>
    <xf numFmtId="0" fontId="3" fillId="5" borderId="16" xfId="0" applyFont="1" applyFill="1" applyBorder="1" applyAlignment="1">
      <alignment horizontal="left" wrapText="1"/>
    </xf>
    <xf numFmtId="169" fontId="4" fillId="5" borderId="75"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0" fontId="3" fillId="5" borderId="76" xfId="0" applyFont="1" applyFill="1" applyBorder="1" applyAlignment="1">
      <alignment horizontal="left"/>
    </xf>
    <xf numFmtId="0" fontId="3" fillId="5" borderId="0" xfId="0" applyFont="1" applyFill="1" applyBorder="1" applyAlignment="1">
      <alignment horizontal="left"/>
    </xf>
    <xf numFmtId="0" fontId="4" fillId="5" borderId="75" xfId="0" applyFont="1" applyFill="1" applyBorder="1" applyAlignment="1">
      <alignment horizontal="left" vertical="top"/>
    </xf>
    <xf numFmtId="0" fontId="4" fillId="5" borderId="15" xfId="0" applyFont="1" applyFill="1" applyBorder="1" applyAlignment="1">
      <alignment horizontal="left" vertical="top"/>
    </xf>
    <xf numFmtId="0" fontId="4" fillId="2" borderId="39" xfId="0" applyFont="1" applyFill="1" applyBorder="1" applyAlignment="1">
      <alignment vertical="top" wrapText="1"/>
    </xf>
    <xf numFmtId="0" fontId="4" fillId="2" borderId="16" xfId="0" applyFont="1" applyFill="1" applyBorder="1" applyAlignment="1">
      <alignment vertical="top" wrapText="1"/>
    </xf>
    <xf numFmtId="0" fontId="4" fillId="2" borderId="40" xfId="0" applyFont="1" applyFill="1" applyBorder="1" applyAlignment="1">
      <alignment vertical="top" wrapText="1"/>
    </xf>
    <xf numFmtId="0" fontId="4" fillId="2" borderId="41" xfId="0" applyFont="1" applyFill="1" applyBorder="1" applyAlignment="1">
      <alignment vertical="top" wrapText="1"/>
    </xf>
    <xf numFmtId="0" fontId="4" fillId="2" borderId="0" xfId="0" applyFont="1" applyFill="1" applyBorder="1" applyAlignment="1">
      <alignment vertical="top" wrapText="1"/>
    </xf>
    <xf numFmtId="0" fontId="4" fillId="2" borderId="42" xfId="0" applyFont="1" applyFill="1" applyBorder="1" applyAlignment="1">
      <alignment vertical="top" wrapText="1"/>
    </xf>
    <xf numFmtId="0" fontId="4" fillId="2" borderId="43" xfId="0" applyFont="1" applyFill="1" applyBorder="1" applyAlignment="1">
      <alignment vertical="top" wrapText="1"/>
    </xf>
    <xf numFmtId="0" fontId="4" fillId="2" borderId="15" xfId="0" applyFont="1" applyFill="1" applyBorder="1" applyAlignment="1">
      <alignment vertical="top" wrapText="1"/>
    </xf>
    <xf numFmtId="0" fontId="4" fillId="2" borderId="44" xfId="0" applyFont="1" applyFill="1" applyBorder="1" applyAlignment="1">
      <alignment vertical="top" wrapText="1"/>
    </xf>
    <xf numFmtId="0" fontId="4" fillId="13" borderId="71" xfId="0" applyFont="1" applyFill="1" applyBorder="1" applyAlignment="1">
      <alignment horizontal="left" wrapText="1"/>
    </xf>
    <xf numFmtId="0" fontId="4" fillId="13" borderId="15" xfId="0" applyFont="1" applyFill="1" applyBorder="1" applyAlignment="1">
      <alignment horizontal="left" wrapText="1"/>
    </xf>
    <xf numFmtId="0" fontId="4" fillId="13" borderId="71" xfId="0" applyFont="1" applyFill="1" applyBorder="1" applyAlignment="1">
      <alignment horizontal="left" vertical="top" wrapText="1"/>
    </xf>
    <xf numFmtId="0" fontId="4" fillId="13" borderId="15" xfId="0" applyFont="1" applyFill="1" applyBorder="1" applyAlignment="1">
      <alignment horizontal="left" vertical="top" wrapText="1"/>
    </xf>
    <xf numFmtId="0" fontId="4" fillId="2" borderId="39"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40" xfId="0" applyFont="1" applyFill="1" applyBorder="1" applyAlignment="1">
      <alignment horizontal="left" vertical="top" wrapText="1"/>
    </xf>
    <xf numFmtId="0" fontId="4" fillId="2" borderId="41"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42" xfId="0" applyFont="1" applyFill="1" applyBorder="1" applyAlignment="1">
      <alignment horizontal="left" vertical="top" wrapText="1"/>
    </xf>
    <xf numFmtId="0" fontId="4" fillId="2" borderId="43"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44" xfId="0" applyFont="1" applyFill="1" applyBorder="1" applyAlignment="1">
      <alignment horizontal="left" vertical="top" wrapText="1"/>
    </xf>
    <xf numFmtId="0" fontId="0" fillId="10" borderId="63" xfId="0" applyFill="1" applyBorder="1" applyAlignment="1">
      <alignment horizontal="left" vertical="top" wrapText="1"/>
    </xf>
    <xf numFmtId="0" fontId="0" fillId="10" borderId="0" xfId="0" applyFill="1" applyBorder="1" applyAlignment="1">
      <alignment horizontal="left" vertical="top" wrapText="1"/>
    </xf>
    <xf numFmtId="0" fontId="0" fillId="0" borderId="134" xfId="0" applyFont="1" applyBorder="1" applyAlignment="1">
      <alignment horizontal="left" vertical="center" wrapText="1"/>
    </xf>
    <xf numFmtId="0" fontId="0" fillId="0" borderId="23"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18" xfId="0" applyBorder="1" applyAlignment="1">
      <alignment horizontal="center" vertical="center" wrapText="1"/>
    </xf>
    <xf numFmtId="0" fontId="0" fillId="0" borderId="58" xfId="0" applyBorder="1" applyAlignment="1">
      <alignment horizontal="center" vertical="center" wrapText="1"/>
    </xf>
    <xf numFmtId="0" fontId="1" fillId="6" borderId="39" xfId="0" applyFont="1" applyFill="1" applyBorder="1" applyAlignment="1">
      <alignment horizontal="left" vertical="center" wrapText="1"/>
    </xf>
    <xf numFmtId="0" fontId="1" fillId="6" borderId="40" xfId="0" applyFont="1" applyFill="1" applyBorder="1" applyAlignment="1">
      <alignment horizontal="left"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0" borderId="39"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0" xfId="0" applyFont="1" applyFill="1" applyBorder="1" applyAlignment="1">
      <alignment horizontal="left" vertical="top" wrapText="1"/>
    </xf>
    <xf numFmtId="0" fontId="1" fillId="0" borderId="41"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2"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4"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1" fillId="6" borderId="48"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0" xfId="0" applyFont="1" applyBorder="1" applyAlignment="1">
      <alignment horizontal="center" vertical="center" wrapText="1"/>
    </xf>
    <xf numFmtId="49" fontId="0" fillId="0" borderId="28" xfId="0" applyNumberFormat="1" applyFont="1" applyBorder="1" applyAlignment="1">
      <alignment horizontal="left" vertical="center" wrapText="1"/>
    </xf>
    <xf numFmtId="49" fontId="0" fillId="0" borderId="23" xfId="0" applyNumberFormat="1" applyFont="1" applyBorder="1" applyAlignment="1">
      <alignment horizontal="left" vertical="center" wrapText="1"/>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49" fontId="0" fillId="0" borderId="16" xfId="0" applyNumberFormat="1" applyFont="1" applyBorder="1" applyAlignment="1">
      <alignment horizontal="left" vertical="center" wrapText="1"/>
    </xf>
    <xf numFmtId="49" fontId="0" fillId="0" borderId="57" xfId="0" applyNumberFormat="1" applyFont="1" applyBorder="1" applyAlignment="1">
      <alignment horizontal="left" vertical="center" wrapText="1"/>
    </xf>
    <xf numFmtId="49" fontId="0" fillId="0" borderId="3" xfId="0" applyNumberFormat="1" applyFont="1" applyBorder="1" applyAlignment="1">
      <alignment horizontal="left" vertical="center"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49" fontId="0" fillId="0" borderId="125" xfId="0" applyNumberFormat="1" applyFont="1" applyBorder="1" applyAlignment="1">
      <alignment horizontal="left" vertical="center" wrapText="1"/>
    </xf>
    <xf numFmtId="49" fontId="0" fillId="0" borderId="24" xfId="0" applyNumberFormat="1" applyFont="1" applyBorder="1" applyAlignment="1">
      <alignment horizontal="left"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6" xfId="0" applyNumberFormat="1" applyFont="1" applyFill="1" applyBorder="1" applyAlignment="1" applyProtection="1">
      <alignment horizontal="center" vertical="center" wrapText="1"/>
      <protection locked="0"/>
    </xf>
    <xf numFmtId="0" fontId="0" fillId="0" borderId="22" xfId="0" applyFont="1" applyBorder="1" applyAlignment="1">
      <alignment horizontal="center" vertical="center" wrapText="1"/>
    </xf>
    <xf numFmtId="0" fontId="1" fillId="6" borderId="49" xfId="0" applyFont="1" applyFill="1" applyBorder="1" applyAlignment="1">
      <alignment horizontal="center" vertical="center" wrapText="1"/>
    </xf>
    <xf numFmtId="2" fontId="0" fillId="0" borderId="10" xfId="0" applyNumberFormat="1" applyFont="1" applyFill="1" applyBorder="1" applyAlignment="1" applyProtection="1">
      <alignment horizontal="center" vertical="center" wrapText="1"/>
      <protection locked="0"/>
    </xf>
    <xf numFmtId="0" fontId="2" fillId="6" borderId="12" xfId="0" applyFont="1" applyFill="1" applyBorder="1" applyAlignment="1">
      <alignment horizontal="left" vertical="center"/>
    </xf>
    <xf numFmtId="0" fontId="2" fillId="6" borderId="13" xfId="0" applyFont="1" applyFill="1" applyBorder="1" applyAlignment="1">
      <alignment horizontal="left" vertical="center"/>
    </xf>
    <xf numFmtId="0" fontId="2" fillId="6" borderId="14" xfId="0" applyFont="1" applyFill="1" applyBorder="1" applyAlignment="1">
      <alignment horizontal="left" vertical="center"/>
    </xf>
    <xf numFmtId="2" fontId="0" fillId="0" borderId="11" xfId="0" applyNumberFormat="1" applyFont="1" applyFill="1" applyBorder="1" applyAlignment="1" applyProtection="1">
      <alignment horizontal="center" vertical="center" wrapText="1"/>
      <protection locked="0"/>
    </xf>
    <xf numFmtId="0" fontId="1" fillId="6" borderId="51" xfId="0" applyFont="1" applyFill="1" applyBorder="1" applyAlignment="1">
      <alignment horizontal="center" vertical="center" wrapText="1"/>
    </xf>
    <xf numFmtId="0" fontId="1" fillId="6" borderId="57"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8" borderId="13" xfId="0" applyFont="1" applyFill="1" applyBorder="1" applyAlignment="1">
      <alignment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0" fillId="0" borderId="28" xfId="0" applyFont="1" applyBorder="1" applyAlignment="1">
      <alignment vertical="center" wrapText="1"/>
    </xf>
    <xf numFmtId="0" fontId="0" fillId="0" borderId="23" xfId="0" applyFont="1" applyBorder="1" applyAlignment="1">
      <alignment vertical="center" wrapText="1"/>
    </xf>
    <xf numFmtId="0" fontId="0" fillId="0" borderId="18" xfId="0" applyFill="1" applyBorder="1" applyAlignment="1">
      <alignment vertical="center" wrapText="1"/>
    </xf>
    <xf numFmtId="0" fontId="0" fillId="0" borderId="23" xfId="0" applyFill="1" applyBorder="1" applyAlignment="1">
      <alignment vertical="center" wrapText="1"/>
    </xf>
    <xf numFmtId="0" fontId="0" fillId="0" borderId="36" xfId="0" applyFill="1" applyBorder="1" applyAlignment="1">
      <alignment vertical="center" wrapText="1"/>
    </xf>
    <xf numFmtId="0" fontId="0" fillId="0" borderId="99" xfId="0" applyFill="1" applyBorder="1" applyAlignment="1">
      <alignment vertical="center" wrapText="1"/>
    </xf>
    <xf numFmtId="0" fontId="0" fillId="0" borderId="3" xfId="0" applyFill="1" applyBorder="1" applyAlignment="1">
      <alignment vertical="center" wrapText="1"/>
    </xf>
    <xf numFmtId="0" fontId="0" fillId="0" borderId="8" xfId="0" applyFill="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horizontal="center" vertical="center" wrapText="1"/>
    </xf>
    <xf numFmtId="0" fontId="22" fillId="0" borderId="3" xfId="0" applyNumberFormat="1" applyFont="1" applyFill="1" applyBorder="1" applyAlignment="1">
      <alignment horizontal="center" vertical="center" wrapText="1" readingOrder="1"/>
    </xf>
    <xf numFmtId="0" fontId="0" fillId="0" borderId="3" xfId="0" applyFill="1" applyBorder="1" applyAlignment="1">
      <alignment horizontal="center" vertical="center" wrapText="1"/>
    </xf>
    <xf numFmtId="0" fontId="0" fillId="0" borderId="8" xfId="0" applyFill="1" applyBorder="1" applyAlignment="1">
      <alignment horizontal="center" vertical="center" wrapText="1"/>
    </xf>
    <xf numFmtId="0" fontId="21" fillId="0" borderId="3" xfId="0" applyFont="1" applyFill="1" applyBorder="1" applyAlignment="1">
      <alignment horizontal="center" vertical="center"/>
    </xf>
    <xf numFmtId="0" fontId="1" fillId="0" borderId="23" xfId="0" applyFont="1" applyBorder="1" applyAlignment="1">
      <alignment vertical="center" wrapText="1"/>
    </xf>
    <xf numFmtId="0" fontId="1" fillId="0" borderId="3" xfId="0" applyFont="1" applyBorder="1" applyAlignment="1">
      <alignment vertical="center" wrapText="1"/>
    </xf>
    <xf numFmtId="0" fontId="0" fillId="0" borderId="3" xfId="0" applyFill="1" applyBorder="1" applyAlignment="1">
      <alignment wrapText="1"/>
    </xf>
    <xf numFmtId="0" fontId="0" fillId="0" borderId="8" xfId="0" applyFill="1" applyBorder="1" applyAlignment="1">
      <alignment wrapText="1"/>
    </xf>
    <xf numFmtId="0" fontId="1" fillId="0" borderId="23" xfId="0" applyFont="1" applyBorder="1" applyAlignment="1">
      <alignment wrapText="1"/>
    </xf>
    <xf numFmtId="0" fontId="1" fillId="0" borderId="3" xfId="0" applyFont="1" applyBorder="1" applyAlignment="1">
      <alignment wrapText="1"/>
    </xf>
    <xf numFmtId="0" fontId="0" fillId="0" borderId="39" xfId="0" applyFill="1" applyBorder="1" applyAlignment="1">
      <alignment horizontal="left" vertical="top" wrapText="1"/>
    </xf>
    <xf numFmtId="0" fontId="0" fillId="0" borderId="16" xfId="0" applyFill="1" applyBorder="1" applyAlignment="1">
      <alignment horizontal="left" vertical="top" wrapText="1"/>
    </xf>
    <xf numFmtId="0" fontId="0" fillId="0" borderId="40" xfId="0" applyFill="1" applyBorder="1" applyAlignment="1">
      <alignment horizontal="left" vertical="top" wrapText="1"/>
    </xf>
    <xf numFmtId="0" fontId="0" fillId="0" borderId="41" xfId="0" applyFill="1" applyBorder="1" applyAlignment="1">
      <alignment horizontal="left" vertical="top" wrapText="1"/>
    </xf>
    <xf numFmtId="0" fontId="0" fillId="0" borderId="0" xfId="0" applyFill="1" applyBorder="1" applyAlignment="1">
      <alignment horizontal="left" vertical="top" wrapText="1"/>
    </xf>
    <xf numFmtId="0" fontId="0" fillId="0" borderId="42" xfId="0" applyFill="1" applyBorder="1" applyAlignment="1">
      <alignment horizontal="left" vertical="top" wrapText="1"/>
    </xf>
    <xf numFmtId="0" fontId="0" fillId="0" borderId="43" xfId="0" applyFill="1" applyBorder="1" applyAlignment="1">
      <alignment horizontal="left" vertical="top" wrapText="1"/>
    </xf>
    <xf numFmtId="0" fontId="0" fillId="0" borderId="15" xfId="0" applyFill="1" applyBorder="1" applyAlignment="1">
      <alignment horizontal="left" vertical="top" wrapText="1"/>
    </xf>
    <xf numFmtId="0" fontId="0" fillId="0" borderId="44" xfId="0" applyFill="1" applyBorder="1" applyAlignment="1">
      <alignment horizontal="left" vertical="top" wrapText="1"/>
    </xf>
    <xf numFmtId="0" fontId="1" fillId="0" borderId="24" xfId="0" applyFont="1" applyBorder="1" applyAlignment="1">
      <alignment wrapText="1"/>
    </xf>
    <xf numFmtId="0" fontId="1" fillId="0" borderId="10" xfId="0" applyFont="1" applyBorder="1" applyAlignment="1">
      <alignment wrapText="1"/>
    </xf>
    <xf numFmtId="0" fontId="0" fillId="0" borderId="10" xfId="0" applyFill="1" applyBorder="1" applyAlignment="1">
      <alignment wrapText="1"/>
    </xf>
    <xf numFmtId="0" fontId="0" fillId="0" borderId="11" xfId="0" applyFill="1" applyBorder="1" applyAlignment="1">
      <alignment wrapText="1"/>
    </xf>
    <xf numFmtId="0" fontId="0" fillId="2" borderId="3" xfId="0" applyFill="1" applyBorder="1" applyAlignment="1">
      <alignment horizontal="left"/>
    </xf>
    <xf numFmtId="14" fontId="0" fillId="2" borderId="3" xfId="0" applyNumberFormat="1" applyFill="1" applyBorder="1" applyAlignment="1">
      <alignment horizontal="left"/>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tyles" Target="style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theme" Target="theme/theme1.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externalLink" Target="externalLinks/externalLink2.xml" Id="rId11" /><Relationship Type="http://schemas.openxmlformats.org/officeDocument/2006/relationships/worksheet" Target="worksheets/sheet5.xml" Id="rId5" /><Relationship Type="http://schemas.openxmlformats.org/officeDocument/2006/relationships/calcChain" Target="calcChain.xml" Id="rId15" /><Relationship Type="http://schemas.openxmlformats.org/officeDocument/2006/relationships/externalLink" Target="externalLinks/externalLink1.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haredStrings" Target="sharedStrings.xml" Id="rId14" /><Relationship Type="http://schemas.openxmlformats.org/officeDocument/2006/relationships/customXml" Target="/customXML/item3.xml" Id="R126d23088148474e" /></Relationships>
</file>

<file path=xl/drawings/_rels/drawing1.xml.rels><?xml version="1.0" encoding="UTF-8" standalone="yes"?>
<Relationships xmlns="http://schemas.openxmlformats.org/package/2006/relationships"><Relationship Id="rId8" Type="http://schemas.openxmlformats.org/officeDocument/2006/relationships/hyperlink" Target="#'Other Notable Activity'!A1"/><Relationship Id="rId3" Type="http://schemas.openxmlformats.org/officeDocument/2006/relationships/hyperlink" Target="#'Part 2 Governance'!A1"/><Relationship Id="rId7" Type="http://schemas.openxmlformats.org/officeDocument/2006/relationships/hyperlink" Target="#'Part 6 Validation'!A1"/><Relationship Id="rId2" Type="http://schemas.openxmlformats.org/officeDocument/2006/relationships/hyperlink" Target="#'Part 1 Profile of Body'!A1"/><Relationship Id="rId1" Type="http://schemas.openxmlformats.org/officeDocument/2006/relationships/image" Target="../media/image1.png"/><Relationship Id="rId6" Type="http://schemas.openxmlformats.org/officeDocument/2006/relationships/hyperlink" Target="#'Recommended - Wider Influence'!A1"/><Relationship Id="rId5" Type="http://schemas.openxmlformats.org/officeDocument/2006/relationships/hyperlink" Target="#'Part 4 Adaptation'!A1"/><Relationship Id="rId4" Type="http://schemas.openxmlformats.org/officeDocument/2006/relationships/hyperlink" Target="#'Section 3 Corporate Emissions'!A1"/></Relationships>
</file>

<file path=xl/drawings/_rels/drawing2.xml.rels><?xml version="1.0" encoding="UTF-8" standalone="yes"?>
<Relationships xmlns="http://schemas.openxmlformats.org/package/2006/relationships"><Relationship Id="rId8" Type="http://schemas.openxmlformats.org/officeDocument/2006/relationships/hyperlink" Target="#'Part 1 Profile of Body'!A1"/><Relationship Id="rId3" Type="http://schemas.openxmlformats.org/officeDocument/2006/relationships/hyperlink" Target="#'Recommended - Wider Influence'!A1"/><Relationship Id="rId7" Type="http://schemas.openxmlformats.org/officeDocument/2006/relationships/hyperlink" Target="#'Part 2 Governance'!A1"/><Relationship Id="rId2" Type="http://schemas.openxmlformats.org/officeDocument/2006/relationships/hyperlink" Target="#'Other Notable Activity'!A1"/><Relationship Id="rId1" Type="http://schemas.openxmlformats.org/officeDocument/2006/relationships/image" Target="../media/image1.png"/><Relationship Id="rId6" Type="http://schemas.openxmlformats.org/officeDocument/2006/relationships/hyperlink" Target="#'Section 3 Corporate Emissions'!A1"/><Relationship Id="rId5" Type="http://schemas.openxmlformats.org/officeDocument/2006/relationships/hyperlink" Target="#'Part 4 Adaptation'!A1"/><Relationship Id="rId4" Type="http://schemas.openxmlformats.org/officeDocument/2006/relationships/hyperlink" Target="#'Part 6 Validation'!A1"/></Relationships>
</file>

<file path=xl/drawings/_rels/drawing3.xml.rels><?xml version="1.0" encoding="UTF-8" standalone="yes"?>
<Relationships xmlns="http://schemas.openxmlformats.org/package/2006/relationships"><Relationship Id="rId8" Type="http://schemas.openxmlformats.org/officeDocument/2006/relationships/hyperlink" Target="#'Part 1 Profile of Body'!A1"/><Relationship Id="rId3" Type="http://schemas.openxmlformats.org/officeDocument/2006/relationships/hyperlink" Target="#'Recommended - Wider Influence'!A1"/><Relationship Id="rId7" Type="http://schemas.openxmlformats.org/officeDocument/2006/relationships/hyperlink" Target="#'Part 2 Governance'!A1"/><Relationship Id="rId2" Type="http://schemas.openxmlformats.org/officeDocument/2006/relationships/hyperlink" Target="#'Other Notable Activity'!A1"/><Relationship Id="rId1" Type="http://schemas.openxmlformats.org/officeDocument/2006/relationships/image" Target="../media/image1.png"/><Relationship Id="rId6" Type="http://schemas.openxmlformats.org/officeDocument/2006/relationships/hyperlink" Target="#'Section 3 Corporate Emissions'!A1"/><Relationship Id="rId5" Type="http://schemas.openxmlformats.org/officeDocument/2006/relationships/hyperlink" Target="#'Part 4 Adaptation'!A1"/><Relationship Id="rId4" Type="http://schemas.openxmlformats.org/officeDocument/2006/relationships/hyperlink" Target="#'Part 6 Validation'!A1"/></Relationships>
</file>

<file path=xl/drawings/_rels/drawing4.xml.rels><?xml version="1.0" encoding="UTF-8" standalone="yes"?>
<Relationships xmlns="http://schemas.openxmlformats.org/package/2006/relationships"><Relationship Id="rId8" Type="http://schemas.openxmlformats.org/officeDocument/2006/relationships/hyperlink" Target="#'Part 1 Profile of Body'!A1"/><Relationship Id="rId3" Type="http://schemas.openxmlformats.org/officeDocument/2006/relationships/hyperlink" Target="#'Recommended - Wider Influence'!A1"/><Relationship Id="rId7" Type="http://schemas.openxmlformats.org/officeDocument/2006/relationships/hyperlink" Target="#'Part 2 Governance'!A1"/><Relationship Id="rId2" Type="http://schemas.openxmlformats.org/officeDocument/2006/relationships/hyperlink" Target="#'Other Notable Activity'!A1"/><Relationship Id="rId1" Type="http://schemas.openxmlformats.org/officeDocument/2006/relationships/image" Target="../media/image1.png"/><Relationship Id="rId6" Type="http://schemas.openxmlformats.org/officeDocument/2006/relationships/hyperlink" Target="#'Section 3 Corporate Emissions'!A1"/><Relationship Id="rId5" Type="http://schemas.openxmlformats.org/officeDocument/2006/relationships/hyperlink" Target="#'Part 4 Adaptation'!A1"/><Relationship Id="rId4" Type="http://schemas.openxmlformats.org/officeDocument/2006/relationships/hyperlink" Target="#'Part 6 Validation'!A1"/></Relationships>
</file>

<file path=xl/drawings/_rels/drawing5.xml.rels><?xml version="1.0" encoding="UTF-8" standalone="yes"?>
<Relationships xmlns="http://schemas.openxmlformats.org/package/2006/relationships"><Relationship Id="rId8" Type="http://schemas.openxmlformats.org/officeDocument/2006/relationships/hyperlink" Target="#'Part 1 Profile of Body'!A1"/><Relationship Id="rId3" Type="http://schemas.openxmlformats.org/officeDocument/2006/relationships/hyperlink" Target="#'Recommended - Wider Influence'!A1"/><Relationship Id="rId7" Type="http://schemas.openxmlformats.org/officeDocument/2006/relationships/hyperlink" Target="#'Part 2 Governance'!A1"/><Relationship Id="rId2" Type="http://schemas.openxmlformats.org/officeDocument/2006/relationships/hyperlink" Target="#'Other Notable Activity'!A1"/><Relationship Id="rId1" Type="http://schemas.openxmlformats.org/officeDocument/2006/relationships/image" Target="../media/image1.png"/><Relationship Id="rId6" Type="http://schemas.openxmlformats.org/officeDocument/2006/relationships/hyperlink" Target="#'Section 3 Corporate Emissions'!A1"/><Relationship Id="rId5" Type="http://schemas.openxmlformats.org/officeDocument/2006/relationships/hyperlink" Target="#'Part 4 Adaptation'!A1"/><Relationship Id="rId4" Type="http://schemas.openxmlformats.org/officeDocument/2006/relationships/hyperlink" Target="#'Part 6 Validation'!A1"/></Relationships>
</file>

<file path=xl/drawings/_rels/drawing6.xml.rels><?xml version="1.0" encoding="UTF-8" standalone="yes"?>
<Relationships xmlns="http://schemas.openxmlformats.org/package/2006/relationships"><Relationship Id="rId8" Type="http://schemas.openxmlformats.org/officeDocument/2006/relationships/hyperlink" Target="#'Part 1 Profile of Body'!A1"/><Relationship Id="rId3" Type="http://schemas.openxmlformats.org/officeDocument/2006/relationships/hyperlink" Target="#'Recommended - Wider Influence'!A1"/><Relationship Id="rId7" Type="http://schemas.openxmlformats.org/officeDocument/2006/relationships/hyperlink" Target="#'Part 2 Governance'!A1"/><Relationship Id="rId2" Type="http://schemas.openxmlformats.org/officeDocument/2006/relationships/hyperlink" Target="#'Other Notable Activity'!A1"/><Relationship Id="rId1" Type="http://schemas.openxmlformats.org/officeDocument/2006/relationships/image" Target="../media/image1.png"/><Relationship Id="rId6" Type="http://schemas.openxmlformats.org/officeDocument/2006/relationships/hyperlink" Target="#'Section 3 Corporate Emissions'!A1"/><Relationship Id="rId5" Type="http://schemas.openxmlformats.org/officeDocument/2006/relationships/hyperlink" Target="#'Part 4 Adaptation'!A1"/><Relationship Id="rId4" Type="http://schemas.openxmlformats.org/officeDocument/2006/relationships/hyperlink" Target="#'Part 6 Validation'!A1"/></Relationships>
</file>

<file path=xl/drawings/_rels/drawing7.xml.rels><?xml version="1.0" encoding="UTF-8" standalone="yes"?>
<Relationships xmlns="http://schemas.openxmlformats.org/package/2006/relationships"><Relationship Id="rId8" Type="http://schemas.openxmlformats.org/officeDocument/2006/relationships/hyperlink" Target="#'Part 1 Profile of Body'!A1"/><Relationship Id="rId3" Type="http://schemas.openxmlformats.org/officeDocument/2006/relationships/hyperlink" Target="#'Recommended - Wider Influence'!A1"/><Relationship Id="rId7" Type="http://schemas.openxmlformats.org/officeDocument/2006/relationships/hyperlink" Target="#'Part 2 Governance'!A1"/><Relationship Id="rId2" Type="http://schemas.openxmlformats.org/officeDocument/2006/relationships/hyperlink" Target="#'Other Notable Activity'!A1"/><Relationship Id="rId1" Type="http://schemas.openxmlformats.org/officeDocument/2006/relationships/image" Target="../media/image1.png"/><Relationship Id="rId6" Type="http://schemas.openxmlformats.org/officeDocument/2006/relationships/hyperlink" Target="#'Section 3 Corporate Emissions'!A1"/><Relationship Id="rId5" Type="http://schemas.openxmlformats.org/officeDocument/2006/relationships/hyperlink" Target="#'Part 4 Adaptation'!A1"/><Relationship Id="rId4" Type="http://schemas.openxmlformats.org/officeDocument/2006/relationships/hyperlink" Target="#'Part 6 Validation'!A1"/></Relationships>
</file>

<file path=xl/drawings/_rels/drawing8.xml.rels><?xml version="1.0" encoding="UTF-8" standalone="yes"?>
<Relationships xmlns="http://schemas.openxmlformats.org/package/2006/relationships"><Relationship Id="rId8" Type="http://schemas.openxmlformats.org/officeDocument/2006/relationships/hyperlink" Target="#'Part 1 Profile of Body'!A1"/><Relationship Id="rId3" Type="http://schemas.openxmlformats.org/officeDocument/2006/relationships/hyperlink" Target="#'Recommended - Wider Influence'!A1"/><Relationship Id="rId7" Type="http://schemas.openxmlformats.org/officeDocument/2006/relationships/hyperlink" Target="#'Part 2 Governance'!A1"/><Relationship Id="rId2" Type="http://schemas.openxmlformats.org/officeDocument/2006/relationships/hyperlink" Target="#'Other Notable Activity'!A1"/><Relationship Id="rId1" Type="http://schemas.openxmlformats.org/officeDocument/2006/relationships/image" Target="../media/image1.png"/><Relationship Id="rId6" Type="http://schemas.openxmlformats.org/officeDocument/2006/relationships/hyperlink" Target="#'Section 3 Corporate Emissions'!A1"/><Relationship Id="rId5" Type="http://schemas.openxmlformats.org/officeDocument/2006/relationships/hyperlink" Target="#'Part 4 Adaptation'!A1"/><Relationship Id="rId4" Type="http://schemas.openxmlformats.org/officeDocument/2006/relationships/hyperlink" Target="#'Part 6 Validation'!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2592917" cy="704850"/>
    <xdr:pic>
      <xdr:nvPicPr>
        <xdr:cNvPr id="58" name="Picture 5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592917"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4448175</xdr:colOff>
      <xdr:row>0</xdr:row>
      <xdr:rowOff>0</xdr:rowOff>
    </xdr:from>
    <xdr:to>
      <xdr:col>11</xdr:col>
      <xdr:colOff>238125</xdr:colOff>
      <xdr:row>0</xdr:row>
      <xdr:rowOff>733425</xdr:rowOff>
    </xdr:to>
    <xdr:sp macro="" textlink="">
      <xdr:nvSpPr>
        <xdr:cNvPr id="59" name="TextBox 58"/>
        <xdr:cNvSpPr txBox="1"/>
      </xdr:nvSpPr>
      <xdr:spPr>
        <a:xfrm>
          <a:off x="5067300" y="0"/>
          <a:ext cx="103822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b="1">
              <a:solidFill>
                <a:srgbClr val="1F1F91"/>
              </a:solidFill>
            </a:rPr>
            <a:t>Public Bodies</a:t>
          </a:r>
          <a:r>
            <a:rPr lang="en-GB" sz="4400" b="1" baseline="0">
              <a:solidFill>
                <a:srgbClr val="1F1F91"/>
              </a:solidFill>
            </a:rPr>
            <a:t> Climate Change Duties Reporting 2020</a:t>
          </a:r>
          <a:endParaRPr lang="en-GB" sz="4400" b="1">
            <a:solidFill>
              <a:srgbClr val="FF0000"/>
            </a:solidFill>
          </a:endParaRPr>
        </a:p>
      </xdr:txBody>
    </xdr:sp>
    <xdr:clientData/>
  </xdr:twoCellAnchor>
  <xdr:twoCellAnchor>
    <xdr:from>
      <xdr:col>1</xdr:col>
      <xdr:colOff>713319</xdr:colOff>
      <xdr:row>1</xdr:row>
      <xdr:rowOff>165506</xdr:rowOff>
    </xdr:from>
    <xdr:to>
      <xdr:col>1</xdr:col>
      <xdr:colOff>2214035</xdr:colOff>
      <xdr:row>3</xdr:row>
      <xdr:rowOff>126592</xdr:rowOff>
    </xdr:to>
    <xdr:sp macro="" textlink="">
      <xdr:nvSpPr>
        <xdr:cNvPr id="60" name="Rectangle 59">
          <a:hlinkClick xmlns:r="http://schemas.openxmlformats.org/officeDocument/2006/relationships" r:id="rId2"/>
        </xdr:cNvPr>
        <xdr:cNvSpPr/>
      </xdr:nvSpPr>
      <xdr:spPr>
        <a:xfrm>
          <a:off x="1332444" y="908456"/>
          <a:ext cx="1500716" cy="361136"/>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Profile of Body</a:t>
          </a:r>
        </a:p>
      </xdr:txBody>
    </xdr:sp>
    <xdr:clientData/>
  </xdr:twoCellAnchor>
  <xdr:twoCellAnchor>
    <xdr:from>
      <xdr:col>1</xdr:col>
      <xdr:colOff>2363993</xdr:colOff>
      <xdr:row>1</xdr:row>
      <xdr:rowOff>157040</xdr:rowOff>
    </xdr:from>
    <xdr:to>
      <xdr:col>1</xdr:col>
      <xdr:colOff>3638550</xdr:colOff>
      <xdr:row>3</xdr:row>
      <xdr:rowOff>121790</xdr:rowOff>
    </xdr:to>
    <xdr:sp macro="" textlink="">
      <xdr:nvSpPr>
        <xdr:cNvPr id="61" name="Rectangle 60">
          <a:hlinkClick xmlns:r="http://schemas.openxmlformats.org/officeDocument/2006/relationships" r:id="rId3"/>
        </xdr:cNvPr>
        <xdr:cNvSpPr/>
      </xdr:nvSpPr>
      <xdr:spPr>
        <a:xfrm>
          <a:off x="2983118" y="899990"/>
          <a:ext cx="1274557" cy="36480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Governance</a:t>
          </a:r>
        </a:p>
      </xdr:txBody>
    </xdr:sp>
    <xdr:clientData/>
  </xdr:twoCellAnchor>
  <xdr:twoCellAnchor>
    <xdr:from>
      <xdr:col>1</xdr:col>
      <xdr:colOff>3760259</xdr:colOff>
      <xdr:row>1</xdr:row>
      <xdr:rowOff>155574</xdr:rowOff>
    </xdr:from>
    <xdr:to>
      <xdr:col>2</xdr:col>
      <xdr:colOff>428625</xdr:colOff>
      <xdr:row>3</xdr:row>
      <xdr:rowOff>117474</xdr:rowOff>
    </xdr:to>
    <xdr:sp macro="" textlink="">
      <xdr:nvSpPr>
        <xdr:cNvPr id="62" name="Rectangle 61">
          <a:hlinkClick xmlns:r="http://schemas.openxmlformats.org/officeDocument/2006/relationships" r:id="rId4"/>
        </xdr:cNvPr>
        <xdr:cNvSpPr/>
      </xdr:nvSpPr>
      <xdr:spPr>
        <a:xfrm>
          <a:off x="4379384" y="898524"/>
          <a:ext cx="1507066" cy="36195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Corporate Emissions</a:t>
          </a:r>
        </a:p>
      </xdr:txBody>
    </xdr:sp>
    <xdr:clientData/>
  </xdr:twoCellAnchor>
  <xdr:twoCellAnchor>
    <xdr:from>
      <xdr:col>2</xdr:col>
      <xdr:colOff>646642</xdr:colOff>
      <xdr:row>1</xdr:row>
      <xdr:rowOff>156633</xdr:rowOff>
    </xdr:from>
    <xdr:to>
      <xdr:col>2</xdr:col>
      <xdr:colOff>2152650</xdr:colOff>
      <xdr:row>3</xdr:row>
      <xdr:rowOff>118533</xdr:rowOff>
    </xdr:to>
    <xdr:sp macro="" textlink="">
      <xdr:nvSpPr>
        <xdr:cNvPr id="63" name="Rectangle 62">
          <a:hlinkClick xmlns:r="http://schemas.openxmlformats.org/officeDocument/2006/relationships" r:id="rId5"/>
        </xdr:cNvPr>
        <xdr:cNvSpPr/>
      </xdr:nvSpPr>
      <xdr:spPr>
        <a:xfrm>
          <a:off x="6104467" y="899583"/>
          <a:ext cx="1506008" cy="36195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Adaptation</a:t>
          </a:r>
        </a:p>
      </xdr:txBody>
    </xdr:sp>
    <xdr:clientData/>
  </xdr:twoCellAnchor>
  <xdr:twoCellAnchor>
    <xdr:from>
      <xdr:col>6</xdr:col>
      <xdr:colOff>2117</xdr:colOff>
      <xdr:row>1</xdr:row>
      <xdr:rowOff>153457</xdr:rowOff>
    </xdr:from>
    <xdr:to>
      <xdr:col>9</xdr:col>
      <xdr:colOff>352425</xdr:colOff>
      <xdr:row>3</xdr:row>
      <xdr:rowOff>115357</xdr:rowOff>
    </xdr:to>
    <xdr:sp macro="" textlink="">
      <xdr:nvSpPr>
        <xdr:cNvPr id="64" name="Rectangle 63">
          <a:hlinkClick xmlns:r="http://schemas.openxmlformats.org/officeDocument/2006/relationships" r:id="rId6"/>
        </xdr:cNvPr>
        <xdr:cNvSpPr/>
      </xdr:nvSpPr>
      <xdr:spPr>
        <a:xfrm flipH="1">
          <a:off x="12165542" y="896407"/>
          <a:ext cx="2179108" cy="36195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Wider Influence</a:t>
          </a:r>
        </a:p>
      </xdr:txBody>
    </xdr:sp>
    <xdr:clientData/>
  </xdr:twoCellAnchor>
  <xdr:twoCellAnchor>
    <xdr:from>
      <xdr:col>2</xdr:col>
      <xdr:colOff>2364319</xdr:colOff>
      <xdr:row>1</xdr:row>
      <xdr:rowOff>155574</xdr:rowOff>
    </xdr:from>
    <xdr:to>
      <xdr:col>4</xdr:col>
      <xdr:colOff>485775</xdr:colOff>
      <xdr:row>3</xdr:row>
      <xdr:rowOff>119591</xdr:rowOff>
    </xdr:to>
    <xdr:sp macro="" textlink="">
      <xdr:nvSpPr>
        <xdr:cNvPr id="65" name="Rectangle 64">
          <a:hlinkClick xmlns:r="http://schemas.openxmlformats.org/officeDocument/2006/relationships" r:id="rId5"/>
        </xdr:cNvPr>
        <xdr:cNvSpPr/>
      </xdr:nvSpPr>
      <xdr:spPr>
        <a:xfrm flipH="1">
          <a:off x="7822144" y="898524"/>
          <a:ext cx="2026706" cy="364067"/>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Procurement</a:t>
          </a:r>
        </a:p>
      </xdr:txBody>
    </xdr:sp>
    <xdr:clientData/>
  </xdr:twoCellAnchor>
  <xdr:twoCellAnchor>
    <xdr:from>
      <xdr:col>4</xdr:col>
      <xdr:colOff>705909</xdr:colOff>
      <xdr:row>1</xdr:row>
      <xdr:rowOff>156632</xdr:rowOff>
    </xdr:from>
    <xdr:to>
      <xdr:col>5</xdr:col>
      <xdr:colOff>371475</xdr:colOff>
      <xdr:row>3</xdr:row>
      <xdr:rowOff>118532</xdr:rowOff>
    </xdr:to>
    <xdr:sp macro="" textlink="">
      <xdr:nvSpPr>
        <xdr:cNvPr id="66" name="Rectangle 65">
          <a:hlinkClick xmlns:r="http://schemas.openxmlformats.org/officeDocument/2006/relationships" r:id="rId7"/>
        </xdr:cNvPr>
        <xdr:cNvSpPr/>
      </xdr:nvSpPr>
      <xdr:spPr>
        <a:xfrm flipH="1">
          <a:off x="10068984" y="899582"/>
          <a:ext cx="1856316" cy="36195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Validation</a:t>
          </a:r>
        </a:p>
      </xdr:txBody>
    </xdr:sp>
    <xdr:clientData/>
  </xdr:twoCellAnchor>
  <xdr:twoCellAnchor>
    <xdr:from>
      <xdr:col>9</xdr:col>
      <xdr:colOff>529168</xdr:colOff>
      <xdr:row>1</xdr:row>
      <xdr:rowOff>148167</xdr:rowOff>
    </xdr:from>
    <xdr:to>
      <xdr:col>12</xdr:col>
      <xdr:colOff>676275</xdr:colOff>
      <xdr:row>3</xdr:row>
      <xdr:rowOff>110067</xdr:rowOff>
    </xdr:to>
    <xdr:sp macro="" textlink="">
      <xdr:nvSpPr>
        <xdr:cNvPr id="67" name="Rectangle 66">
          <a:hlinkClick xmlns:r="http://schemas.openxmlformats.org/officeDocument/2006/relationships" r:id="rId8"/>
        </xdr:cNvPr>
        <xdr:cNvSpPr/>
      </xdr:nvSpPr>
      <xdr:spPr>
        <a:xfrm flipH="1">
          <a:off x="14521393" y="891117"/>
          <a:ext cx="1975907" cy="36195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Other notable activity</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xdr:rowOff>
    </xdr:from>
    <xdr:ext cx="2592917" cy="704850"/>
    <xdr:pic>
      <xdr:nvPicPr>
        <xdr:cNvPr id="14"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592917"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4448175</xdr:colOff>
      <xdr:row>0</xdr:row>
      <xdr:rowOff>0</xdr:rowOff>
    </xdr:from>
    <xdr:to>
      <xdr:col>11</xdr:col>
      <xdr:colOff>238125</xdr:colOff>
      <xdr:row>0</xdr:row>
      <xdr:rowOff>733425</xdr:rowOff>
    </xdr:to>
    <xdr:sp macro="" textlink="">
      <xdr:nvSpPr>
        <xdr:cNvPr id="15" name="TextBox 14"/>
        <xdr:cNvSpPr txBox="1"/>
      </xdr:nvSpPr>
      <xdr:spPr>
        <a:xfrm>
          <a:off x="5067300" y="0"/>
          <a:ext cx="103822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b="1">
              <a:solidFill>
                <a:srgbClr val="1F1F91"/>
              </a:solidFill>
            </a:rPr>
            <a:t>Public Bodies</a:t>
          </a:r>
          <a:r>
            <a:rPr lang="en-GB" sz="4400" b="1" baseline="0">
              <a:solidFill>
                <a:srgbClr val="1F1F91"/>
              </a:solidFill>
            </a:rPr>
            <a:t> Climate Change Duties Reporting 2020</a:t>
          </a:r>
          <a:endParaRPr lang="en-GB" sz="4400" b="1">
            <a:solidFill>
              <a:srgbClr val="FF0000"/>
            </a:solidFill>
          </a:endParaRPr>
        </a:p>
      </xdr:txBody>
    </xdr:sp>
    <xdr:clientData/>
  </xdr:twoCellAnchor>
  <xdr:twoCellAnchor>
    <xdr:from>
      <xdr:col>3</xdr:col>
      <xdr:colOff>2575823</xdr:colOff>
      <xdr:row>2</xdr:row>
      <xdr:rowOff>11907</xdr:rowOff>
    </xdr:from>
    <xdr:to>
      <xdr:col>4</xdr:col>
      <xdr:colOff>1128445</xdr:colOff>
      <xdr:row>3</xdr:row>
      <xdr:rowOff>152714</xdr:rowOff>
    </xdr:to>
    <xdr:sp macro="" textlink="">
      <xdr:nvSpPr>
        <xdr:cNvPr id="25" name="Rectangle 24">
          <a:hlinkClick xmlns:r="http://schemas.openxmlformats.org/officeDocument/2006/relationships" r:id="rId2"/>
        </xdr:cNvPr>
        <xdr:cNvSpPr/>
      </xdr:nvSpPr>
      <xdr:spPr>
        <a:xfrm flipH="1">
          <a:off x="16041792" y="940595"/>
          <a:ext cx="1862559" cy="355119"/>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Other notable activity</a:t>
          </a:r>
        </a:p>
      </xdr:txBody>
    </xdr:sp>
    <xdr:clientData/>
  </xdr:twoCellAnchor>
  <xdr:twoCellAnchor>
    <xdr:from>
      <xdr:col>3</xdr:col>
      <xdr:colOff>676247</xdr:colOff>
      <xdr:row>2</xdr:row>
      <xdr:rowOff>17221</xdr:rowOff>
    </xdr:from>
    <xdr:to>
      <xdr:col>3</xdr:col>
      <xdr:colOff>2545151</xdr:colOff>
      <xdr:row>3</xdr:row>
      <xdr:rowOff>151939</xdr:rowOff>
    </xdr:to>
    <xdr:sp macro="" textlink="">
      <xdr:nvSpPr>
        <xdr:cNvPr id="26" name="Rectangle 25">
          <a:hlinkClick xmlns:r="http://schemas.openxmlformats.org/officeDocument/2006/relationships" r:id="rId3"/>
        </xdr:cNvPr>
        <xdr:cNvSpPr/>
      </xdr:nvSpPr>
      <xdr:spPr>
        <a:xfrm flipH="1">
          <a:off x="14142216" y="945909"/>
          <a:ext cx="1868904"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Wider Influence</a:t>
          </a:r>
        </a:p>
      </xdr:txBody>
    </xdr:sp>
    <xdr:clientData/>
  </xdr:twoCellAnchor>
  <xdr:twoCellAnchor>
    <xdr:from>
      <xdr:col>2</xdr:col>
      <xdr:colOff>5367446</xdr:colOff>
      <xdr:row>2</xdr:row>
      <xdr:rowOff>19347</xdr:rowOff>
    </xdr:from>
    <xdr:to>
      <xdr:col>3</xdr:col>
      <xdr:colOff>641344</xdr:colOff>
      <xdr:row>3</xdr:row>
      <xdr:rowOff>154065</xdr:rowOff>
    </xdr:to>
    <xdr:sp macro="" textlink="">
      <xdr:nvSpPr>
        <xdr:cNvPr id="27" name="Rectangle 26">
          <a:hlinkClick xmlns:r="http://schemas.openxmlformats.org/officeDocument/2006/relationships" r:id="rId4"/>
        </xdr:cNvPr>
        <xdr:cNvSpPr/>
      </xdr:nvSpPr>
      <xdr:spPr>
        <a:xfrm flipH="1">
          <a:off x="12237352" y="948035"/>
          <a:ext cx="1869961"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Validation</a:t>
          </a:r>
        </a:p>
      </xdr:txBody>
    </xdr:sp>
    <xdr:clientData/>
  </xdr:twoCellAnchor>
  <xdr:twoCellAnchor>
    <xdr:from>
      <xdr:col>2</xdr:col>
      <xdr:colOff>3437195</xdr:colOff>
      <xdr:row>2</xdr:row>
      <xdr:rowOff>18284</xdr:rowOff>
    </xdr:from>
    <xdr:to>
      <xdr:col>2</xdr:col>
      <xdr:colOff>5333600</xdr:colOff>
      <xdr:row>3</xdr:row>
      <xdr:rowOff>155032</xdr:rowOff>
    </xdr:to>
    <xdr:sp macro="" textlink="">
      <xdr:nvSpPr>
        <xdr:cNvPr id="28" name="Rectangle 27">
          <a:hlinkClick xmlns:r="http://schemas.openxmlformats.org/officeDocument/2006/relationships" r:id="rId5"/>
        </xdr:cNvPr>
        <xdr:cNvSpPr/>
      </xdr:nvSpPr>
      <xdr:spPr>
        <a:xfrm>
          <a:off x="10307101" y="946972"/>
          <a:ext cx="1896405" cy="35106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Procurement</a:t>
          </a:r>
        </a:p>
      </xdr:txBody>
    </xdr:sp>
    <xdr:clientData/>
  </xdr:twoCellAnchor>
  <xdr:twoCellAnchor>
    <xdr:from>
      <xdr:col>2</xdr:col>
      <xdr:colOff>1518582</xdr:colOff>
      <xdr:row>2</xdr:row>
      <xdr:rowOff>19349</xdr:rowOff>
    </xdr:from>
    <xdr:to>
      <xdr:col>2</xdr:col>
      <xdr:colOff>3408640</xdr:colOff>
      <xdr:row>3</xdr:row>
      <xdr:rowOff>154067</xdr:rowOff>
    </xdr:to>
    <xdr:sp macro="" textlink="">
      <xdr:nvSpPr>
        <xdr:cNvPr id="29" name="Rectangle 28">
          <a:hlinkClick xmlns:r="http://schemas.openxmlformats.org/officeDocument/2006/relationships" r:id="rId5"/>
        </xdr:cNvPr>
        <xdr:cNvSpPr/>
      </xdr:nvSpPr>
      <xdr:spPr>
        <a:xfrm>
          <a:off x="8388488" y="948037"/>
          <a:ext cx="1890058"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Adaptation</a:t>
          </a:r>
        </a:p>
      </xdr:txBody>
    </xdr:sp>
    <xdr:clientData/>
  </xdr:twoCellAnchor>
  <xdr:twoCellAnchor>
    <xdr:from>
      <xdr:col>1</xdr:col>
      <xdr:colOff>5590652</xdr:colOff>
      <xdr:row>2</xdr:row>
      <xdr:rowOff>19349</xdr:rowOff>
    </xdr:from>
    <xdr:to>
      <xdr:col>2</xdr:col>
      <xdr:colOff>1483677</xdr:colOff>
      <xdr:row>3</xdr:row>
      <xdr:rowOff>154067</xdr:rowOff>
    </xdr:to>
    <xdr:sp macro="" textlink="">
      <xdr:nvSpPr>
        <xdr:cNvPr id="30" name="Rectangle 29">
          <a:hlinkClick xmlns:r="http://schemas.openxmlformats.org/officeDocument/2006/relationships" r:id="rId6"/>
        </xdr:cNvPr>
        <xdr:cNvSpPr/>
      </xdr:nvSpPr>
      <xdr:spPr>
        <a:xfrm>
          <a:off x="6483621" y="948037"/>
          <a:ext cx="1869962"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Corporate Emissions</a:t>
          </a:r>
        </a:p>
      </xdr:txBody>
    </xdr:sp>
    <xdr:clientData/>
  </xdr:twoCellAnchor>
  <xdr:twoCellAnchor>
    <xdr:from>
      <xdr:col>1</xdr:col>
      <xdr:colOff>3696040</xdr:colOff>
      <xdr:row>2</xdr:row>
      <xdr:rowOff>21884</xdr:rowOff>
    </xdr:from>
    <xdr:to>
      <xdr:col>1</xdr:col>
      <xdr:colOff>5556806</xdr:colOff>
      <xdr:row>3</xdr:row>
      <xdr:rowOff>163314</xdr:rowOff>
    </xdr:to>
    <xdr:sp macro="" textlink="">
      <xdr:nvSpPr>
        <xdr:cNvPr id="31" name="Rectangle 30">
          <a:hlinkClick xmlns:r="http://schemas.openxmlformats.org/officeDocument/2006/relationships" r:id="rId7"/>
        </xdr:cNvPr>
        <xdr:cNvSpPr/>
      </xdr:nvSpPr>
      <xdr:spPr>
        <a:xfrm>
          <a:off x="4589009" y="950572"/>
          <a:ext cx="1860766" cy="355742"/>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Governance</a:t>
          </a:r>
        </a:p>
      </xdr:txBody>
    </xdr:sp>
    <xdr:clientData/>
  </xdr:twoCellAnchor>
  <xdr:twoCellAnchor>
    <xdr:from>
      <xdr:col>1</xdr:col>
      <xdr:colOff>1797844</xdr:colOff>
      <xdr:row>2</xdr:row>
      <xdr:rowOff>18693</xdr:rowOff>
    </xdr:from>
    <xdr:to>
      <xdr:col>1</xdr:col>
      <xdr:colOff>3663574</xdr:colOff>
      <xdr:row>3</xdr:row>
      <xdr:rowOff>166687</xdr:rowOff>
    </xdr:to>
    <xdr:sp macro="" textlink="">
      <xdr:nvSpPr>
        <xdr:cNvPr id="32" name="Rectangle 31">
          <a:hlinkClick xmlns:r="http://schemas.openxmlformats.org/officeDocument/2006/relationships" r:id="rId8"/>
        </xdr:cNvPr>
        <xdr:cNvSpPr/>
      </xdr:nvSpPr>
      <xdr:spPr>
        <a:xfrm>
          <a:off x="2690813" y="947381"/>
          <a:ext cx="1865730" cy="362306"/>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Profile of Body</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2592917" cy="70485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592917"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3276600</xdr:colOff>
      <xdr:row>0</xdr:row>
      <xdr:rowOff>0</xdr:rowOff>
    </xdr:from>
    <xdr:to>
      <xdr:col>10</xdr:col>
      <xdr:colOff>381000</xdr:colOff>
      <xdr:row>0</xdr:row>
      <xdr:rowOff>733425</xdr:rowOff>
    </xdr:to>
    <xdr:sp macro="" textlink="">
      <xdr:nvSpPr>
        <xdr:cNvPr id="3" name="TextBox 2"/>
        <xdr:cNvSpPr txBox="1"/>
      </xdr:nvSpPr>
      <xdr:spPr>
        <a:xfrm>
          <a:off x="3810000" y="0"/>
          <a:ext cx="1714500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b="1">
              <a:solidFill>
                <a:srgbClr val="1F1F91"/>
              </a:solidFill>
            </a:rPr>
            <a:t>Public Bodies</a:t>
          </a:r>
          <a:r>
            <a:rPr lang="en-GB" sz="4400" b="1" baseline="0">
              <a:solidFill>
                <a:srgbClr val="1F1F91"/>
              </a:solidFill>
            </a:rPr>
            <a:t> Climate Change Duties Reporting 2020</a:t>
          </a:r>
          <a:endParaRPr lang="en-GB" sz="4400" b="1">
            <a:solidFill>
              <a:srgbClr val="FF0000"/>
            </a:solidFill>
          </a:endParaRPr>
        </a:p>
      </xdr:txBody>
    </xdr:sp>
    <xdr:clientData/>
  </xdr:twoCellAnchor>
  <xdr:twoCellAnchor>
    <xdr:from>
      <xdr:col>1</xdr:col>
      <xdr:colOff>1659732</xdr:colOff>
      <xdr:row>2</xdr:row>
      <xdr:rowOff>15902</xdr:rowOff>
    </xdr:from>
    <xdr:to>
      <xdr:col>9</xdr:col>
      <xdr:colOff>728393</xdr:colOff>
      <xdr:row>3</xdr:row>
      <xdr:rowOff>164305</xdr:rowOff>
    </xdr:to>
    <xdr:grpSp>
      <xdr:nvGrpSpPr>
        <xdr:cNvPr id="20" name="Group 19"/>
        <xdr:cNvGrpSpPr/>
      </xdr:nvGrpSpPr>
      <xdr:grpSpPr>
        <a:xfrm>
          <a:off x="2222161" y="950259"/>
          <a:ext cx="16014089" cy="357046"/>
          <a:chOff x="2869407" y="935065"/>
          <a:chExt cx="15213536" cy="362715"/>
        </a:xfrm>
      </xdr:grpSpPr>
      <xdr:sp macro="" textlink="">
        <xdr:nvSpPr>
          <xdr:cNvPr id="12" name="Rectangle 11">
            <a:hlinkClick xmlns:r="http://schemas.openxmlformats.org/officeDocument/2006/relationships" r:id="rId2"/>
          </xdr:cNvPr>
          <xdr:cNvSpPr/>
        </xdr:nvSpPr>
        <xdr:spPr>
          <a:xfrm flipH="1">
            <a:off x="16220384" y="940594"/>
            <a:ext cx="1862559" cy="343214"/>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Other notable activity</a:t>
            </a:r>
          </a:p>
        </xdr:txBody>
      </xdr:sp>
      <xdr:sp macro="" textlink="">
        <xdr:nvSpPr>
          <xdr:cNvPr id="13" name="Rectangle 12">
            <a:hlinkClick xmlns:r="http://schemas.openxmlformats.org/officeDocument/2006/relationships" r:id="rId3"/>
          </xdr:cNvPr>
          <xdr:cNvSpPr/>
        </xdr:nvSpPr>
        <xdr:spPr>
          <a:xfrm flipH="1">
            <a:off x="14320810" y="940594"/>
            <a:ext cx="1868904" cy="34243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Wider Influence</a:t>
            </a:r>
          </a:p>
        </xdr:txBody>
      </xdr:sp>
      <xdr:sp macro="" textlink="">
        <xdr:nvSpPr>
          <xdr:cNvPr id="14" name="Rectangle 13">
            <a:hlinkClick xmlns:r="http://schemas.openxmlformats.org/officeDocument/2006/relationships" r:id="rId4"/>
          </xdr:cNvPr>
          <xdr:cNvSpPr/>
        </xdr:nvSpPr>
        <xdr:spPr>
          <a:xfrm flipH="1">
            <a:off x="12415946" y="936128"/>
            <a:ext cx="1869961"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Validation</a:t>
            </a:r>
          </a:p>
        </xdr:txBody>
      </xdr:sp>
      <xdr:sp macro="" textlink="">
        <xdr:nvSpPr>
          <xdr:cNvPr id="15" name="Rectangle 14">
            <a:hlinkClick xmlns:r="http://schemas.openxmlformats.org/officeDocument/2006/relationships" r:id="rId5"/>
          </xdr:cNvPr>
          <xdr:cNvSpPr/>
        </xdr:nvSpPr>
        <xdr:spPr>
          <a:xfrm>
            <a:off x="10485695" y="935065"/>
            <a:ext cx="1896405" cy="35106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Procurement</a:t>
            </a:r>
          </a:p>
        </xdr:txBody>
      </xdr:sp>
      <xdr:sp macro="" textlink="">
        <xdr:nvSpPr>
          <xdr:cNvPr id="16" name="Rectangle 15">
            <a:hlinkClick xmlns:r="http://schemas.openxmlformats.org/officeDocument/2006/relationships" r:id="rId5"/>
          </xdr:cNvPr>
          <xdr:cNvSpPr/>
        </xdr:nvSpPr>
        <xdr:spPr>
          <a:xfrm>
            <a:off x="8567082" y="936130"/>
            <a:ext cx="1890058"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Adaptation</a:t>
            </a:r>
          </a:p>
        </xdr:txBody>
      </xdr:sp>
      <xdr:sp macro="" textlink="">
        <xdr:nvSpPr>
          <xdr:cNvPr id="17" name="Rectangle 16">
            <a:hlinkClick xmlns:r="http://schemas.openxmlformats.org/officeDocument/2006/relationships" r:id="rId6"/>
          </xdr:cNvPr>
          <xdr:cNvSpPr/>
        </xdr:nvSpPr>
        <xdr:spPr>
          <a:xfrm>
            <a:off x="6662215" y="936130"/>
            <a:ext cx="1869962"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Corporate Emissions</a:t>
            </a:r>
          </a:p>
        </xdr:txBody>
      </xdr:sp>
      <xdr:sp macro="" textlink="">
        <xdr:nvSpPr>
          <xdr:cNvPr id="18" name="Rectangle 17">
            <a:hlinkClick xmlns:r="http://schemas.openxmlformats.org/officeDocument/2006/relationships" r:id="rId7"/>
          </xdr:cNvPr>
          <xdr:cNvSpPr/>
        </xdr:nvSpPr>
        <xdr:spPr>
          <a:xfrm>
            <a:off x="4767603" y="938665"/>
            <a:ext cx="1860766" cy="355742"/>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Governance</a:t>
            </a:r>
          </a:p>
        </xdr:txBody>
      </xdr:sp>
      <xdr:sp macro="" textlink="">
        <xdr:nvSpPr>
          <xdr:cNvPr id="19" name="Rectangle 18">
            <a:hlinkClick xmlns:r="http://schemas.openxmlformats.org/officeDocument/2006/relationships" r:id="rId8"/>
          </xdr:cNvPr>
          <xdr:cNvSpPr/>
        </xdr:nvSpPr>
        <xdr:spPr>
          <a:xfrm>
            <a:off x="2869407" y="935474"/>
            <a:ext cx="1865730" cy="362306"/>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Profile of Body</a:t>
            </a: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19050</xdr:rowOff>
    </xdr:from>
    <xdr:ext cx="2592917" cy="70485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592917"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2604407</xdr:colOff>
      <xdr:row>0</xdr:row>
      <xdr:rowOff>0</xdr:rowOff>
    </xdr:from>
    <xdr:to>
      <xdr:col>11</xdr:col>
      <xdr:colOff>172811</xdr:colOff>
      <xdr:row>0</xdr:row>
      <xdr:rowOff>733425</xdr:rowOff>
    </xdr:to>
    <xdr:sp macro="" textlink="">
      <xdr:nvSpPr>
        <xdr:cNvPr id="3" name="TextBox 2"/>
        <xdr:cNvSpPr txBox="1"/>
      </xdr:nvSpPr>
      <xdr:spPr>
        <a:xfrm>
          <a:off x="3214007" y="0"/>
          <a:ext cx="21695229"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b="1">
              <a:solidFill>
                <a:srgbClr val="1F1F91"/>
              </a:solidFill>
            </a:rPr>
            <a:t>Public Bodies</a:t>
          </a:r>
          <a:r>
            <a:rPr lang="en-GB" sz="4400" b="1" baseline="0">
              <a:solidFill>
                <a:srgbClr val="1F1F91"/>
              </a:solidFill>
            </a:rPr>
            <a:t> Climate Change Duties Reporting 2020</a:t>
          </a:r>
          <a:endParaRPr lang="en-GB" sz="4400" b="1">
            <a:solidFill>
              <a:srgbClr val="FF0000"/>
            </a:solidFill>
          </a:endParaRPr>
        </a:p>
      </xdr:txBody>
    </xdr:sp>
    <xdr:clientData/>
  </xdr:twoCellAnchor>
  <xdr:twoCellAnchor>
    <xdr:from>
      <xdr:col>1</xdr:col>
      <xdr:colOff>815068</xdr:colOff>
      <xdr:row>2</xdr:row>
      <xdr:rowOff>19050</xdr:rowOff>
    </xdr:from>
    <xdr:to>
      <xdr:col>7</xdr:col>
      <xdr:colOff>822621</xdr:colOff>
      <xdr:row>3</xdr:row>
      <xdr:rowOff>177658</xdr:rowOff>
    </xdr:to>
    <xdr:grpSp>
      <xdr:nvGrpSpPr>
        <xdr:cNvPr id="12" name="Group 11"/>
        <xdr:cNvGrpSpPr/>
      </xdr:nvGrpSpPr>
      <xdr:grpSpPr>
        <a:xfrm>
          <a:off x="1427389" y="957943"/>
          <a:ext cx="15206732" cy="362715"/>
          <a:chOff x="2869407" y="935065"/>
          <a:chExt cx="15213536" cy="362715"/>
        </a:xfrm>
      </xdr:grpSpPr>
      <xdr:sp macro="" textlink="">
        <xdr:nvSpPr>
          <xdr:cNvPr id="13" name="Rectangle 12">
            <a:hlinkClick xmlns:r="http://schemas.openxmlformats.org/officeDocument/2006/relationships" r:id="rId2"/>
          </xdr:cNvPr>
          <xdr:cNvSpPr/>
        </xdr:nvSpPr>
        <xdr:spPr>
          <a:xfrm flipH="1">
            <a:off x="16220384" y="940594"/>
            <a:ext cx="1862559" cy="343214"/>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Other notable activity</a:t>
            </a:r>
          </a:p>
        </xdr:txBody>
      </xdr:sp>
      <xdr:sp macro="" textlink="">
        <xdr:nvSpPr>
          <xdr:cNvPr id="14" name="Rectangle 13">
            <a:hlinkClick xmlns:r="http://schemas.openxmlformats.org/officeDocument/2006/relationships" r:id="rId3"/>
          </xdr:cNvPr>
          <xdr:cNvSpPr/>
        </xdr:nvSpPr>
        <xdr:spPr>
          <a:xfrm flipH="1">
            <a:off x="14320810" y="940594"/>
            <a:ext cx="1868904" cy="34243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Wider Influence</a:t>
            </a:r>
          </a:p>
        </xdr:txBody>
      </xdr:sp>
      <xdr:sp macro="" textlink="">
        <xdr:nvSpPr>
          <xdr:cNvPr id="15" name="Rectangle 14">
            <a:hlinkClick xmlns:r="http://schemas.openxmlformats.org/officeDocument/2006/relationships" r:id="rId4"/>
          </xdr:cNvPr>
          <xdr:cNvSpPr/>
        </xdr:nvSpPr>
        <xdr:spPr>
          <a:xfrm flipH="1">
            <a:off x="12415946" y="936128"/>
            <a:ext cx="1869961"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Validation</a:t>
            </a:r>
          </a:p>
        </xdr:txBody>
      </xdr:sp>
      <xdr:sp macro="" textlink="">
        <xdr:nvSpPr>
          <xdr:cNvPr id="16" name="Rectangle 15">
            <a:hlinkClick xmlns:r="http://schemas.openxmlformats.org/officeDocument/2006/relationships" r:id="rId5"/>
          </xdr:cNvPr>
          <xdr:cNvSpPr/>
        </xdr:nvSpPr>
        <xdr:spPr>
          <a:xfrm>
            <a:off x="10485695" y="935065"/>
            <a:ext cx="1896405" cy="35106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Procurement</a:t>
            </a:r>
          </a:p>
        </xdr:txBody>
      </xdr:sp>
      <xdr:sp macro="" textlink="">
        <xdr:nvSpPr>
          <xdr:cNvPr id="17" name="Rectangle 16">
            <a:hlinkClick xmlns:r="http://schemas.openxmlformats.org/officeDocument/2006/relationships" r:id="rId5"/>
          </xdr:cNvPr>
          <xdr:cNvSpPr/>
        </xdr:nvSpPr>
        <xdr:spPr>
          <a:xfrm>
            <a:off x="8567082" y="936130"/>
            <a:ext cx="1890058"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Adaptation</a:t>
            </a:r>
          </a:p>
        </xdr:txBody>
      </xdr:sp>
      <xdr:sp macro="" textlink="">
        <xdr:nvSpPr>
          <xdr:cNvPr id="18" name="Rectangle 17">
            <a:hlinkClick xmlns:r="http://schemas.openxmlformats.org/officeDocument/2006/relationships" r:id="rId6"/>
          </xdr:cNvPr>
          <xdr:cNvSpPr/>
        </xdr:nvSpPr>
        <xdr:spPr>
          <a:xfrm>
            <a:off x="6662215" y="936130"/>
            <a:ext cx="1869962"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Corporate Emissions</a:t>
            </a:r>
          </a:p>
        </xdr:txBody>
      </xdr:sp>
      <xdr:sp macro="" textlink="">
        <xdr:nvSpPr>
          <xdr:cNvPr id="19" name="Rectangle 18">
            <a:hlinkClick xmlns:r="http://schemas.openxmlformats.org/officeDocument/2006/relationships" r:id="rId7"/>
          </xdr:cNvPr>
          <xdr:cNvSpPr/>
        </xdr:nvSpPr>
        <xdr:spPr>
          <a:xfrm>
            <a:off x="4767603" y="938665"/>
            <a:ext cx="1860766" cy="355742"/>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Governance</a:t>
            </a:r>
          </a:p>
        </xdr:txBody>
      </xdr:sp>
      <xdr:sp macro="" textlink="">
        <xdr:nvSpPr>
          <xdr:cNvPr id="20" name="Rectangle 19">
            <a:hlinkClick xmlns:r="http://schemas.openxmlformats.org/officeDocument/2006/relationships" r:id="rId8"/>
          </xdr:cNvPr>
          <xdr:cNvSpPr/>
        </xdr:nvSpPr>
        <xdr:spPr>
          <a:xfrm>
            <a:off x="2869407" y="935474"/>
            <a:ext cx="1865730" cy="362306"/>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Profile of Body</a:t>
            </a:r>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19050</xdr:rowOff>
    </xdr:from>
    <xdr:ext cx="2592917" cy="70485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592917"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xdr:col>
      <xdr:colOff>742950</xdr:colOff>
      <xdr:row>0</xdr:row>
      <xdr:rowOff>0</xdr:rowOff>
    </xdr:from>
    <xdr:to>
      <xdr:col>14</xdr:col>
      <xdr:colOff>371475</xdr:colOff>
      <xdr:row>0</xdr:row>
      <xdr:rowOff>733425</xdr:rowOff>
    </xdr:to>
    <xdr:sp macro="" textlink="">
      <xdr:nvSpPr>
        <xdr:cNvPr id="3" name="TextBox 2"/>
        <xdr:cNvSpPr txBox="1"/>
      </xdr:nvSpPr>
      <xdr:spPr>
        <a:xfrm>
          <a:off x="3181350" y="0"/>
          <a:ext cx="180784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b="1">
              <a:solidFill>
                <a:srgbClr val="1F1F91"/>
              </a:solidFill>
            </a:rPr>
            <a:t>Public Bodies</a:t>
          </a:r>
          <a:r>
            <a:rPr lang="en-GB" sz="4400" b="1" baseline="0">
              <a:solidFill>
                <a:srgbClr val="1F1F91"/>
              </a:solidFill>
            </a:rPr>
            <a:t> Climate Change Duties Reporting 2020</a:t>
          </a:r>
          <a:endParaRPr lang="en-GB" sz="4400" b="1">
            <a:solidFill>
              <a:srgbClr val="FF0000"/>
            </a:solidFill>
          </a:endParaRPr>
        </a:p>
      </xdr:txBody>
    </xdr:sp>
    <xdr:clientData/>
  </xdr:twoCellAnchor>
  <xdr:twoCellAnchor>
    <xdr:from>
      <xdr:col>1</xdr:col>
      <xdr:colOff>581025</xdr:colOff>
      <xdr:row>2</xdr:row>
      <xdr:rowOff>28575</xdr:rowOff>
    </xdr:from>
    <xdr:to>
      <xdr:col>6</xdr:col>
      <xdr:colOff>402161</xdr:colOff>
      <xdr:row>3</xdr:row>
      <xdr:rowOff>176978</xdr:rowOff>
    </xdr:to>
    <xdr:grpSp>
      <xdr:nvGrpSpPr>
        <xdr:cNvPr id="12" name="Group 11"/>
        <xdr:cNvGrpSpPr/>
      </xdr:nvGrpSpPr>
      <xdr:grpSpPr>
        <a:xfrm>
          <a:off x="1190625" y="962025"/>
          <a:ext cx="15223061" cy="357953"/>
          <a:chOff x="2869407" y="935065"/>
          <a:chExt cx="15213536" cy="362715"/>
        </a:xfrm>
      </xdr:grpSpPr>
      <xdr:sp macro="" textlink="">
        <xdr:nvSpPr>
          <xdr:cNvPr id="13" name="Rectangle 12">
            <a:hlinkClick xmlns:r="http://schemas.openxmlformats.org/officeDocument/2006/relationships" r:id="rId2"/>
          </xdr:cNvPr>
          <xdr:cNvSpPr/>
        </xdr:nvSpPr>
        <xdr:spPr>
          <a:xfrm flipH="1">
            <a:off x="16220384" y="940594"/>
            <a:ext cx="1862559" cy="343214"/>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Other notable activity</a:t>
            </a:r>
          </a:p>
        </xdr:txBody>
      </xdr:sp>
      <xdr:sp macro="" textlink="">
        <xdr:nvSpPr>
          <xdr:cNvPr id="14" name="Rectangle 13">
            <a:hlinkClick xmlns:r="http://schemas.openxmlformats.org/officeDocument/2006/relationships" r:id="rId3"/>
          </xdr:cNvPr>
          <xdr:cNvSpPr/>
        </xdr:nvSpPr>
        <xdr:spPr>
          <a:xfrm flipH="1">
            <a:off x="14320810" y="940594"/>
            <a:ext cx="1868904" cy="34243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Wider Influence</a:t>
            </a:r>
          </a:p>
        </xdr:txBody>
      </xdr:sp>
      <xdr:sp macro="" textlink="">
        <xdr:nvSpPr>
          <xdr:cNvPr id="15" name="Rectangle 14">
            <a:hlinkClick xmlns:r="http://schemas.openxmlformats.org/officeDocument/2006/relationships" r:id="rId4"/>
          </xdr:cNvPr>
          <xdr:cNvSpPr/>
        </xdr:nvSpPr>
        <xdr:spPr>
          <a:xfrm flipH="1">
            <a:off x="12415946" y="936128"/>
            <a:ext cx="1869961"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Validation</a:t>
            </a:r>
          </a:p>
        </xdr:txBody>
      </xdr:sp>
      <xdr:sp macro="" textlink="">
        <xdr:nvSpPr>
          <xdr:cNvPr id="16" name="Rectangle 15">
            <a:hlinkClick xmlns:r="http://schemas.openxmlformats.org/officeDocument/2006/relationships" r:id="rId5"/>
          </xdr:cNvPr>
          <xdr:cNvSpPr/>
        </xdr:nvSpPr>
        <xdr:spPr>
          <a:xfrm>
            <a:off x="10485695" y="935065"/>
            <a:ext cx="1896405" cy="35106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Procurement</a:t>
            </a:r>
          </a:p>
        </xdr:txBody>
      </xdr:sp>
      <xdr:sp macro="" textlink="">
        <xdr:nvSpPr>
          <xdr:cNvPr id="17" name="Rectangle 16">
            <a:hlinkClick xmlns:r="http://schemas.openxmlformats.org/officeDocument/2006/relationships" r:id="rId5"/>
          </xdr:cNvPr>
          <xdr:cNvSpPr/>
        </xdr:nvSpPr>
        <xdr:spPr>
          <a:xfrm>
            <a:off x="8567082" y="936130"/>
            <a:ext cx="1890058"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Adaptation</a:t>
            </a:r>
          </a:p>
        </xdr:txBody>
      </xdr:sp>
      <xdr:sp macro="" textlink="">
        <xdr:nvSpPr>
          <xdr:cNvPr id="18" name="Rectangle 17">
            <a:hlinkClick xmlns:r="http://schemas.openxmlformats.org/officeDocument/2006/relationships" r:id="rId6"/>
          </xdr:cNvPr>
          <xdr:cNvSpPr/>
        </xdr:nvSpPr>
        <xdr:spPr>
          <a:xfrm>
            <a:off x="6662215" y="936130"/>
            <a:ext cx="1869962" cy="349030"/>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Corporate Emissions</a:t>
            </a:r>
          </a:p>
        </xdr:txBody>
      </xdr:sp>
      <xdr:sp macro="" textlink="">
        <xdr:nvSpPr>
          <xdr:cNvPr id="19" name="Rectangle 18">
            <a:hlinkClick xmlns:r="http://schemas.openxmlformats.org/officeDocument/2006/relationships" r:id="rId7"/>
          </xdr:cNvPr>
          <xdr:cNvSpPr/>
        </xdr:nvSpPr>
        <xdr:spPr>
          <a:xfrm>
            <a:off x="4767603" y="938665"/>
            <a:ext cx="1860766" cy="355742"/>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Governance</a:t>
            </a:r>
          </a:p>
        </xdr:txBody>
      </xdr:sp>
      <xdr:sp macro="" textlink="">
        <xdr:nvSpPr>
          <xdr:cNvPr id="20" name="Rectangle 19">
            <a:hlinkClick xmlns:r="http://schemas.openxmlformats.org/officeDocument/2006/relationships" r:id="rId8"/>
          </xdr:cNvPr>
          <xdr:cNvSpPr/>
        </xdr:nvSpPr>
        <xdr:spPr>
          <a:xfrm>
            <a:off x="2869407" y="935474"/>
            <a:ext cx="1865730" cy="362306"/>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Profile of Body</a:t>
            </a: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19050</xdr:rowOff>
    </xdr:from>
    <xdr:ext cx="2592917" cy="70485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592917"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xdr:col>
      <xdr:colOff>790575</xdr:colOff>
      <xdr:row>0</xdr:row>
      <xdr:rowOff>0</xdr:rowOff>
    </xdr:from>
    <xdr:to>
      <xdr:col>14</xdr:col>
      <xdr:colOff>419100</xdr:colOff>
      <xdr:row>0</xdr:row>
      <xdr:rowOff>733425</xdr:rowOff>
    </xdr:to>
    <xdr:sp macro="" textlink="">
      <xdr:nvSpPr>
        <xdr:cNvPr id="3" name="TextBox 2"/>
        <xdr:cNvSpPr txBox="1"/>
      </xdr:nvSpPr>
      <xdr:spPr>
        <a:xfrm>
          <a:off x="3228975" y="0"/>
          <a:ext cx="1565910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b="1">
              <a:solidFill>
                <a:srgbClr val="1F1F91"/>
              </a:solidFill>
            </a:rPr>
            <a:t>Public Bodies</a:t>
          </a:r>
          <a:r>
            <a:rPr lang="en-GB" sz="4400" b="1" baseline="0">
              <a:solidFill>
                <a:srgbClr val="1F1F91"/>
              </a:solidFill>
            </a:rPr>
            <a:t> Climate Change Duties Reporting 2020</a:t>
          </a:r>
          <a:endParaRPr lang="en-GB" sz="4400" b="1">
            <a:solidFill>
              <a:srgbClr val="FF0000"/>
            </a:solidFill>
          </a:endParaRPr>
        </a:p>
      </xdr:txBody>
    </xdr:sp>
    <xdr:clientData/>
  </xdr:twoCellAnchor>
  <xdr:twoCellAnchor>
    <xdr:from>
      <xdr:col>1</xdr:col>
      <xdr:colOff>590550</xdr:colOff>
      <xdr:row>2</xdr:row>
      <xdr:rowOff>28575</xdr:rowOff>
    </xdr:from>
    <xdr:to>
      <xdr:col>10</xdr:col>
      <xdr:colOff>392636</xdr:colOff>
      <xdr:row>3</xdr:row>
      <xdr:rowOff>173650</xdr:rowOff>
    </xdr:to>
    <xdr:grpSp>
      <xdr:nvGrpSpPr>
        <xdr:cNvPr id="21" name="Group 20"/>
        <xdr:cNvGrpSpPr/>
      </xdr:nvGrpSpPr>
      <xdr:grpSpPr>
        <a:xfrm>
          <a:off x="1200150" y="962025"/>
          <a:ext cx="15727886" cy="354625"/>
          <a:chOff x="1200150" y="962025"/>
          <a:chExt cx="15223061" cy="354625"/>
        </a:xfrm>
      </xdr:grpSpPr>
      <xdr:sp macro="" textlink="">
        <xdr:nvSpPr>
          <xdr:cNvPr id="13" name="Rectangle 12">
            <a:hlinkClick xmlns:r="http://schemas.openxmlformats.org/officeDocument/2006/relationships" r:id="rId2"/>
          </xdr:cNvPr>
          <xdr:cNvSpPr/>
        </xdr:nvSpPr>
        <xdr:spPr>
          <a:xfrm flipH="1">
            <a:off x="14559486" y="967481"/>
            <a:ext cx="1863725" cy="33870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Other notable activity</a:t>
            </a:r>
          </a:p>
        </xdr:txBody>
      </xdr:sp>
      <xdr:sp macro="" textlink="">
        <xdr:nvSpPr>
          <xdr:cNvPr id="14" name="Rectangle 13">
            <a:hlinkClick xmlns:r="http://schemas.openxmlformats.org/officeDocument/2006/relationships" r:id="rId3"/>
          </xdr:cNvPr>
          <xdr:cNvSpPr/>
        </xdr:nvSpPr>
        <xdr:spPr>
          <a:xfrm flipH="1">
            <a:off x="12658723" y="967481"/>
            <a:ext cx="1870074" cy="337942"/>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Wider Influence</a:t>
            </a:r>
          </a:p>
        </xdr:txBody>
      </xdr:sp>
      <xdr:sp macro="" textlink="">
        <xdr:nvSpPr>
          <xdr:cNvPr id="15" name="Rectangle 14">
            <a:hlinkClick xmlns:r="http://schemas.openxmlformats.org/officeDocument/2006/relationships" r:id="rId4"/>
          </xdr:cNvPr>
          <xdr:cNvSpPr/>
        </xdr:nvSpPr>
        <xdr:spPr>
          <a:xfrm flipH="1">
            <a:off x="10752666" y="963074"/>
            <a:ext cx="1871132" cy="34444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Validation</a:t>
            </a:r>
          </a:p>
        </xdr:txBody>
      </xdr:sp>
      <xdr:sp macro="" textlink="">
        <xdr:nvSpPr>
          <xdr:cNvPr id="16" name="Rectangle 15">
            <a:hlinkClick xmlns:r="http://schemas.openxmlformats.org/officeDocument/2006/relationships" r:id="rId5"/>
          </xdr:cNvPr>
          <xdr:cNvSpPr/>
        </xdr:nvSpPr>
        <xdr:spPr>
          <a:xfrm>
            <a:off x="8821206" y="962025"/>
            <a:ext cx="1897592" cy="346451"/>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Procurement</a:t>
            </a:r>
          </a:p>
        </xdr:txBody>
      </xdr:sp>
      <xdr:sp macro="" textlink="">
        <xdr:nvSpPr>
          <xdr:cNvPr id="17" name="Rectangle 16">
            <a:hlinkClick xmlns:r="http://schemas.openxmlformats.org/officeDocument/2006/relationships" r:id="rId5"/>
          </xdr:cNvPr>
          <xdr:cNvSpPr/>
        </xdr:nvSpPr>
        <xdr:spPr>
          <a:xfrm>
            <a:off x="6901392" y="963076"/>
            <a:ext cx="1891241" cy="34444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Adaptation</a:t>
            </a:r>
          </a:p>
        </xdr:txBody>
      </xdr:sp>
      <xdr:sp macro="" textlink="">
        <xdr:nvSpPr>
          <xdr:cNvPr id="18" name="Rectangle 17">
            <a:hlinkClick xmlns:r="http://schemas.openxmlformats.org/officeDocument/2006/relationships" r:id="rId6"/>
          </xdr:cNvPr>
          <xdr:cNvSpPr/>
        </xdr:nvSpPr>
        <xdr:spPr>
          <a:xfrm>
            <a:off x="4995333" y="963076"/>
            <a:ext cx="1871133" cy="34444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Corporate Emissions</a:t>
            </a:r>
          </a:p>
        </xdr:txBody>
      </xdr:sp>
      <xdr:sp macro="" textlink="">
        <xdr:nvSpPr>
          <xdr:cNvPr id="19" name="Rectangle 18">
            <a:hlinkClick xmlns:r="http://schemas.openxmlformats.org/officeDocument/2006/relationships" r:id="rId7"/>
          </xdr:cNvPr>
          <xdr:cNvSpPr/>
        </xdr:nvSpPr>
        <xdr:spPr>
          <a:xfrm>
            <a:off x="3099534" y="965578"/>
            <a:ext cx="1861931" cy="351072"/>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Governance</a:t>
            </a:r>
          </a:p>
        </xdr:txBody>
      </xdr:sp>
      <xdr:sp macro="" textlink="">
        <xdr:nvSpPr>
          <xdr:cNvPr id="20" name="Rectangle 19">
            <a:hlinkClick xmlns:r="http://schemas.openxmlformats.org/officeDocument/2006/relationships" r:id="rId8"/>
          </xdr:cNvPr>
          <xdr:cNvSpPr/>
        </xdr:nvSpPr>
        <xdr:spPr>
          <a:xfrm>
            <a:off x="1200150" y="962429"/>
            <a:ext cx="1866898" cy="352021"/>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Profile of Body</a:t>
            </a:r>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19050</xdr:rowOff>
    </xdr:from>
    <xdr:ext cx="2592917" cy="70485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592917"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xdr:col>
      <xdr:colOff>1353910</xdr:colOff>
      <xdr:row>0</xdr:row>
      <xdr:rowOff>0</xdr:rowOff>
    </xdr:from>
    <xdr:to>
      <xdr:col>13</xdr:col>
      <xdr:colOff>1530803</xdr:colOff>
      <xdr:row>0</xdr:row>
      <xdr:rowOff>733425</xdr:rowOff>
    </xdr:to>
    <xdr:sp macro="" textlink="">
      <xdr:nvSpPr>
        <xdr:cNvPr id="3" name="TextBox 2"/>
        <xdr:cNvSpPr txBox="1"/>
      </xdr:nvSpPr>
      <xdr:spPr>
        <a:xfrm>
          <a:off x="5885089" y="0"/>
          <a:ext cx="16845643"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b="1">
              <a:solidFill>
                <a:srgbClr val="1F1F91"/>
              </a:solidFill>
            </a:rPr>
            <a:t>Public Bodies</a:t>
          </a:r>
          <a:r>
            <a:rPr lang="en-GB" sz="4400" b="1" baseline="0">
              <a:solidFill>
                <a:srgbClr val="1F1F91"/>
              </a:solidFill>
            </a:rPr>
            <a:t> Climate Change Duties Reporting 2020</a:t>
          </a:r>
          <a:endParaRPr lang="en-GB" sz="4400" b="1">
            <a:solidFill>
              <a:srgbClr val="FF0000"/>
            </a:solidFill>
          </a:endParaRPr>
        </a:p>
      </xdr:txBody>
    </xdr:sp>
    <xdr:clientData/>
  </xdr:twoCellAnchor>
  <xdr:twoCellAnchor>
    <xdr:from>
      <xdr:col>3</xdr:col>
      <xdr:colOff>938894</xdr:colOff>
      <xdr:row>1</xdr:row>
      <xdr:rowOff>163286</xdr:rowOff>
    </xdr:from>
    <xdr:to>
      <xdr:col>11</xdr:col>
      <xdr:colOff>1983312</xdr:colOff>
      <xdr:row>3</xdr:row>
      <xdr:rowOff>123304</xdr:rowOff>
    </xdr:to>
    <xdr:grpSp>
      <xdr:nvGrpSpPr>
        <xdr:cNvPr id="12" name="Group 11"/>
        <xdr:cNvGrpSpPr/>
      </xdr:nvGrpSpPr>
      <xdr:grpSpPr>
        <a:xfrm>
          <a:off x="4191001" y="911679"/>
          <a:ext cx="15223061" cy="354625"/>
          <a:chOff x="1200150" y="962025"/>
          <a:chExt cx="15223061" cy="354625"/>
        </a:xfrm>
      </xdr:grpSpPr>
      <xdr:sp macro="" textlink="">
        <xdr:nvSpPr>
          <xdr:cNvPr id="13" name="Rectangle 12">
            <a:hlinkClick xmlns:r="http://schemas.openxmlformats.org/officeDocument/2006/relationships" r:id="rId2"/>
          </xdr:cNvPr>
          <xdr:cNvSpPr/>
        </xdr:nvSpPr>
        <xdr:spPr>
          <a:xfrm flipH="1">
            <a:off x="14559486" y="967481"/>
            <a:ext cx="1863725" cy="33870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Other notable activity</a:t>
            </a:r>
          </a:p>
        </xdr:txBody>
      </xdr:sp>
      <xdr:sp macro="" textlink="">
        <xdr:nvSpPr>
          <xdr:cNvPr id="14" name="Rectangle 13">
            <a:hlinkClick xmlns:r="http://schemas.openxmlformats.org/officeDocument/2006/relationships" r:id="rId3"/>
          </xdr:cNvPr>
          <xdr:cNvSpPr/>
        </xdr:nvSpPr>
        <xdr:spPr>
          <a:xfrm flipH="1">
            <a:off x="12658723" y="967481"/>
            <a:ext cx="1870074" cy="337942"/>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Wider Influence</a:t>
            </a:r>
          </a:p>
        </xdr:txBody>
      </xdr:sp>
      <xdr:sp macro="" textlink="">
        <xdr:nvSpPr>
          <xdr:cNvPr id="15" name="Rectangle 14">
            <a:hlinkClick xmlns:r="http://schemas.openxmlformats.org/officeDocument/2006/relationships" r:id="rId4"/>
          </xdr:cNvPr>
          <xdr:cNvSpPr/>
        </xdr:nvSpPr>
        <xdr:spPr>
          <a:xfrm flipH="1">
            <a:off x="10752666" y="963074"/>
            <a:ext cx="1871132" cy="34444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Validation</a:t>
            </a:r>
          </a:p>
        </xdr:txBody>
      </xdr:sp>
      <xdr:sp macro="" textlink="">
        <xdr:nvSpPr>
          <xdr:cNvPr id="16" name="Rectangle 15">
            <a:hlinkClick xmlns:r="http://schemas.openxmlformats.org/officeDocument/2006/relationships" r:id="rId5"/>
          </xdr:cNvPr>
          <xdr:cNvSpPr/>
        </xdr:nvSpPr>
        <xdr:spPr>
          <a:xfrm>
            <a:off x="8821206" y="962025"/>
            <a:ext cx="1897592" cy="346451"/>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Procurement</a:t>
            </a:r>
          </a:p>
        </xdr:txBody>
      </xdr:sp>
      <xdr:sp macro="" textlink="">
        <xdr:nvSpPr>
          <xdr:cNvPr id="17" name="Rectangle 16">
            <a:hlinkClick xmlns:r="http://schemas.openxmlformats.org/officeDocument/2006/relationships" r:id="rId5"/>
          </xdr:cNvPr>
          <xdr:cNvSpPr/>
        </xdr:nvSpPr>
        <xdr:spPr>
          <a:xfrm>
            <a:off x="6901392" y="963076"/>
            <a:ext cx="1891241" cy="34444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Adaptation</a:t>
            </a:r>
          </a:p>
        </xdr:txBody>
      </xdr:sp>
      <xdr:sp macro="" textlink="">
        <xdr:nvSpPr>
          <xdr:cNvPr id="18" name="Rectangle 17">
            <a:hlinkClick xmlns:r="http://schemas.openxmlformats.org/officeDocument/2006/relationships" r:id="rId6"/>
          </xdr:cNvPr>
          <xdr:cNvSpPr/>
        </xdr:nvSpPr>
        <xdr:spPr>
          <a:xfrm>
            <a:off x="4995333" y="963076"/>
            <a:ext cx="1871133" cy="34444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Corporate Emissions</a:t>
            </a:r>
          </a:p>
        </xdr:txBody>
      </xdr:sp>
      <xdr:sp macro="" textlink="">
        <xdr:nvSpPr>
          <xdr:cNvPr id="19" name="Rectangle 18">
            <a:hlinkClick xmlns:r="http://schemas.openxmlformats.org/officeDocument/2006/relationships" r:id="rId7"/>
          </xdr:cNvPr>
          <xdr:cNvSpPr/>
        </xdr:nvSpPr>
        <xdr:spPr>
          <a:xfrm>
            <a:off x="3099534" y="965578"/>
            <a:ext cx="1861931" cy="351072"/>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Governance</a:t>
            </a:r>
          </a:p>
        </xdr:txBody>
      </xdr:sp>
      <xdr:sp macro="" textlink="">
        <xdr:nvSpPr>
          <xdr:cNvPr id="20" name="Rectangle 19">
            <a:hlinkClick xmlns:r="http://schemas.openxmlformats.org/officeDocument/2006/relationships" r:id="rId8"/>
          </xdr:cNvPr>
          <xdr:cNvSpPr/>
        </xdr:nvSpPr>
        <xdr:spPr>
          <a:xfrm>
            <a:off x="1200150" y="962429"/>
            <a:ext cx="1866898" cy="352021"/>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Profile of Body</a:t>
            </a: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19050</xdr:rowOff>
    </xdr:from>
    <xdr:ext cx="2592917" cy="70485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592917"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821872</xdr:colOff>
      <xdr:row>0</xdr:row>
      <xdr:rowOff>0</xdr:rowOff>
    </xdr:from>
    <xdr:to>
      <xdr:col>11</xdr:col>
      <xdr:colOff>1054554</xdr:colOff>
      <xdr:row>0</xdr:row>
      <xdr:rowOff>733425</xdr:rowOff>
    </xdr:to>
    <xdr:sp macro="" textlink="">
      <xdr:nvSpPr>
        <xdr:cNvPr id="3" name="TextBox 2"/>
        <xdr:cNvSpPr txBox="1"/>
      </xdr:nvSpPr>
      <xdr:spPr>
        <a:xfrm>
          <a:off x="4931229" y="0"/>
          <a:ext cx="13363575"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4400" b="1">
              <a:solidFill>
                <a:srgbClr val="1F1F91"/>
              </a:solidFill>
            </a:rPr>
            <a:t>Public Bodies</a:t>
          </a:r>
          <a:r>
            <a:rPr lang="en-GB" sz="4400" b="1" baseline="0">
              <a:solidFill>
                <a:srgbClr val="1F1F91"/>
              </a:solidFill>
            </a:rPr>
            <a:t> Climate Change Duties Reporting 2020</a:t>
          </a:r>
          <a:endParaRPr lang="en-GB" sz="4400" b="1">
            <a:solidFill>
              <a:srgbClr val="FF0000"/>
            </a:solidFill>
          </a:endParaRPr>
        </a:p>
      </xdr:txBody>
    </xdr:sp>
    <xdr:clientData/>
  </xdr:twoCellAnchor>
  <xdr:twoCellAnchor>
    <xdr:from>
      <xdr:col>1</xdr:col>
      <xdr:colOff>898071</xdr:colOff>
      <xdr:row>2</xdr:row>
      <xdr:rowOff>0</xdr:rowOff>
    </xdr:from>
    <xdr:to>
      <xdr:col>11</xdr:col>
      <xdr:colOff>1452632</xdr:colOff>
      <xdr:row>3</xdr:row>
      <xdr:rowOff>150518</xdr:rowOff>
    </xdr:to>
    <xdr:grpSp>
      <xdr:nvGrpSpPr>
        <xdr:cNvPr id="12" name="Group 11"/>
        <xdr:cNvGrpSpPr/>
      </xdr:nvGrpSpPr>
      <xdr:grpSpPr>
        <a:xfrm>
          <a:off x="3469821" y="936625"/>
          <a:ext cx="15191311" cy="356893"/>
          <a:chOff x="1200150" y="962025"/>
          <a:chExt cx="15223061" cy="354625"/>
        </a:xfrm>
      </xdr:grpSpPr>
      <xdr:sp macro="" textlink="">
        <xdr:nvSpPr>
          <xdr:cNvPr id="13" name="Rectangle 12">
            <a:hlinkClick xmlns:r="http://schemas.openxmlformats.org/officeDocument/2006/relationships" r:id="rId2"/>
          </xdr:cNvPr>
          <xdr:cNvSpPr/>
        </xdr:nvSpPr>
        <xdr:spPr>
          <a:xfrm flipH="1">
            <a:off x="14559486" y="967481"/>
            <a:ext cx="1863725" cy="33870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Other notable activity</a:t>
            </a:r>
          </a:p>
        </xdr:txBody>
      </xdr:sp>
      <xdr:sp macro="" textlink="">
        <xdr:nvSpPr>
          <xdr:cNvPr id="14" name="Rectangle 13">
            <a:hlinkClick xmlns:r="http://schemas.openxmlformats.org/officeDocument/2006/relationships" r:id="rId3"/>
          </xdr:cNvPr>
          <xdr:cNvSpPr/>
        </xdr:nvSpPr>
        <xdr:spPr>
          <a:xfrm flipH="1">
            <a:off x="12658723" y="967481"/>
            <a:ext cx="1870074" cy="337942"/>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Wider Influence</a:t>
            </a:r>
          </a:p>
        </xdr:txBody>
      </xdr:sp>
      <xdr:sp macro="" textlink="">
        <xdr:nvSpPr>
          <xdr:cNvPr id="15" name="Rectangle 14">
            <a:hlinkClick xmlns:r="http://schemas.openxmlformats.org/officeDocument/2006/relationships" r:id="rId4"/>
          </xdr:cNvPr>
          <xdr:cNvSpPr/>
        </xdr:nvSpPr>
        <xdr:spPr>
          <a:xfrm flipH="1">
            <a:off x="10752666" y="963074"/>
            <a:ext cx="1871132" cy="34444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Validation</a:t>
            </a:r>
          </a:p>
        </xdr:txBody>
      </xdr:sp>
      <xdr:sp macro="" textlink="">
        <xdr:nvSpPr>
          <xdr:cNvPr id="16" name="Rectangle 15">
            <a:hlinkClick xmlns:r="http://schemas.openxmlformats.org/officeDocument/2006/relationships" r:id="rId5"/>
          </xdr:cNvPr>
          <xdr:cNvSpPr/>
        </xdr:nvSpPr>
        <xdr:spPr>
          <a:xfrm>
            <a:off x="8821206" y="962025"/>
            <a:ext cx="1897592" cy="346451"/>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Procurement</a:t>
            </a:r>
          </a:p>
        </xdr:txBody>
      </xdr:sp>
      <xdr:sp macro="" textlink="">
        <xdr:nvSpPr>
          <xdr:cNvPr id="17" name="Rectangle 16">
            <a:hlinkClick xmlns:r="http://schemas.openxmlformats.org/officeDocument/2006/relationships" r:id="rId5"/>
          </xdr:cNvPr>
          <xdr:cNvSpPr/>
        </xdr:nvSpPr>
        <xdr:spPr>
          <a:xfrm>
            <a:off x="6901392" y="963076"/>
            <a:ext cx="1891241" cy="34444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Adaptation</a:t>
            </a:r>
          </a:p>
        </xdr:txBody>
      </xdr:sp>
      <xdr:sp macro="" textlink="">
        <xdr:nvSpPr>
          <xdr:cNvPr id="18" name="Rectangle 17">
            <a:hlinkClick xmlns:r="http://schemas.openxmlformats.org/officeDocument/2006/relationships" r:id="rId6"/>
          </xdr:cNvPr>
          <xdr:cNvSpPr/>
        </xdr:nvSpPr>
        <xdr:spPr>
          <a:xfrm>
            <a:off x="4995333" y="963076"/>
            <a:ext cx="1871133" cy="344448"/>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Corporate Emissions</a:t>
            </a:r>
          </a:p>
        </xdr:txBody>
      </xdr:sp>
      <xdr:sp macro="" textlink="">
        <xdr:nvSpPr>
          <xdr:cNvPr id="19" name="Rectangle 18">
            <a:hlinkClick xmlns:r="http://schemas.openxmlformats.org/officeDocument/2006/relationships" r:id="rId7"/>
          </xdr:cNvPr>
          <xdr:cNvSpPr/>
        </xdr:nvSpPr>
        <xdr:spPr>
          <a:xfrm>
            <a:off x="3099534" y="965578"/>
            <a:ext cx="1861931" cy="351072"/>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Governance</a:t>
            </a:r>
          </a:p>
        </xdr:txBody>
      </xdr:sp>
      <xdr:sp macro="" textlink="">
        <xdr:nvSpPr>
          <xdr:cNvPr id="20" name="Rectangle 19">
            <a:hlinkClick xmlns:r="http://schemas.openxmlformats.org/officeDocument/2006/relationships" r:id="rId8"/>
          </xdr:cNvPr>
          <xdr:cNvSpPr/>
        </xdr:nvSpPr>
        <xdr:spPr>
          <a:xfrm>
            <a:off x="1200150" y="962429"/>
            <a:ext cx="1866898" cy="352021"/>
          </a:xfrm>
          <a:prstGeom prst="rect">
            <a:avLst/>
          </a:prstGeom>
          <a:solidFill>
            <a:srgbClr val="2F408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Profile of Body</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ublic+Bodies+Climate+Change+Duties+Annual+Reports+2020_upd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300106/Downloads/Public+Bodies+Climate+Change+Duties+Annual+Reports+2020_upda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Recommended - Wider Influence"/>
    </sheetNames>
    <sheetDataSet>
      <sheetData sheetId="0"/>
      <sheetData sheetId="1">
        <row r="3">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AC3" t="str">
            <v>Grid Electricity (generation)</v>
          </cell>
          <cell r="AD3" t="str">
            <v>kWh</v>
          </cell>
          <cell r="AE3">
            <v>0.23313999999999999</v>
          </cell>
          <cell r="AF3" t="str">
            <v>kg CO2e/kWh</v>
          </cell>
        </row>
        <row r="4">
          <cell r="C4">
            <v>2006</v>
          </cell>
          <cell r="D4">
            <v>2007</v>
          </cell>
          <cell r="E4">
            <v>2008</v>
          </cell>
          <cell r="F4">
            <v>2009</v>
          </cell>
          <cell r="G4">
            <v>2010</v>
          </cell>
          <cell r="H4">
            <v>2011</v>
          </cell>
          <cell r="I4">
            <v>2012</v>
          </cell>
          <cell r="J4">
            <v>2013</v>
          </cell>
          <cell r="K4">
            <v>2014</v>
          </cell>
          <cell r="L4">
            <v>2015</v>
          </cell>
          <cell r="M4">
            <v>2016</v>
          </cell>
          <cell r="N4">
            <v>2017</v>
          </cell>
          <cell r="O4">
            <v>2018</v>
          </cell>
          <cell r="P4">
            <v>2019</v>
          </cell>
          <cell r="Q4">
            <v>2020</v>
          </cell>
          <cell r="AC4" t="str">
            <v>Grid Electricity (transmission &amp; distribution losses)</v>
          </cell>
          <cell r="AD4" t="str">
            <v>kWh</v>
          </cell>
          <cell r="AE4">
            <v>2.0049999999999998E-2</v>
          </cell>
          <cell r="AF4" t="str">
            <v>kg CO2e/kWh</v>
          </cell>
        </row>
        <row r="5">
          <cell r="C5">
            <v>2007</v>
          </cell>
          <cell r="D5">
            <v>2008</v>
          </cell>
          <cell r="E5">
            <v>2009</v>
          </cell>
          <cell r="F5">
            <v>2010</v>
          </cell>
          <cell r="G5">
            <v>2011</v>
          </cell>
          <cell r="H5">
            <v>2012</v>
          </cell>
          <cell r="I5">
            <v>2013</v>
          </cell>
          <cell r="J5">
            <v>2014</v>
          </cell>
          <cell r="K5">
            <v>2015</v>
          </cell>
          <cell r="L5">
            <v>2016</v>
          </cell>
          <cell r="M5">
            <v>2017</v>
          </cell>
          <cell r="N5">
            <v>2018</v>
          </cell>
          <cell r="O5">
            <v>2019</v>
          </cell>
          <cell r="P5">
            <v>2020</v>
          </cell>
          <cell r="AC5" t="str">
            <v>Natural Gas</v>
          </cell>
          <cell r="AD5" t="str">
            <v>kWh</v>
          </cell>
          <cell r="AE5">
            <v>0.18387000000000001</v>
          </cell>
          <cell r="AF5" t="str">
            <v>kg CO2e/kWh</v>
          </cell>
        </row>
        <row r="6">
          <cell r="C6">
            <v>2008</v>
          </cell>
          <cell r="D6">
            <v>2009</v>
          </cell>
          <cell r="E6">
            <v>2010</v>
          </cell>
          <cell r="F6">
            <v>2011</v>
          </cell>
          <cell r="G6">
            <v>2012</v>
          </cell>
          <cell r="H6">
            <v>2013</v>
          </cell>
          <cell r="I6">
            <v>2014</v>
          </cell>
          <cell r="J6">
            <v>2015</v>
          </cell>
          <cell r="K6">
            <v>2016</v>
          </cell>
          <cell r="L6">
            <v>2017</v>
          </cell>
          <cell r="M6">
            <v>2018</v>
          </cell>
          <cell r="N6">
            <v>2019</v>
          </cell>
          <cell r="O6">
            <v>2020</v>
          </cell>
          <cell r="AC6" t="str">
            <v>Gas oil litre</v>
          </cell>
          <cell r="AD6" t="str">
            <v>litres</v>
          </cell>
          <cell r="AE6">
            <v>2.7577600000000002</v>
          </cell>
          <cell r="AF6" t="str">
            <v>kg CO2e/litre</v>
          </cell>
        </row>
        <row r="7">
          <cell r="C7">
            <v>2009</v>
          </cell>
          <cell r="D7">
            <v>2010</v>
          </cell>
          <cell r="E7">
            <v>2011</v>
          </cell>
          <cell r="F7">
            <v>2012</v>
          </cell>
          <cell r="G7">
            <v>2013</v>
          </cell>
          <cell r="H7">
            <v>2014</v>
          </cell>
          <cell r="I7">
            <v>2015</v>
          </cell>
          <cell r="J7">
            <v>2016</v>
          </cell>
          <cell r="K7">
            <v>2017</v>
          </cell>
          <cell r="L7">
            <v>2018</v>
          </cell>
          <cell r="M7">
            <v>2019</v>
          </cell>
          <cell r="N7">
            <v>2020</v>
          </cell>
          <cell r="AC7" t="str">
            <v>Gas oil kWh</v>
          </cell>
          <cell r="AD7" t="str">
            <v>kWh</v>
          </cell>
          <cell r="AE7">
            <v>0.25672</v>
          </cell>
          <cell r="AF7" t="str">
            <v>kg CO2e/kWh</v>
          </cell>
        </row>
        <row r="8">
          <cell r="C8">
            <v>2010</v>
          </cell>
          <cell r="D8">
            <v>2011</v>
          </cell>
          <cell r="E8">
            <v>2012</v>
          </cell>
          <cell r="F8">
            <v>2013</v>
          </cell>
          <cell r="G8">
            <v>2014</v>
          </cell>
          <cell r="H8">
            <v>2015</v>
          </cell>
          <cell r="I8">
            <v>2016</v>
          </cell>
          <cell r="J8">
            <v>2017</v>
          </cell>
          <cell r="K8">
            <v>2018</v>
          </cell>
          <cell r="L8">
            <v>2019</v>
          </cell>
          <cell r="M8">
            <v>2020</v>
          </cell>
          <cell r="AC8" t="str">
            <v>Fuel Oil tonnes</v>
          </cell>
          <cell r="AD8" t="str">
            <v>tonnes</v>
          </cell>
          <cell r="AE8">
            <v>3221.37</v>
          </cell>
          <cell r="AF8" t="str">
            <v>kgCO2e/tonne</v>
          </cell>
        </row>
        <row r="9">
          <cell r="C9">
            <v>2011</v>
          </cell>
          <cell r="D9">
            <v>2012</v>
          </cell>
          <cell r="E9">
            <v>2013</v>
          </cell>
          <cell r="F9">
            <v>2014</v>
          </cell>
          <cell r="G9">
            <v>2015</v>
          </cell>
          <cell r="H9">
            <v>2016</v>
          </cell>
          <cell r="I9">
            <v>2017</v>
          </cell>
          <cell r="J9">
            <v>2018</v>
          </cell>
          <cell r="K9">
            <v>2019</v>
          </cell>
          <cell r="L9">
            <v>2020</v>
          </cell>
          <cell r="AC9" t="str">
            <v>Fuel Oil kWh</v>
          </cell>
          <cell r="AD9" t="str">
            <v>kWh</v>
          </cell>
          <cell r="AE9">
            <v>0.26774999999999999</v>
          </cell>
          <cell r="AF9" t="str">
            <v>kg CO2e/kWh</v>
          </cell>
        </row>
        <row r="10">
          <cell r="C10">
            <v>2012</v>
          </cell>
          <cell r="D10">
            <v>2013</v>
          </cell>
          <cell r="E10">
            <v>2014</v>
          </cell>
          <cell r="F10">
            <v>2015</v>
          </cell>
          <cell r="G10">
            <v>2016</v>
          </cell>
          <cell r="H10">
            <v>2017</v>
          </cell>
          <cell r="I10">
            <v>2018</v>
          </cell>
          <cell r="J10">
            <v>2019</v>
          </cell>
          <cell r="K10">
            <v>2020</v>
          </cell>
          <cell r="AC10" t="str">
            <v>Marine Gas oil tonnes</v>
          </cell>
          <cell r="AD10" t="str">
            <v>tonnes</v>
          </cell>
          <cell r="AE10">
            <v>3249.99</v>
          </cell>
          <cell r="AF10" t="str">
            <v>kgCO2e/tonne</v>
          </cell>
        </row>
        <row r="11">
          <cell r="C11">
            <v>2013</v>
          </cell>
          <cell r="D11">
            <v>2014</v>
          </cell>
          <cell r="E11">
            <v>2015</v>
          </cell>
          <cell r="F11">
            <v>2016</v>
          </cell>
          <cell r="G11">
            <v>2017</v>
          </cell>
          <cell r="H11">
            <v>2018</v>
          </cell>
          <cell r="I11">
            <v>2019</v>
          </cell>
          <cell r="J11">
            <v>2020</v>
          </cell>
          <cell r="AC11" t="str">
            <v>Marine Gas oil litres</v>
          </cell>
          <cell r="AD11" t="str">
            <v>litres</v>
          </cell>
          <cell r="AE11">
            <v>2.7753999999999999</v>
          </cell>
          <cell r="AF11" t="str">
            <v>kg CO2e/litre</v>
          </cell>
        </row>
        <row r="12">
          <cell r="C12">
            <v>2014</v>
          </cell>
          <cell r="D12">
            <v>2015</v>
          </cell>
          <cell r="E12">
            <v>2016</v>
          </cell>
          <cell r="F12">
            <v>2017</v>
          </cell>
          <cell r="G12">
            <v>2018</v>
          </cell>
          <cell r="H12">
            <v>2019</v>
          </cell>
          <cell r="I12">
            <v>2020</v>
          </cell>
          <cell r="AC12" t="str">
            <v>Marine Gas oil kWh</v>
          </cell>
          <cell r="AD12" t="str">
            <v>kWh</v>
          </cell>
          <cell r="AE12">
            <v>0.25835999999999998</v>
          </cell>
          <cell r="AF12" t="str">
            <v>kg CO2e/kWh</v>
          </cell>
        </row>
        <row r="13">
          <cell r="C13">
            <v>2015</v>
          </cell>
          <cell r="D13">
            <v>2016</v>
          </cell>
          <cell r="E13">
            <v>2017</v>
          </cell>
          <cell r="F13">
            <v>2018</v>
          </cell>
          <cell r="G13">
            <v>2019</v>
          </cell>
          <cell r="H13">
            <v>2020</v>
          </cell>
          <cell r="AC13" t="str">
            <v>Marine Fuel Oil tonnes</v>
          </cell>
          <cell r="AD13" t="str">
            <v>tonnes</v>
          </cell>
          <cell r="AE13">
            <v>3159.5</v>
          </cell>
          <cell r="AF13" t="str">
            <v>kgCO2e/tonne</v>
          </cell>
        </row>
        <row r="14">
          <cell r="C14">
            <v>2016</v>
          </cell>
          <cell r="D14">
            <v>2017</v>
          </cell>
          <cell r="E14">
            <v>2018</v>
          </cell>
          <cell r="F14">
            <v>2019</v>
          </cell>
          <cell r="G14">
            <v>2020</v>
          </cell>
          <cell r="AC14" t="str">
            <v>Marine Fuel Oil litres</v>
          </cell>
          <cell r="AD14" t="str">
            <v>litres</v>
          </cell>
          <cell r="AE14">
            <v>3.1220400000000001</v>
          </cell>
          <cell r="AF14" t="str">
            <v>kg CO2e/litre</v>
          </cell>
        </row>
        <row r="15">
          <cell r="C15">
            <v>2017</v>
          </cell>
          <cell r="D15">
            <v>2018</v>
          </cell>
          <cell r="E15">
            <v>2019</v>
          </cell>
          <cell r="F15">
            <v>2020</v>
          </cell>
          <cell r="AC15" t="str">
            <v>Marine Fuel Oil kWh</v>
          </cell>
          <cell r="AD15" t="str">
            <v>kWh</v>
          </cell>
          <cell r="AE15">
            <v>0.26261000000000001</v>
          </cell>
          <cell r="AF15" t="str">
            <v>kg CO2e/kWh</v>
          </cell>
        </row>
        <row r="16">
          <cell r="C16">
            <v>2018</v>
          </cell>
          <cell r="D16">
            <v>2019</v>
          </cell>
          <cell r="E16">
            <v>2020</v>
          </cell>
          <cell r="AC16" t="str">
            <v>Burning Oil (Kerosene) litres</v>
          </cell>
          <cell r="AD16" t="str">
            <v>litres</v>
          </cell>
          <cell r="AE16">
            <v>2.5403899999999999</v>
          </cell>
          <cell r="AF16" t="str">
            <v>kg CO2e/litre</v>
          </cell>
        </row>
        <row r="17">
          <cell r="C17">
            <v>2019</v>
          </cell>
          <cell r="D17">
            <v>2020</v>
          </cell>
          <cell r="AC17" t="str">
            <v>Burning Oil (Kerosene) kWh</v>
          </cell>
          <cell r="AD17" t="str">
            <v>kWh</v>
          </cell>
          <cell r="AE17">
            <v>0.24665999999999999</v>
          </cell>
          <cell r="AF17" t="str">
            <v>kg CO2e/kWh</v>
          </cell>
        </row>
        <row r="18">
          <cell r="C18">
            <v>2020</v>
          </cell>
          <cell r="AC18" t="str">
            <v>Coal (industrial) kWh</v>
          </cell>
          <cell r="AD18" t="str">
            <v>kWh</v>
          </cell>
          <cell r="AE18">
            <v>0.32040000000000002</v>
          </cell>
          <cell r="AF18" t="str">
            <v>kg CO2e/kWh</v>
          </cell>
        </row>
        <row r="19">
          <cell r="C19" t="str">
            <v>2005/06</v>
          </cell>
          <cell r="D19" t="str">
            <v>2006/07</v>
          </cell>
          <cell r="E19" t="str">
            <v>2007/08</v>
          </cell>
          <cell r="F19" t="str">
            <v>2008/09</v>
          </cell>
          <cell r="G19" t="str">
            <v>2009/10</v>
          </cell>
          <cell r="H19" t="str">
            <v>2010/11</v>
          </cell>
          <cell r="I19" t="str">
            <v>2011/12</v>
          </cell>
          <cell r="J19" t="str">
            <v>2012/13</v>
          </cell>
          <cell r="K19" t="str">
            <v>2013/14</v>
          </cell>
          <cell r="L19" t="str">
            <v>2014/15</v>
          </cell>
          <cell r="M19" t="str">
            <v>2015/16</v>
          </cell>
          <cell r="N19" t="str">
            <v>2016/17</v>
          </cell>
          <cell r="O19" t="str">
            <v>2017/18</v>
          </cell>
          <cell r="P19" t="str">
            <v>2018/19</v>
          </cell>
          <cell r="Q19" t="str">
            <v>2019/20</v>
          </cell>
          <cell r="R19" t="str">
            <v>2020/21</v>
          </cell>
          <cell r="AC19" t="str">
            <v>Coal (industrial) tonnes</v>
          </cell>
          <cell r="AD19" t="str">
            <v>tonnes</v>
          </cell>
          <cell r="AE19">
            <v>2380.0100000000002</v>
          </cell>
          <cell r="AF19" t="str">
            <v>kgCO2e/tonne</v>
          </cell>
        </row>
        <row r="20">
          <cell r="C20" t="str">
            <v>2006/07</v>
          </cell>
          <cell r="D20" t="str">
            <v>2007/08</v>
          </cell>
          <cell r="E20" t="str">
            <v>2008/09</v>
          </cell>
          <cell r="F20" t="str">
            <v>2009/10</v>
          </cell>
          <cell r="G20" t="str">
            <v>2010/11</v>
          </cell>
          <cell r="H20" t="str">
            <v>2011/12</v>
          </cell>
          <cell r="I20" t="str">
            <v>2012/13</v>
          </cell>
          <cell r="J20" t="str">
            <v>2013/14</v>
          </cell>
          <cell r="K20" t="str">
            <v>2014/15</v>
          </cell>
          <cell r="L20" t="str">
            <v>2015/16</v>
          </cell>
          <cell r="M20" t="str">
            <v>2016/17</v>
          </cell>
          <cell r="N20" t="str">
            <v>2017/18</v>
          </cell>
          <cell r="O20" t="str">
            <v>2018/19</v>
          </cell>
          <cell r="P20" t="str">
            <v>2019/20</v>
          </cell>
          <cell r="Q20" t="str">
            <v>2020/21</v>
          </cell>
          <cell r="AC20" t="str">
            <v>Aviation spirit litres</v>
          </cell>
          <cell r="AD20" t="str">
            <v>litres</v>
          </cell>
          <cell r="AE20">
            <v>2.2908200000000001</v>
          </cell>
          <cell r="AF20" t="str">
            <v>kg CO2e/litre</v>
          </cell>
        </row>
        <row r="21">
          <cell r="C21" t="str">
            <v>2007/08</v>
          </cell>
          <cell r="D21" t="str">
            <v>2008/09</v>
          </cell>
          <cell r="E21" t="str">
            <v>2009/10</v>
          </cell>
          <cell r="F21" t="str">
            <v>2010/11</v>
          </cell>
          <cell r="G21" t="str">
            <v>2011/12</v>
          </cell>
          <cell r="H21" t="str">
            <v>2012/13</v>
          </cell>
          <cell r="I21" t="str">
            <v>2013/14</v>
          </cell>
          <cell r="J21" t="str">
            <v>2014/15</v>
          </cell>
          <cell r="K21" t="str">
            <v>2015/16</v>
          </cell>
          <cell r="L21" t="str">
            <v>2016/17</v>
          </cell>
          <cell r="M21" t="str">
            <v>2017/18</v>
          </cell>
          <cell r="N21" t="str">
            <v>2018/19</v>
          </cell>
          <cell r="O21" t="str">
            <v>2019/20</v>
          </cell>
          <cell r="AC21" t="str">
            <v>Aviation spirit kWh</v>
          </cell>
          <cell r="AD21" t="str">
            <v>kWh</v>
          </cell>
          <cell r="AE21">
            <v>0.24514</v>
          </cell>
          <cell r="AF21" t="str">
            <v>kg CO2e/kWh</v>
          </cell>
        </row>
        <row r="22">
          <cell r="C22" t="str">
            <v>2008/09</v>
          </cell>
          <cell r="D22" t="str">
            <v>2009/10</v>
          </cell>
          <cell r="E22" t="str">
            <v>2010/11</v>
          </cell>
          <cell r="F22" t="str">
            <v>2011/12</v>
          </cell>
          <cell r="G22" t="str">
            <v>2012/13</v>
          </cell>
          <cell r="H22" t="str">
            <v>2013/14</v>
          </cell>
          <cell r="I22" t="str">
            <v>2014/15</v>
          </cell>
          <cell r="J22" t="str">
            <v>2015/16</v>
          </cell>
          <cell r="K22" t="str">
            <v>2016/17</v>
          </cell>
          <cell r="L22" t="str">
            <v>2017/18</v>
          </cell>
          <cell r="M22" t="str">
            <v>2018/19</v>
          </cell>
          <cell r="N22" t="str">
            <v>2019/20</v>
          </cell>
          <cell r="AC22" t="str">
            <v>Aviation turbine fuel litres</v>
          </cell>
          <cell r="AD22" t="str">
            <v>litres</v>
          </cell>
          <cell r="AE22">
            <v>2.5430999999999999</v>
          </cell>
          <cell r="AF22" t="str">
            <v>kg CO2e/litre</v>
          </cell>
        </row>
        <row r="23">
          <cell r="C23" t="str">
            <v>2009/10</v>
          </cell>
          <cell r="D23" t="str">
            <v>2010/11</v>
          </cell>
          <cell r="E23" t="str">
            <v>2011/12</v>
          </cell>
          <cell r="F23" t="str">
            <v>2012/13</v>
          </cell>
          <cell r="G23" t="str">
            <v>2013/14</v>
          </cell>
          <cell r="H23" t="str">
            <v>2014/15</v>
          </cell>
          <cell r="I23" t="str">
            <v>2015/16</v>
          </cell>
          <cell r="J23" t="str">
            <v>2016/17</v>
          </cell>
          <cell r="K23" t="str">
            <v>2017/18</v>
          </cell>
          <cell r="L23" t="str">
            <v>2018/19</v>
          </cell>
          <cell r="M23" t="str">
            <v>2019/20</v>
          </cell>
          <cell r="AC23" t="str">
            <v>Aviation turbine fuel kWh</v>
          </cell>
          <cell r="AD23" t="str">
            <v>kWh</v>
          </cell>
          <cell r="AE23">
            <v>0.24782000000000001</v>
          </cell>
          <cell r="AF23" t="str">
            <v>kg CO2e/kWh</v>
          </cell>
        </row>
        <row r="24">
          <cell r="C24" t="str">
            <v>2010/11</v>
          </cell>
          <cell r="D24" t="str">
            <v>2011/12</v>
          </cell>
          <cell r="E24" t="str">
            <v>2012/13</v>
          </cell>
          <cell r="F24" t="str">
            <v>2013/14</v>
          </cell>
          <cell r="G24" t="str">
            <v>2014/15</v>
          </cell>
          <cell r="H24" t="str">
            <v>2015/16</v>
          </cell>
          <cell r="I24" t="str">
            <v>2016/17</v>
          </cell>
          <cell r="J24" t="str">
            <v>2017/18</v>
          </cell>
          <cell r="K24" t="str">
            <v>2018/19</v>
          </cell>
          <cell r="L24" t="str">
            <v>2019/20</v>
          </cell>
          <cell r="AC24" t="str">
            <v>Water - Supply</v>
          </cell>
          <cell r="AD24" t="str">
            <v>m3</v>
          </cell>
          <cell r="AE24">
            <v>0.34399999999999997</v>
          </cell>
          <cell r="AF24" t="str">
            <v>kg CO2e/m3</v>
          </cell>
        </row>
        <row r="25">
          <cell r="C25" t="str">
            <v>2011/12</v>
          </cell>
          <cell r="D25" t="str">
            <v>2012/13</v>
          </cell>
          <cell r="E25" t="str">
            <v>2013/14</v>
          </cell>
          <cell r="F25" t="str">
            <v>2014/15</v>
          </cell>
          <cell r="G25" t="str">
            <v>2015/16</v>
          </cell>
          <cell r="H25" t="str">
            <v>2016/17</v>
          </cell>
          <cell r="I25" t="str">
            <v>2017/18</v>
          </cell>
          <cell r="J25" t="str">
            <v>2018/19</v>
          </cell>
          <cell r="K25" t="str">
            <v>2019/20</v>
          </cell>
          <cell r="AC25" t="str">
            <v>Water - Treatment</v>
          </cell>
          <cell r="AD25" t="str">
            <v>m3</v>
          </cell>
          <cell r="AE25">
            <v>0.70799999999999996</v>
          </cell>
          <cell r="AF25" t="str">
            <v>kg CO2e/m3</v>
          </cell>
        </row>
        <row r="26">
          <cell r="C26" t="str">
            <v>2012/13</v>
          </cell>
          <cell r="D26" t="str">
            <v>2013/14</v>
          </cell>
          <cell r="E26" t="str">
            <v>2014/15</v>
          </cell>
          <cell r="F26" t="str">
            <v>2015/16</v>
          </cell>
          <cell r="G26" t="str">
            <v>2016/17</v>
          </cell>
          <cell r="H26" t="str">
            <v>2017/18</v>
          </cell>
          <cell r="I26" t="str">
            <v>2018/19</v>
          </cell>
          <cell r="J26" t="str">
            <v>2019/20</v>
          </cell>
          <cell r="AC26" t="str">
            <v>Diesel (average biofuel blend)</v>
          </cell>
          <cell r="AD26" t="str">
            <v>litres</v>
          </cell>
          <cell r="AE26">
            <v>2.54603</v>
          </cell>
          <cell r="AF26" t="str">
            <v>kg CO2e/litre</v>
          </cell>
        </row>
        <row r="27">
          <cell r="C27" t="str">
            <v>2013/14</v>
          </cell>
          <cell r="D27" t="str">
            <v>2014/15</v>
          </cell>
          <cell r="E27" t="str">
            <v>2015/16</v>
          </cell>
          <cell r="F27" t="str">
            <v>2016/17</v>
          </cell>
          <cell r="G27" t="str">
            <v>2017/18</v>
          </cell>
          <cell r="H27" t="str">
            <v>2018/19</v>
          </cell>
          <cell r="I27" t="str">
            <v>2019/20</v>
          </cell>
          <cell r="AC27" t="str">
            <v>Diesel (100% mineral diesel)</v>
          </cell>
          <cell r="AD27" t="str">
            <v>litres</v>
          </cell>
          <cell r="AE27">
            <v>2.6878700000000002</v>
          </cell>
          <cell r="AF27" t="str">
            <v>kg CO2e/litre</v>
          </cell>
        </row>
        <row r="28">
          <cell r="C28" t="str">
            <v>2014/15</v>
          </cell>
          <cell r="D28" t="str">
            <v>2015/16</v>
          </cell>
          <cell r="E28" t="str">
            <v>2016/17</v>
          </cell>
          <cell r="F28" t="str">
            <v>2017/18</v>
          </cell>
          <cell r="G28" t="str">
            <v>2018/19</v>
          </cell>
          <cell r="H28" t="str">
            <v>2019/20</v>
          </cell>
          <cell r="AC28" t="str">
            <v>Petrol (average biofuel blend)</v>
          </cell>
          <cell r="AD28" t="str">
            <v>litres</v>
          </cell>
          <cell r="AE28">
            <v>2.1680199999999998</v>
          </cell>
          <cell r="AF28" t="str">
            <v>kg CO2e/litre</v>
          </cell>
        </row>
        <row r="29">
          <cell r="C29" t="str">
            <v>2015/16</v>
          </cell>
          <cell r="D29" t="str">
            <v>2016/17</v>
          </cell>
          <cell r="E29" t="str">
            <v>2017/18</v>
          </cell>
          <cell r="F29" t="str">
            <v>2018/19</v>
          </cell>
          <cell r="G29" t="str">
            <v>2019/20</v>
          </cell>
          <cell r="AC29" t="str">
            <v>HFC-134a</v>
          </cell>
          <cell r="AD29" t="str">
            <v>kg</v>
          </cell>
          <cell r="AE29">
            <v>1430</v>
          </cell>
          <cell r="AF29" t="str">
            <v>kg CO2e</v>
          </cell>
        </row>
        <row r="30">
          <cell r="C30" t="str">
            <v>2016/17</v>
          </cell>
          <cell r="D30" t="str">
            <v>2017/18</v>
          </cell>
          <cell r="E30" t="str">
            <v>2018/19</v>
          </cell>
          <cell r="F30" t="str">
            <v>2019/20</v>
          </cell>
          <cell r="AC30" t="str">
            <v>R410A</v>
          </cell>
          <cell r="AD30" t="str">
            <v>kg</v>
          </cell>
          <cell r="AE30">
            <v>2088</v>
          </cell>
          <cell r="AF30" t="str">
            <v>kg CO2e</v>
          </cell>
        </row>
        <row r="31">
          <cell r="C31" t="str">
            <v>2017/18</v>
          </cell>
          <cell r="D31" t="str">
            <v>2018/19</v>
          </cell>
          <cell r="E31" t="str">
            <v>2019/20</v>
          </cell>
          <cell r="AC31" t="str">
            <v>R407C</v>
          </cell>
          <cell r="AD31" t="str">
            <v>kg</v>
          </cell>
          <cell r="AE31">
            <v>1774</v>
          </cell>
          <cell r="AF31" t="str">
            <v>kg CO2e</v>
          </cell>
        </row>
        <row r="32">
          <cell r="C32" t="str">
            <v>2018/19</v>
          </cell>
          <cell r="D32" t="str">
            <v>2019/20</v>
          </cell>
          <cell r="AC32" t="str">
            <v>R404a</v>
          </cell>
          <cell r="AD32" t="str">
            <v>kg</v>
          </cell>
          <cell r="AE32">
            <v>3922</v>
          </cell>
          <cell r="AF32" t="str">
            <v>kg CO2e</v>
          </cell>
        </row>
        <row r="33">
          <cell r="C33" t="str">
            <v>2019/20</v>
          </cell>
          <cell r="AC33" t="str">
            <v>Biomass (Wood Chips)kWh</v>
          </cell>
          <cell r="AD33" t="str">
            <v>kWh</v>
          </cell>
          <cell r="AE33">
            <v>1.545E-2</v>
          </cell>
          <cell r="AF33" t="str">
            <v>kg CO2e/kWh</v>
          </cell>
        </row>
        <row r="34">
          <cell r="AC34" t="str">
            <v>Biomass (Wood Chips) tonnes</v>
          </cell>
          <cell r="AD34" t="str">
            <v>tonnes</v>
          </cell>
          <cell r="AE34">
            <v>58.352719999999998</v>
          </cell>
          <cell r="AF34" t="str">
            <v>kg CO2e/tonne</v>
          </cell>
        </row>
        <row r="35">
          <cell r="AC35" t="str">
            <v>Biomass (Wood Pellets) tonnes</v>
          </cell>
          <cell r="AD35" t="str">
            <v>tonnes</v>
          </cell>
          <cell r="AE35">
            <v>72.297309999999996</v>
          </cell>
          <cell r="AF35" t="str">
            <v>kg CO2e/tonne</v>
          </cell>
        </row>
        <row r="36">
          <cell r="AC36" t="str">
            <v>Biomass (Wood Pellets) kWh</v>
          </cell>
          <cell r="AD36" t="str">
            <v>kWh</v>
          </cell>
          <cell r="AE36">
            <v>1.545E-2</v>
          </cell>
          <cell r="AF36" t="str">
            <v>kg CO2e/kWh</v>
          </cell>
        </row>
        <row r="37">
          <cell r="AC37" t="str">
            <v>Biogas kWh</v>
          </cell>
          <cell r="AD37" t="str">
            <v>kWh</v>
          </cell>
          <cell r="AE37">
            <v>2.1000000000000001E-4</v>
          </cell>
          <cell r="AF37" t="str">
            <v>kg CO2e/kWh</v>
          </cell>
        </row>
        <row r="38">
          <cell r="AC38" t="str">
            <v>Biogas tonnes</v>
          </cell>
          <cell r="AD38" t="str">
            <v>tonnes</v>
          </cell>
          <cell r="AE38">
            <v>1.1911499999999999</v>
          </cell>
          <cell r="AF38" t="str">
            <v>kg CO2e/tonne</v>
          </cell>
        </row>
        <row r="39">
          <cell r="AC39" t="str">
            <v>Landfill gas tonnes</v>
          </cell>
          <cell r="AD39" t="str">
            <v>tonnes</v>
          </cell>
          <cell r="AE39">
            <v>0.68691000000000002</v>
          </cell>
          <cell r="AF39" t="str">
            <v>kg CO2e/tonne</v>
          </cell>
        </row>
        <row r="40">
          <cell r="AC40" t="str">
            <v>Landfill gas kWh</v>
          </cell>
          <cell r="AD40" t="str">
            <v>kWh</v>
          </cell>
          <cell r="AE40">
            <v>2.0000000000000001E-4</v>
          </cell>
          <cell r="AF40" t="str">
            <v>kg CO2e/kWh</v>
          </cell>
        </row>
        <row r="41">
          <cell r="AC41" t="str">
            <v>LPG kWh</v>
          </cell>
          <cell r="AD41" t="str">
            <v>kWh</v>
          </cell>
          <cell r="AE41">
            <v>0.21448</v>
          </cell>
          <cell r="AF41" t="str">
            <v>kg CO2e/kWh</v>
          </cell>
        </row>
        <row r="42">
          <cell r="AC42" t="str">
            <v>LPG litres</v>
          </cell>
          <cell r="AD42" t="str">
            <v>litres</v>
          </cell>
          <cell r="AE42">
            <v>1.5553699999999999</v>
          </cell>
          <cell r="AF42" t="str">
            <v>kg CO2e/litre</v>
          </cell>
        </row>
        <row r="43">
          <cell r="AC43" t="str">
            <v>Purchased Heat and Steam</v>
          </cell>
          <cell r="AD43" t="str">
            <v>kWh</v>
          </cell>
          <cell r="AE43">
            <v>0.17261000000000001</v>
          </cell>
          <cell r="AF43" t="str">
            <v>kg CO2e/kWh</v>
          </cell>
        </row>
        <row r="44">
          <cell r="AC44" t="str">
            <v>Renewable Elec Purchase Direct Supply</v>
          </cell>
          <cell r="AD44" t="str">
            <v>kWh</v>
          </cell>
          <cell r="AE44">
            <v>0</v>
          </cell>
          <cell r="AF44" t="str">
            <v>kg CO2e/kWh</v>
          </cell>
        </row>
        <row r="45">
          <cell r="AC45" t="str">
            <v>Renewable Heat Purchase Direct Supply</v>
          </cell>
          <cell r="AD45" t="str">
            <v>kWh</v>
          </cell>
          <cell r="AE45">
            <v>0</v>
          </cell>
          <cell r="AF45" t="str">
            <v>kgCO2e/kWh</v>
          </cell>
        </row>
        <row r="46">
          <cell r="AC46" t="str">
            <v>Batteries Recycling</v>
          </cell>
          <cell r="AD46" t="str">
            <v>tonnes</v>
          </cell>
          <cell r="AE46">
            <v>21.317</v>
          </cell>
          <cell r="AF46" t="str">
            <v>kg CO2e/tonne</v>
          </cell>
        </row>
        <row r="47">
          <cell r="AC47" t="str">
            <v>Refuse Municipal to Landfill</v>
          </cell>
          <cell r="AD47" t="str">
            <v>tonnes</v>
          </cell>
          <cell r="AE47">
            <v>437.37200000000001</v>
          </cell>
          <cell r="AF47" t="str">
            <v>kgCO2e/tonne</v>
          </cell>
        </row>
        <row r="48">
          <cell r="AC48" t="str">
            <v>Refuse Commercial &amp; Industrial to Landfill</v>
          </cell>
          <cell r="AD48" t="str">
            <v>tonnes</v>
          </cell>
          <cell r="AE48">
            <v>458.17599999999999</v>
          </cell>
          <cell r="AF48" t="str">
            <v>kgCO2e/tonne</v>
          </cell>
        </row>
        <row r="49">
          <cell r="AC49" t="str">
            <v>Organic Food &amp; Drink Composting</v>
          </cell>
          <cell r="AD49" t="str">
            <v>tonnes</v>
          </cell>
          <cell r="AE49">
            <v>10.204000000000001</v>
          </cell>
          <cell r="AF49" t="str">
            <v>kgCO2e/tonne</v>
          </cell>
        </row>
        <row r="50">
          <cell r="AC50" t="str">
            <v>Organic Food and Drink waste - Combustion</v>
          </cell>
          <cell r="AD50" t="str">
            <v>tonnes</v>
          </cell>
          <cell r="AE50">
            <v>21.317</v>
          </cell>
          <cell r="AF50" t="str">
            <v>kgCO2e/tonne</v>
          </cell>
        </row>
        <row r="51">
          <cell r="AC51" t="str">
            <v>Organic Food &amp; Drink AD</v>
          </cell>
          <cell r="AD51" t="str">
            <v>tonnes</v>
          </cell>
          <cell r="AE51">
            <v>10.204000000000001</v>
          </cell>
          <cell r="AF51" t="str">
            <v>kgCO2e/tonne</v>
          </cell>
        </row>
        <row r="52">
          <cell r="AC52" t="str">
            <v>Organic Garden Waste Composting</v>
          </cell>
          <cell r="AD52" t="str">
            <v>tonnes</v>
          </cell>
          <cell r="AE52">
            <v>10.204000000000001</v>
          </cell>
          <cell r="AF52" t="str">
            <v>kgCO2e/tonne</v>
          </cell>
        </row>
        <row r="53">
          <cell r="AC53" t="str">
            <v>Paper &amp; Board (Mixed) Recycling</v>
          </cell>
          <cell r="AD53" t="str">
            <v>tonnes</v>
          </cell>
          <cell r="AE53">
            <v>21.317</v>
          </cell>
          <cell r="AF53" t="str">
            <v>kgCO2e/tonne</v>
          </cell>
        </row>
        <row r="54">
          <cell r="AC54" t="str">
            <v>WEEE (Mixed) Recycling</v>
          </cell>
          <cell r="AD54" t="str">
            <v>tonnes</v>
          </cell>
          <cell r="AE54">
            <v>21.317</v>
          </cell>
          <cell r="AF54" t="str">
            <v>kgCO2e/tonne</v>
          </cell>
        </row>
        <row r="55">
          <cell r="AC55" t="str">
            <v>Glass Recycling</v>
          </cell>
          <cell r="AD55" t="str">
            <v>tonnes</v>
          </cell>
          <cell r="AE55">
            <v>21.317</v>
          </cell>
          <cell r="AF55" t="str">
            <v>kgCO2e/tonne</v>
          </cell>
        </row>
        <row r="56">
          <cell r="AC56" t="str">
            <v>Plastics (Average) Recycling</v>
          </cell>
          <cell r="AD56" t="str">
            <v>tonnes</v>
          </cell>
          <cell r="AE56">
            <v>21.317</v>
          </cell>
          <cell r="AF56" t="str">
            <v>kgCO2e/tonne</v>
          </cell>
        </row>
        <row r="57">
          <cell r="AC57" t="str">
            <v>Metal Cans (Mixed) &amp; Metal Scrap Recycling</v>
          </cell>
          <cell r="AD57" t="str">
            <v>tonnes</v>
          </cell>
          <cell r="AE57">
            <v>21.317</v>
          </cell>
          <cell r="AF57" t="str">
            <v>kgCO2e/tonne</v>
          </cell>
        </row>
        <row r="58">
          <cell r="AC58" t="str">
            <v>Refuse Municipal /Commercial /Industrial to Combustion</v>
          </cell>
          <cell r="AD58" t="str">
            <v>tonnes</v>
          </cell>
          <cell r="AE58">
            <v>21.317</v>
          </cell>
          <cell r="AF58" t="str">
            <v>kgCO2e/tonne</v>
          </cell>
        </row>
        <row r="59">
          <cell r="AC59" t="str">
            <v>Construction (Average) Recycling</v>
          </cell>
          <cell r="AD59" t="str">
            <v>tonnes</v>
          </cell>
          <cell r="AE59">
            <v>1.0089999999999999</v>
          </cell>
          <cell r="AF59" t="str">
            <v>kgCO2e/tonne</v>
          </cell>
        </row>
        <row r="60">
          <cell r="AC60" t="str">
            <v>Mixed recycling</v>
          </cell>
          <cell r="AD60" t="str">
            <v>tonnes</v>
          </cell>
          <cell r="AE60">
            <v>21.317</v>
          </cell>
          <cell r="AF60" t="str">
            <v>kg CO2e/tonne</v>
          </cell>
        </row>
        <row r="61">
          <cell r="AC61" t="str">
            <v>Paper and Board (Mixed) Manufacture</v>
          </cell>
          <cell r="AD61" t="str">
            <v>tonnes</v>
          </cell>
          <cell r="AE61">
            <v>853.57</v>
          </cell>
          <cell r="AF61" t="str">
            <v>kg CO2e/tonne</v>
          </cell>
        </row>
        <row r="62">
          <cell r="AC62" t="str">
            <v>Clothing (Closed loop recycling)</v>
          </cell>
          <cell r="AD62" t="str">
            <v>tonnes</v>
          </cell>
          <cell r="AE62">
            <v>21.317</v>
          </cell>
          <cell r="AF62" t="str">
            <v>kg CO2e/tonne</v>
          </cell>
        </row>
        <row r="63">
          <cell r="AC63" t="str">
            <v>Clothing (Combustion)</v>
          </cell>
          <cell r="AD63" t="str">
            <v>tonnes</v>
          </cell>
          <cell r="AE63">
            <v>21.317</v>
          </cell>
          <cell r="AF63" t="str">
            <v>kg CO2e/tonne</v>
          </cell>
        </row>
        <row r="64">
          <cell r="AC64" t="str">
            <v>Clothing (To Landfill)</v>
          </cell>
          <cell r="AD64" t="str">
            <v>tonnes</v>
          </cell>
          <cell r="AE64">
            <v>444.976</v>
          </cell>
          <cell r="AF64" t="str">
            <v>kg CO2e/tonne</v>
          </cell>
        </row>
        <row r="65">
          <cell r="AC65" t="str">
            <v>Clinical Waste - Red Stream</v>
          </cell>
          <cell r="AD65" t="str">
            <v>tonnes</v>
          </cell>
          <cell r="AE65"/>
          <cell r="AF65" t="str">
            <v>Only available factor from NHS bodies reporting</v>
          </cell>
        </row>
        <row r="66">
          <cell r="AC66" t="str">
            <v>Clinical Waste - Orange Stream</v>
          </cell>
          <cell r="AD66" t="str">
            <v>tonnes</v>
          </cell>
          <cell r="AE66"/>
          <cell r="AF66" t="str">
            <v>Consensus factor from NHS bodies reporting</v>
          </cell>
        </row>
        <row r="67">
          <cell r="AC67" t="str">
            <v>Clinical Waste - Yellow Stream</v>
          </cell>
          <cell r="AD67" t="str">
            <v>tonnes</v>
          </cell>
          <cell r="AE67"/>
          <cell r="AF67" t="str">
            <v>Consensus factor from NHS bodies reporting</v>
          </cell>
        </row>
        <row r="68">
          <cell r="AC68" t="str">
            <v>Clinical Waste - Other</v>
          </cell>
          <cell r="AD68" t="str">
            <v>tonnes</v>
          </cell>
          <cell r="AE68"/>
          <cell r="AF68" t="str">
            <v>Only available factor from NHS bodies reporting</v>
          </cell>
        </row>
        <row r="69">
          <cell r="AC69" t="str">
            <v>Domestic flight (average passenger)</v>
          </cell>
          <cell r="AD69" t="str">
            <v>passenger km</v>
          </cell>
          <cell r="AE69">
            <v>0.24429999999999999</v>
          </cell>
          <cell r="AF69" t="str">
            <v>kg CO2e/passenger km</v>
          </cell>
        </row>
        <row r="70">
          <cell r="AC70" t="str">
            <v>Short-haul flights (average passenger)</v>
          </cell>
          <cell r="AD70" t="str">
            <v>passenger km</v>
          </cell>
          <cell r="AE70">
            <v>0.15529999999999999</v>
          </cell>
          <cell r="AF70" t="str">
            <v>kg CO2e/passenger km</v>
          </cell>
        </row>
        <row r="71">
          <cell r="AC71" t="str">
            <v>Short-haul flights (Economy class)</v>
          </cell>
          <cell r="AD71" t="str">
            <v>passenger km</v>
          </cell>
          <cell r="AE71">
            <v>0.15298</v>
          </cell>
          <cell r="AF71" t="str">
            <v>kg CO2e/passenger km</v>
          </cell>
        </row>
        <row r="72">
          <cell r="AC72" t="str">
            <v>Short-haul flights (Business class)</v>
          </cell>
          <cell r="AD72" t="str">
            <v>passenger km</v>
          </cell>
          <cell r="AE72">
            <v>0.22947000000000001</v>
          </cell>
          <cell r="AF72" t="str">
            <v>kg CO2e/passenger km</v>
          </cell>
        </row>
        <row r="73">
          <cell r="AC73" t="str">
            <v>Long-haul flights (average passenger)</v>
          </cell>
          <cell r="AD73" t="str">
            <v>passenger km</v>
          </cell>
          <cell r="AE73">
            <v>0.19084999999999999</v>
          </cell>
          <cell r="AF73" t="str">
            <v>kg CO2e/passenger km</v>
          </cell>
        </row>
        <row r="74">
          <cell r="AC74" t="str">
            <v>Long-haul flights (Economy Class)</v>
          </cell>
          <cell r="AD74" t="str">
            <v>passenger km</v>
          </cell>
          <cell r="AE74">
            <v>0.14615</v>
          </cell>
          <cell r="AF74" t="str">
            <v>kg CO2e/passenger km</v>
          </cell>
        </row>
        <row r="75">
          <cell r="AC75" t="str">
            <v>Long-haul flights (Premium economy class)</v>
          </cell>
          <cell r="AD75" t="str">
            <v>passenger km</v>
          </cell>
          <cell r="AE75">
            <v>0.23385</v>
          </cell>
          <cell r="AF75" t="str">
            <v>kg CO2e/passenger km</v>
          </cell>
        </row>
        <row r="76">
          <cell r="AC76" t="str">
            <v>Long-haul flights (Business class)</v>
          </cell>
          <cell r="AD76" t="str">
            <v>passenger km</v>
          </cell>
          <cell r="AE76">
            <v>0.42385</v>
          </cell>
          <cell r="AF76" t="str">
            <v>kg CO2e/passenger km</v>
          </cell>
        </row>
        <row r="77">
          <cell r="AC77" t="str">
            <v>Long-haul flights (First class)</v>
          </cell>
          <cell r="AD77" t="str">
            <v>passenger km</v>
          </cell>
          <cell r="AE77">
            <v>0.58462000000000003</v>
          </cell>
          <cell r="AF77" t="str">
            <v>kg CO2e/passenger km</v>
          </cell>
        </row>
        <row r="78">
          <cell r="AC78" t="str">
            <v>International flights (average passenger)</v>
          </cell>
          <cell r="AD78" t="str">
            <v>passenger km</v>
          </cell>
          <cell r="AE78">
            <v>0.18181</v>
          </cell>
          <cell r="AF78" t="str">
            <v>kg CO2e/passenger km</v>
          </cell>
        </row>
        <row r="79">
          <cell r="AC79" t="str">
            <v>International flights (Economy Class)</v>
          </cell>
          <cell r="AD79" t="str">
            <v>passenger km</v>
          </cell>
          <cell r="AE79">
            <v>0.13924500000000001</v>
          </cell>
          <cell r="AF79" t="str">
            <v>kg CO2e/passenger km</v>
          </cell>
        </row>
        <row r="80">
          <cell r="AC80" t="str">
            <v>International flights (Premium economy class)</v>
          </cell>
          <cell r="AD80" t="str">
            <v>passenger km</v>
          </cell>
          <cell r="AE80">
            <v>0.22278000000000001</v>
          </cell>
          <cell r="AF80" t="str">
            <v>kg CO2e/passenger km</v>
          </cell>
        </row>
        <row r="81">
          <cell r="AC81" t="str">
            <v>International flights (Business class)</v>
          </cell>
          <cell r="AD81" t="str">
            <v>passenger km</v>
          </cell>
          <cell r="AE81">
            <v>0.40378999999999998</v>
          </cell>
          <cell r="AF81" t="str">
            <v>kg CO2e/passenger km</v>
          </cell>
        </row>
        <row r="82">
          <cell r="AC82" t="str">
            <v>International flights (First class)</v>
          </cell>
          <cell r="AD82" t="str">
            <v>passenger km</v>
          </cell>
          <cell r="AE82">
            <v>0.55694999999999995</v>
          </cell>
          <cell r="AF82" t="str">
            <v>kg CO2e/passenger km</v>
          </cell>
        </row>
        <row r="83">
          <cell r="AC83" t="str">
            <v>Rail (National rail)</v>
          </cell>
          <cell r="AD83" t="str">
            <v>passenger km</v>
          </cell>
          <cell r="AE83">
            <v>3.6940000000000001E-2</v>
          </cell>
          <cell r="AF83" t="str">
            <v>kg CO2e/passenger km</v>
          </cell>
        </row>
        <row r="84">
          <cell r="AC84" t="str">
            <v>Rail (International rail)</v>
          </cell>
          <cell r="AD84" t="str">
            <v>passenger km</v>
          </cell>
          <cell r="AE84">
            <v>4.9699999999999996E-3</v>
          </cell>
          <cell r="AF84" t="str">
            <v>kg CO2e/passenger km</v>
          </cell>
        </row>
        <row r="85">
          <cell r="AC85" t="str">
            <v>Light rail and tram</v>
          </cell>
          <cell r="AD85" t="str">
            <v>passenger km</v>
          </cell>
          <cell r="AE85">
            <v>2.9909999999999999E-2</v>
          </cell>
          <cell r="AF85" t="str">
            <v>kg CO2e/passenger km</v>
          </cell>
        </row>
        <row r="86">
          <cell r="AC86" t="str">
            <v>London Underground</v>
          </cell>
          <cell r="AD86" t="str">
            <v>passenger km</v>
          </cell>
          <cell r="AE86">
            <v>2.75E-2</v>
          </cell>
          <cell r="AF86" t="str">
            <v>kg CO2e/passenger km</v>
          </cell>
        </row>
        <row r="87">
          <cell r="AC87" t="str">
            <v>Average Car - Unknown Fuel</v>
          </cell>
          <cell r="AD87" t="str">
            <v>km</v>
          </cell>
          <cell r="AE87">
            <v>0.1714</v>
          </cell>
          <cell r="AF87" t="str">
            <v>kg CO2e/km</v>
          </cell>
        </row>
        <row r="88">
          <cell r="AC88" t="str">
            <v>Average Car - Unknown Fuel</v>
          </cell>
          <cell r="AD88" t="str">
            <v>miles</v>
          </cell>
          <cell r="AE88">
            <v>0.27583999999999997</v>
          </cell>
          <cell r="AF88" t="str">
            <v>kg CO2e/mile</v>
          </cell>
        </row>
        <row r="89">
          <cell r="AC89" t="str">
            <v>Car - diesel (average - unknown engine size) km</v>
          </cell>
          <cell r="AD89" t="str">
            <v>km</v>
          </cell>
          <cell r="AE89">
            <v>0.16844000000000001</v>
          </cell>
          <cell r="AF89" t="str">
            <v>kg CO2e/km</v>
          </cell>
        </row>
        <row r="90">
          <cell r="AC90" t="str">
            <v>Car - diesel (average - unknown engine size) miles</v>
          </cell>
          <cell r="AD90" t="str">
            <v>miles</v>
          </cell>
          <cell r="AE90">
            <v>0.27107999999999999</v>
          </cell>
          <cell r="AF90" t="str">
            <v>kg CO2e/mile</v>
          </cell>
        </row>
        <row r="91">
          <cell r="AC91" t="str">
            <v>Car - diesel (Small car up to a 1.7 litres engine) km</v>
          </cell>
          <cell r="AD91" t="str">
            <v>km</v>
          </cell>
          <cell r="AE91">
            <v>0.13721</v>
          </cell>
          <cell r="AF91" t="str">
            <v>kg CO2e/km</v>
          </cell>
        </row>
        <row r="92">
          <cell r="AC92" t="str">
            <v>Car - diesel (Small car up to a 1.7 litres engine) miles</v>
          </cell>
          <cell r="AD92" t="str">
            <v>miles</v>
          </cell>
          <cell r="AE92">
            <v>0.22081999999999999</v>
          </cell>
          <cell r="AF92" t="str">
            <v>kg CO2e/mile</v>
          </cell>
        </row>
        <row r="93">
          <cell r="AC93" t="str">
            <v>Car - diesel (Medium car from 1.7 - 2.0 litre engine) km</v>
          </cell>
          <cell r="AD93" t="str">
            <v>km</v>
          </cell>
          <cell r="AE93">
            <v>0.16636999999999999</v>
          </cell>
          <cell r="AF93" t="str">
            <v>kg CO2e/km</v>
          </cell>
        </row>
        <row r="94">
          <cell r="AC94" t="str">
            <v>Car - diesel (Medium car from 1.7 - 2.0 litre engine) miles</v>
          </cell>
          <cell r="AD94" t="str">
            <v>miles</v>
          </cell>
          <cell r="AE94">
            <v>0.26774999999999999</v>
          </cell>
          <cell r="AF94" t="str">
            <v>kg CO2e/mile</v>
          </cell>
        </row>
        <row r="95">
          <cell r="AC95" t="str">
            <v>Car - diesel (Large car 2.0 litre engine +) km</v>
          </cell>
          <cell r="AD95" t="str">
            <v>km</v>
          </cell>
          <cell r="AE95">
            <v>0.20419000000000001</v>
          </cell>
          <cell r="AF95" t="str">
            <v>kg CO2e/km</v>
          </cell>
        </row>
        <row r="96">
          <cell r="AC96" t="str">
            <v>Car - diesel (Large car 2.0 litre engine +) miles</v>
          </cell>
          <cell r="AD96" t="str">
            <v>miles</v>
          </cell>
          <cell r="AE96">
            <v>0.32862999999999998</v>
          </cell>
          <cell r="AF96" t="str">
            <v>kg CO2e/mile</v>
          </cell>
        </row>
        <row r="97">
          <cell r="AC97" t="str">
            <v>Car - petrol (average) km</v>
          </cell>
          <cell r="AD97" t="str">
            <v>km</v>
          </cell>
          <cell r="AE97">
            <v>0.17430000000000001</v>
          </cell>
          <cell r="AF97" t="str">
            <v>kg CO2e/ km</v>
          </cell>
        </row>
        <row r="98">
          <cell r="AC98" t="str">
            <v>Car - petrol (average) miles</v>
          </cell>
          <cell r="AD98" t="str">
            <v>miles</v>
          </cell>
          <cell r="AE98">
            <v>0.28051999999999999</v>
          </cell>
          <cell r="AF98" t="str">
            <v>kg CO2e/mile</v>
          </cell>
        </row>
        <row r="99">
          <cell r="AC99" t="str">
            <v>Car - petrol (Small car up to a 1.4 litres engine) km</v>
          </cell>
          <cell r="AD99" t="str">
            <v>km</v>
          </cell>
          <cell r="AE99">
            <v>0.14835999999999999</v>
          </cell>
          <cell r="AF99" t="str">
            <v>kg CO2e/km</v>
          </cell>
        </row>
        <row r="100">
          <cell r="AC100" t="str">
            <v>Car - petrol (Small car up to a 1.4 litres engine) miles</v>
          </cell>
          <cell r="AD100" t="str">
            <v>miles</v>
          </cell>
          <cell r="AE100">
            <v>0.23877000000000001</v>
          </cell>
          <cell r="AF100" t="str">
            <v>kg CO2e/mile</v>
          </cell>
        </row>
        <row r="101">
          <cell r="AC101" t="str">
            <v>Car - petrol (Medium car from 1.4 - 2.0 litre engine) km</v>
          </cell>
          <cell r="AD101" t="str">
            <v>km</v>
          </cell>
          <cell r="AE101">
            <v>0.18659000000000001</v>
          </cell>
          <cell r="AF101" t="str">
            <v>kg CO2e/km</v>
          </cell>
        </row>
        <row r="102">
          <cell r="AC102" t="str">
            <v>Car - petrol (Medium car from 1.4 - 2.0 litre engine) miles</v>
          </cell>
          <cell r="AD102" t="str">
            <v>miles</v>
          </cell>
          <cell r="AE102">
            <v>0.30029</v>
          </cell>
          <cell r="AF102" t="str">
            <v>kg CO2e/mile</v>
          </cell>
        </row>
        <row r="103">
          <cell r="AC103" t="str">
            <v>Car - petrol (Large car 2.0 litre engine +) km</v>
          </cell>
          <cell r="AD103" t="str">
            <v>km</v>
          </cell>
          <cell r="AE103">
            <v>0.27806999999999998</v>
          </cell>
          <cell r="AF103" t="str">
            <v>kg CO2e/km</v>
          </cell>
        </row>
        <row r="104">
          <cell r="AC104" t="str">
            <v>Car - petrol (Large car 2.0 litre engine +) miles</v>
          </cell>
          <cell r="AD104" t="str">
            <v>miles</v>
          </cell>
          <cell r="AE104">
            <v>0.44751999999999997</v>
          </cell>
          <cell r="AF104" t="str">
            <v>kg CO2e/mile</v>
          </cell>
        </row>
        <row r="105">
          <cell r="AC105" t="str">
            <v>Car - Hybrid  (Small) km</v>
          </cell>
          <cell r="AD105" t="str">
            <v>km</v>
          </cell>
          <cell r="AE105">
            <v>0.10274999999999999</v>
          </cell>
          <cell r="AF105" t="str">
            <v>kg CO2e/km</v>
          </cell>
        </row>
        <row r="106">
          <cell r="AC106" t="str">
            <v>Car - Hybrid  (Small) miles</v>
          </cell>
          <cell r="AD106" t="str">
            <v>miles</v>
          </cell>
          <cell r="AE106">
            <v>0.16538</v>
          </cell>
          <cell r="AF106" t="str">
            <v>kg CO2e/mile</v>
          </cell>
        </row>
        <row r="107">
          <cell r="AC107" t="str">
            <v>Car - Hybrid - (Medium) km</v>
          </cell>
          <cell r="AD107" t="str">
            <v>km</v>
          </cell>
          <cell r="AE107">
            <v>0.10698000000000001</v>
          </cell>
          <cell r="AF107" t="str">
            <v>kg CO2e/km</v>
          </cell>
        </row>
        <row r="108">
          <cell r="AC108" t="str">
            <v>Car - Hybrid - (Medium) miles</v>
          </cell>
          <cell r="AD108" t="str">
            <v>miles</v>
          </cell>
          <cell r="AE108">
            <v>0.17216000000000001</v>
          </cell>
          <cell r="AF108" t="str">
            <v>kg CO2e/mile</v>
          </cell>
        </row>
        <row r="109">
          <cell r="AC109" t="str">
            <v>Car - Hybrid (Large) km</v>
          </cell>
          <cell r="AD109" t="str">
            <v>km</v>
          </cell>
          <cell r="AE109">
            <v>0.14480000000000001</v>
          </cell>
          <cell r="AF109" t="str">
            <v>kg CO2e/km</v>
          </cell>
        </row>
        <row r="110">
          <cell r="AC110" t="str">
            <v>Car - Hybrid (Large) miles</v>
          </cell>
          <cell r="AD110" t="str">
            <v>miles</v>
          </cell>
          <cell r="AE110">
            <v>0.23304</v>
          </cell>
          <cell r="AF110" t="str">
            <v>kg CO2e/mile</v>
          </cell>
        </row>
        <row r="111">
          <cell r="AC111" t="str">
            <v>Car - hybrid (average) mileage km</v>
          </cell>
          <cell r="AD111" t="str">
            <v>km</v>
          </cell>
          <cell r="AE111">
            <v>0.11558</v>
          </cell>
          <cell r="AF111" t="str">
            <v>kg CO2e/km</v>
          </cell>
        </row>
        <row r="112">
          <cell r="AC112" t="str">
            <v>Car - hybrid (average) mileage miles</v>
          </cell>
          <cell r="AD112" t="str">
            <v>miles</v>
          </cell>
          <cell r="AE112">
            <v>0.18601000000000001</v>
          </cell>
          <cell r="AF112" t="str">
            <v>kg CO2e/ mile</v>
          </cell>
        </row>
        <row r="113">
          <cell r="AC113" t="str">
            <v>Car - LPG (average) mileage miles</v>
          </cell>
          <cell r="AD113" t="str">
            <v>miles</v>
          </cell>
          <cell r="AE113">
            <v>0.31790000000000002</v>
          </cell>
          <cell r="AF113" t="str">
            <v>kg CO2e/ mile</v>
          </cell>
        </row>
        <row r="114">
          <cell r="AC114" t="str">
            <v>Car - LPG (average) mileage km</v>
          </cell>
          <cell r="AD114" t="str">
            <v>km</v>
          </cell>
          <cell r="AE114">
            <v>0.19753999999999999</v>
          </cell>
          <cell r="AF114" t="str">
            <v>kg CO2e/ km</v>
          </cell>
        </row>
        <row r="115">
          <cell r="AC115" t="str">
            <v>Van - Class I (up to 1.305 tonnes) Diesel km</v>
          </cell>
          <cell r="AD115" t="str">
            <v>km</v>
          </cell>
          <cell r="AE115">
            <v>0.14853</v>
          </cell>
          <cell r="AF115" t="str">
            <v>kgCO2e/km</v>
          </cell>
        </row>
        <row r="116">
          <cell r="AC116" t="str">
            <v>Van - Class I (up to 1.305 tonnes) Diesel miles</v>
          </cell>
          <cell r="AD116" t="str">
            <v>miles</v>
          </cell>
          <cell r="AE116">
            <v>0.23904</v>
          </cell>
          <cell r="AF116" t="str">
            <v>kg CO2e/ mile</v>
          </cell>
        </row>
        <row r="117">
          <cell r="AC117" t="str">
            <v>Van - Class II (1.305 to 1.74 tonnes) Diesel km</v>
          </cell>
          <cell r="AD117" t="str">
            <v>km</v>
          </cell>
          <cell r="AE117">
            <v>0.189</v>
          </cell>
          <cell r="AF117" t="str">
            <v>kgCO2e/km</v>
          </cell>
        </row>
        <row r="118">
          <cell r="AC118" t="str">
            <v>Van - Class II (1.305 to 1.74 tonnes) Diesel miles</v>
          </cell>
          <cell r="AD118" t="str">
            <v>miles</v>
          </cell>
          <cell r="AE118">
            <v>0.30415999999999999</v>
          </cell>
          <cell r="AF118" t="str">
            <v>kg CO2e/ mile</v>
          </cell>
        </row>
        <row r="119">
          <cell r="AC119" t="str">
            <v>Van - Class III (1.74 to 3.5 tonnes) Diesel km</v>
          </cell>
          <cell r="AD119" t="str">
            <v>km</v>
          </cell>
          <cell r="AE119">
            <v>0.27171000000000001</v>
          </cell>
          <cell r="AF119" t="str">
            <v>kgCO2e/km</v>
          </cell>
        </row>
        <row r="120">
          <cell r="AC120" t="str">
            <v>Van - Class III (1.74 to 3.5 tonnes) Diesel miles</v>
          </cell>
          <cell r="AD120" t="str">
            <v>miles</v>
          </cell>
          <cell r="AE120">
            <v>0.43726999999999999</v>
          </cell>
          <cell r="AF120" t="str">
            <v>kg CO2e/ mile</v>
          </cell>
        </row>
        <row r="121">
          <cell r="AC121" t="str">
            <v>Van - Average (up to 3.5 tonnes) Diesel km</v>
          </cell>
          <cell r="AD121" t="str">
            <v>km</v>
          </cell>
          <cell r="AE121">
            <v>0.24709999999999999</v>
          </cell>
          <cell r="AF121" t="str">
            <v>kgCO2e/km</v>
          </cell>
        </row>
        <row r="122">
          <cell r="AC122" t="str">
            <v>Van - Average (up to 3.5 tonnes) Diesel miles</v>
          </cell>
          <cell r="AD122" t="str">
            <v>miles</v>
          </cell>
          <cell r="AE122">
            <v>0.39767000000000002</v>
          </cell>
          <cell r="AF122" t="str">
            <v>kg CO2e/ mile</v>
          </cell>
        </row>
        <row r="123">
          <cell r="AC123" t="str">
            <v>Van - Class I (up to 1.305 tonnes) Petrol km</v>
          </cell>
          <cell r="AD123" t="str">
            <v>km</v>
          </cell>
          <cell r="AE123">
            <v>0.21079000000000001</v>
          </cell>
          <cell r="AF123" t="str">
            <v>kgCO2e/km</v>
          </cell>
        </row>
        <row r="124">
          <cell r="AC124" t="str">
            <v>Van - Class II (1.305 to 1.74 tonnes) Petrol miles</v>
          </cell>
          <cell r="AD124" t="str">
            <v>miles</v>
          </cell>
          <cell r="AE124">
            <v>0.33922999999999998</v>
          </cell>
          <cell r="AF124" t="str">
            <v>kg CO2e/ mile</v>
          </cell>
        </row>
        <row r="125">
          <cell r="AC125" t="str">
            <v>Van - Class II (1.305 to 1.74 tonnes) Petrol km</v>
          </cell>
          <cell r="AD125" t="str">
            <v>km</v>
          </cell>
          <cell r="AE125">
            <v>0.20791999999999999</v>
          </cell>
          <cell r="AF125" t="str">
            <v>kgCO2e/km</v>
          </cell>
        </row>
        <row r="126">
          <cell r="AC126" t="str">
            <v>Van - Class II (1.305 to 1.74 tonnes) Petrol miles</v>
          </cell>
          <cell r="AD126" t="str">
            <v>miles</v>
          </cell>
          <cell r="AE126">
            <v>0.33461000000000002</v>
          </cell>
          <cell r="AF126" t="str">
            <v>kg CO2e/ mile</v>
          </cell>
        </row>
        <row r="127">
          <cell r="AC127" t="str">
            <v>Van - Class III (1.74 to 3.5 tonnes) Petrol km</v>
          </cell>
          <cell r="AD127" t="str">
            <v>km</v>
          </cell>
          <cell r="AE127">
            <v>0.33276</v>
          </cell>
          <cell r="AF127" t="str">
            <v>kgCO2e/km</v>
          </cell>
        </row>
        <row r="128">
          <cell r="AC128" t="str">
            <v>Van - Class III (1.74 to 3.5 tonnes) Petrol miles</v>
          </cell>
          <cell r="AD128" t="str">
            <v>miles</v>
          </cell>
          <cell r="AE128">
            <v>0.53552</v>
          </cell>
          <cell r="AF128" t="str">
            <v>kg CO2e/ mile</v>
          </cell>
        </row>
        <row r="129">
          <cell r="AC129" t="str">
            <v>Van - Average (up to 3.5 tonnes) Petrol km</v>
          </cell>
          <cell r="AD129" t="str">
            <v>km</v>
          </cell>
          <cell r="AE129">
            <v>0.21962000000000001</v>
          </cell>
          <cell r="AF129" t="str">
            <v>kgCO2e/km</v>
          </cell>
        </row>
        <row r="130">
          <cell r="AC130" t="str">
            <v>Van - Average (up to 3.5 tonnes) Petrol miles</v>
          </cell>
          <cell r="AD130" t="str">
            <v>miles</v>
          </cell>
          <cell r="AE130">
            <v>0.35344999999999999</v>
          </cell>
          <cell r="AF130" t="str">
            <v>kg CO2e/ mile</v>
          </cell>
        </row>
        <row r="131">
          <cell r="AC131" t="str">
            <v>Van - Average (up to 3.5 tonnes) LPG km</v>
          </cell>
          <cell r="AD131" t="str">
            <v>km</v>
          </cell>
          <cell r="AE131">
            <v>0.27174999999999999</v>
          </cell>
          <cell r="AF131" t="str">
            <v>kgCO2e/km</v>
          </cell>
        </row>
        <row r="132">
          <cell r="AC132" t="str">
            <v>Van - Average (up to 3.5 tonnes) LPG miles</v>
          </cell>
          <cell r="AD132" t="str">
            <v>miles</v>
          </cell>
          <cell r="AE132">
            <v>0.43734000000000001</v>
          </cell>
          <cell r="AF132" t="str">
            <v>kg CO2e/ mile</v>
          </cell>
        </row>
        <row r="133">
          <cell r="AC133" t="str">
            <v>Van - Average (up to 3.5 tonnes) Unknown Fuel km</v>
          </cell>
          <cell r="AD133" t="str">
            <v>km</v>
          </cell>
          <cell r="AE133">
            <v>0.24621000000000001</v>
          </cell>
          <cell r="AF133" t="str">
            <v>kgCO2e/km</v>
          </cell>
        </row>
        <row r="134">
          <cell r="AC134" t="str">
            <v>Van - Average (up to 3.5 tonnes) Unknown Fuel miles</v>
          </cell>
          <cell r="AD134" t="str">
            <v>miles</v>
          </cell>
          <cell r="AE134">
            <v>0.39623000000000003</v>
          </cell>
          <cell r="AF134" t="str">
            <v>kg CO2e/ mile</v>
          </cell>
        </row>
        <row r="135">
          <cell r="AC135" t="str">
            <v>Motorbike - Average km</v>
          </cell>
          <cell r="AD135" t="str">
            <v>km</v>
          </cell>
          <cell r="AE135">
            <v>0.11337</v>
          </cell>
          <cell r="AF135" t="str">
            <v>kgCO2e/km</v>
          </cell>
        </row>
        <row r="136">
          <cell r="AC136" t="str">
            <v>Motorbike - Average miles</v>
          </cell>
          <cell r="AD136" t="str">
            <v>miles</v>
          </cell>
          <cell r="AE136">
            <v>0.18245</v>
          </cell>
          <cell r="AF136" t="str">
            <v>kg CO2e/ mile</v>
          </cell>
        </row>
        <row r="137">
          <cell r="AC137" t="str">
            <v>HGV - average rigid (diesel, 50% laden) km</v>
          </cell>
          <cell r="AD137" t="str">
            <v>km</v>
          </cell>
          <cell r="AE137">
            <v>0.79076999999999997</v>
          </cell>
          <cell r="AF137" t="str">
            <v>kgCO2e/km</v>
          </cell>
        </row>
        <row r="138">
          <cell r="AC138" t="str">
            <v>HGV - average rigid (diesel, 50% laden) miles</v>
          </cell>
          <cell r="AD138" t="str">
            <v>miles</v>
          </cell>
          <cell r="AE138">
            <v>1.2726200000000001</v>
          </cell>
          <cell r="AF138" t="str">
            <v>kg CO2e/ mile</v>
          </cell>
        </row>
        <row r="139">
          <cell r="AC139" t="str">
            <v>HGV - average articulated (diesel, 50% laden) km</v>
          </cell>
          <cell r="AD139" t="str">
            <v>km</v>
          </cell>
          <cell r="AE139">
            <v>0.86104999999999998</v>
          </cell>
          <cell r="AF139" t="str">
            <v>kgCO2e/km</v>
          </cell>
        </row>
        <row r="140">
          <cell r="AC140" t="str">
            <v>HGV - average articulated (diesel, 50% laden) miles</v>
          </cell>
          <cell r="AD140" t="str">
            <v>miles</v>
          </cell>
          <cell r="AE140">
            <v>1.3857299999999999</v>
          </cell>
          <cell r="AF140" t="str">
            <v>kg CO2e/ mile</v>
          </cell>
        </row>
        <row r="141">
          <cell r="AC141" t="str">
            <v>HGV - average all types &amp; sizes (diesel, 50% laden) km</v>
          </cell>
          <cell r="AD141" t="str">
            <v>km</v>
          </cell>
          <cell r="AE141">
            <v>0.83020000000000005</v>
          </cell>
          <cell r="AF141" t="str">
            <v>kgCO2e/km</v>
          </cell>
        </row>
        <row r="142">
          <cell r="AC142" t="str">
            <v>HGV - average all types &amp; sizes (diesel, 50% laden) miles</v>
          </cell>
          <cell r="AD142" t="str">
            <v>miles</v>
          </cell>
          <cell r="AE142">
            <v>1.3360799999999999</v>
          </cell>
          <cell r="AF142" t="str">
            <v>kg CO2e/ mile</v>
          </cell>
        </row>
        <row r="143">
          <cell r="AC143" t="str">
            <v>Bus (local bus, not London)</v>
          </cell>
          <cell r="AD143" t="str">
            <v>passenger km</v>
          </cell>
          <cell r="AE143">
            <v>0.1195</v>
          </cell>
          <cell r="AF143" t="str">
            <v>kg CO2e/passenger km</v>
          </cell>
        </row>
        <row r="144">
          <cell r="AC144" t="str">
            <v>Coach</v>
          </cell>
          <cell r="AD144" t="str">
            <v>passenger km</v>
          </cell>
          <cell r="AE144">
            <v>2.7320000000000001E-2</v>
          </cell>
          <cell r="AF144" t="str">
            <v>kg CO2e/passenger km</v>
          </cell>
        </row>
        <row r="145">
          <cell r="AC145" t="str">
            <v>Taxi (black cab)</v>
          </cell>
          <cell r="AD145" t="str">
            <v>passenger km</v>
          </cell>
          <cell r="AE145">
            <v>0.20793</v>
          </cell>
          <cell r="AF145" t="str">
            <v>kg CO2e/passenger km</v>
          </cell>
        </row>
        <row r="146">
          <cell r="AC146" t="str">
            <v>Taxi (black cab)</v>
          </cell>
          <cell r="AD146" t="str">
            <v>km</v>
          </cell>
          <cell r="AE146">
            <v>0.31191000000000002</v>
          </cell>
          <cell r="AF146" t="str">
            <v>kg CO2e/km</v>
          </cell>
        </row>
        <row r="147">
          <cell r="AC147" t="str">
            <v>Taxi (regular)</v>
          </cell>
          <cell r="AD147" t="str">
            <v>passenger km</v>
          </cell>
          <cell r="AE147">
            <v>0.14549000000000001</v>
          </cell>
          <cell r="AF147" t="str">
            <v>kg CO2e/passenger km</v>
          </cell>
        </row>
        <row r="148">
          <cell r="AC148" t="str">
            <v>Ferry (average passenger)</v>
          </cell>
          <cell r="AD148" t="str">
            <v>passenger km</v>
          </cell>
          <cell r="AE148">
            <v>2.1829999999999999E-2</v>
          </cell>
          <cell r="AF148" t="str">
            <v>kg CO2e/passenger km</v>
          </cell>
        </row>
        <row r="149">
          <cell r="AC149" t="str">
            <v>Ferry (Foot passenger)</v>
          </cell>
          <cell r="AD149" t="str">
            <v>passenger km</v>
          </cell>
          <cell r="AE149">
            <v>3.62E-3</v>
          </cell>
          <cell r="AF149" t="str">
            <v>kg CO2e/passenger km</v>
          </cell>
        </row>
        <row r="150">
          <cell r="AC150" t="str">
            <v>Ferry (Car passenger)</v>
          </cell>
          <cell r="AD150" t="str">
            <v>passenger km</v>
          </cell>
          <cell r="AE150">
            <v>2.5049999999999999E-2</v>
          </cell>
          <cell r="AF150" t="str">
            <v>kg CO2e/passenger km</v>
          </cell>
        </row>
        <row r="153">
          <cell r="AC153" t="str">
            <v>Grid Electricity (generation)</v>
          </cell>
          <cell r="AD153" t="str">
            <v>kWh</v>
          </cell>
          <cell r="AE153">
            <v>0.25559999999999999</v>
          </cell>
          <cell r="AF153" t="str">
            <v>kg CO2e/kWh</v>
          </cell>
        </row>
        <row r="154">
          <cell r="AC154" t="str">
            <v>Grid Electricity (transmission &amp; distribution losses)</v>
          </cell>
          <cell r="AD154" t="str">
            <v>kWh</v>
          </cell>
          <cell r="AE154">
            <v>2.1700000000000001E-2</v>
          </cell>
          <cell r="AF154" t="str">
            <v>kg CO2e/kWh</v>
          </cell>
        </row>
        <row r="155">
          <cell r="AC155" t="str">
            <v>Natural Gas</v>
          </cell>
          <cell r="AD155" t="str">
            <v>kWh</v>
          </cell>
          <cell r="AE155">
            <v>0.18385000000000001</v>
          </cell>
          <cell r="AF155" t="str">
            <v>kg CO2e/kWh</v>
          </cell>
        </row>
        <row r="156">
          <cell r="AC156" t="str">
            <v>Gas oil litre</v>
          </cell>
          <cell r="AD156" t="str">
            <v>litres</v>
          </cell>
          <cell r="AE156">
            <v>2.7582100000000001</v>
          </cell>
          <cell r="AF156" t="str">
            <v>kg CO2e/litre</v>
          </cell>
        </row>
        <row r="157">
          <cell r="AC157" t="str">
            <v>Gas oil kWh</v>
          </cell>
          <cell r="AD157" t="str">
            <v>kWh</v>
          </cell>
          <cell r="AE157">
            <v>0.25675999999999999</v>
          </cell>
          <cell r="AF157" t="str">
            <v>kg CO2e/kWh</v>
          </cell>
        </row>
        <row r="158">
          <cell r="AC158" t="str">
            <v>Fuel Oil tonnes</v>
          </cell>
          <cell r="AD158" t="str">
            <v>tonnes</v>
          </cell>
          <cell r="AE158">
            <v>3217.82</v>
          </cell>
          <cell r="AF158" t="str">
            <v>kgCO2e/tonne</v>
          </cell>
        </row>
        <row r="159">
          <cell r="AC159" t="str">
            <v>Fuel Oil kWh</v>
          </cell>
          <cell r="AD159" t="str">
            <v>kWh</v>
          </cell>
          <cell r="AE159">
            <v>0.26782</v>
          </cell>
          <cell r="AF159" t="str">
            <v>kg CO2e/kWh</v>
          </cell>
        </row>
        <row r="160">
          <cell r="AC160" t="str">
            <v>Marine Gas oil tonnes</v>
          </cell>
          <cell r="AD160" t="str">
            <v>tonnes</v>
          </cell>
          <cell r="AE160">
            <v>3250.08</v>
          </cell>
          <cell r="AF160" t="str">
            <v>kgCO2e/tonne</v>
          </cell>
        </row>
        <row r="161">
          <cell r="AC161" t="str">
            <v>Marine Gas oil litres</v>
          </cell>
          <cell r="AD161" t="str">
            <v>litres</v>
          </cell>
          <cell r="AE161">
            <v>2.7754699999999999</v>
          </cell>
          <cell r="AF161" t="str">
            <v>kg CO2e/litre</v>
          </cell>
        </row>
        <row r="162">
          <cell r="AC162" t="str">
            <v>Marine Gas oil kWh</v>
          </cell>
          <cell r="AD162" t="str">
            <v>kWh</v>
          </cell>
          <cell r="AE162">
            <v>0.25835999999999998</v>
          </cell>
          <cell r="AF162" t="str">
            <v>kg CO2e/kWh</v>
          </cell>
        </row>
        <row r="163">
          <cell r="AC163" t="str">
            <v>Marine Fuel Oil tonnes</v>
          </cell>
          <cell r="AD163" t="str">
            <v>tonnes</v>
          </cell>
          <cell r="AE163">
            <v>3159.55</v>
          </cell>
          <cell r="AF163" t="str">
            <v>kgCO2e/tonne</v>
          </cell>
        </row>
        <row r="164">
          <cell r="AC164" t="str">
            <v>Marine Fuel Oil litres</v>
          </cell>
          <cell r="AD164" t="str">
            <v>litres</v>
          </cell>
          <cell r="AE164">
            <v>3.12209</v>
          </cell>
          <cell r="AF164" t="str">
            <v>kg CO2e/litre</v>
          </cell>
        </row>
        <row r="165">
          <cell r="AC165" t="str">
            <v>Marine Fuel Oil kWh</v>
          </cell>
          <cell r="AD165" t="str">
            <v>kWh</v>
          </cell>
          <cell r="AE165">
            <v>0.26297999999999999</v>
          </cell>
          <cell r="AF165" t="str">
            <v>kg CO2e/kWh</v>
          </cell>
        </row>
        <row r="166">
          <cell r="AC166" t="str">
            <v>Burning Oil (Kerosene) litres</v>
          </cell>
          <cell r="AD166" t="str">
            <v>litres</v>
          </cell>
          <cell r="AE166">
            <v>2.5404200000000001</v>
          </cell>
          <cell r="AF166" t="str">
            <v>kg CO2e/litre</v>
          </cell>
        </row>
        <row r="167">
          <cell r="AC167" t="str">
            <v>Burning Oil (Kerosene) kWh</v>
          </cell>
          <cell r="AD167" t="str">
            <v>kWh</v>
          </cell>
          <cell r="AE167">
            <v>0.24675</v>
          </cell>
          <cell r="AF167" t="str">
            <v>kg CO2e/kWh</v>
          </cell>
        </row>
        <row r="168">
          <cell r="AC168" t="str">
            <v>Coal (industrial) kWh</v>
          </cell>
          <cell r="AD168" t="str">
            <v>kWh</v>
          </cell>
          <cell r="AE168">
            <v>0.33183000000000001</v>
          </cell>
          <cell r="AF168" t="str">
            <v>kg CO2e/kWh</v>
          </cell>
        </row>
        <row r="169">
          <cell r="AC169" t="str">
            <v>Coal (industrial) tonnes</v>
          </cell>
          <cell r="AD169" t="str">
            <v>tonnes</v>
          </cell>
          <cell r="AE169">
            <v>2464.9499999999998</v>
          </cell>
          <cell r="AF169" t="str">
            <v>kgCO2e/tonne</v>
          </cell>
        </row>
        <row r="170">
          <cell r="AC170" t="str">
            <v>Aviation spirit litres</v>
          </cell>
          <cell r="AD170" t="str">
            <v>litres</v>
          </cell>
          <cell r="AE170">
            <v>2.2910499999999998</v>
          </cell>
          <cell r="AF170" t="str">
            <v>kg CO2e/litre</v>
          </cell>
        </row>
        <row r="171">
          <cell r="AC171" t="str">
            <v>Aviation spirit kWh</v>
          </cell>
          <cell r="AD171" t="str">
            <v>kWh</v>
          </cell>
          <cell r="AE171">
            <v>0.24454999999999999</v>
          </cell>
          <cell r="AF171" t="str">
            <v>kg CO2e/kWh</v>
          </cell>
        </row>
        <row r="172">
          <cell r="AC172" t="str">
            <v>Aviation turbine fuel litres</v>
          </cell>
          <cell r="AD172" t="str">
            <v>litres</v>
          </cell>
          <cell r="AE172">
            <v>2.5430600000000001</v>
          </cell>
          <cell r="AF172" t="str">
            <v>kg CO2e/litre</v>
          </cell>
        </row>
        <row r="173">
          <cell r="AC173" t="str">
            <v>Aviation turbine fuel kWh</v>
          </cell>
          <cell r="AD173" t="str">
            <v>kWh</v>
          </cell>
          <cell r="AE173">
            <v>0.24776000000000001</v>
          </cell>
          <cell r="AF173" t="str">
            <v>kg CO2e/kWh</v>
          </cell>
        </row>
        <row r="174">
          <cell r="AC174" t="str">
            <v>Water - Supply</v>
          </cell>
          <cell r="AD174" t="str">
            <v>m3</v>
          </cell>
          <cell r="AE174">
            <v>0.34399999999999997</v>
          </cell>
          <cell r="AF174" t="str">
            <v>kg CO2e/m3</v>
          </cell>
        </row>
        <row r="175">
          <cell r="AC175" t="str">
            <v>Water - Treatment</v>
          </cell>
          <cell r="AD175" t="str">
            <v>m3</v>
          </cell>
          <cell r="AE175">
            <v>0.70799999999999996</v>
          </cell>
          <cell r="AF175" t="str">
            <v>kg CO2e/m3</v>
          </cell>
        </row>
        <row r="176">
          <cell r="AC176" t="str">
            <v>Diesel (average biofuel blend)</v>
          </cell>
          <cell r="AD176" t="str">
            <v>litres</v>
          </cell>
          <cell r="AE176">
            <v>2.5941100000000001</v>
          </cell>
          <cell r="AF176" t="str">
            <v>kg CO2e/litre</v>
          </cell>
        </row>
        <row r="177">
          <cell r="AC177" t="str">
            <v>Diesel (100% mineral diesel)</v>
          </cell>
          <cell r="AD177" t="str">
            <v>litres</v>
          </cell>
          <cell r="AE177">
            <v>2.6869700000000001</v>
          </cell>
          <cell r="AF177" t="str">
            <v>kg CO2e/litre</v>
          </cell>
        </row>
        <row r="178">
          <cell r="AC178" t="str">
            <v>Petrol (average biofuel blend)</v>
          </cell>
          <cell r="AD178" t="str">
            <v>litres</v>
          </cell>
          <cell r="AE178">
            <v>2.2090399999999999</v>
          </cell>
          <cell r="AF178" t="str">
            <v>kg CO2e/litre</v>
          </cell>
        </row>
        <row r="179">
          <cell r="AC179" t="str">
            <v>HFC-134a</v>
          </cell>
          <cell r="AD179" t="str">
            <v>kg</v>
          </cell>
          <cell r="AE179">
            <v>1430</v>
          </cell>
          <cell r="AF179" t="str">
            <v>kg CO2e</v>
          </cell>
        </row>
        <row r="180">
          <cell r="AC180" t="str">
            <v>R410A</v>
          </cell>
          <cell r="AD180" t="str">
            <v>kg</v>
          </cell>
          <cell r="AE180">
            <v>2088</v>
          </cell>
          <cell r="AF180" t="str">
            <v>kg CO2e</v>
          </cell>
        </row>
        <row r="181">
          <cell r="AC181" t="str">
            <v>R407C</v>
          </cell>
          <cell r="AD181" t="str">
            <v>kg</v>
          </cell>
          <cell r="AE181">
            <v>1774</v>
          </cell>
          <cell r="AF181" t="str">
            <v>kg CO2e</v>
          </cell>
        </row>
        <row r="182">
          <cell r="AC182" t="str">
            <v>R404a</v>
          </cell>
          <cell r="AD182" t="str">
            <v>kg</v>
          </cell>
          <cell r="AE182">
            <v>3922</v>
          </cell>
          <cell r="AF182" t="str">
            <v>kg CO2e</v>
          </cell>
        </row>
        <row r="183">
          <cell r="AC183" t="str">
            <v>Biomass (Wood Chips)kWh</v>
          </cell>
          <cell r="AD183" t="str">
            <v>kWh</v>
          </cell>
          <cell r="AE183">
            <v>1.5630000000000002E-2</v>
          </cell>
          <cell r="AF183" t="str">
            <v>kg CO2e/kWh</v>
          </cell>
        </row>
        <row r="184">
          <cell r="AC184" t="str">
            <v>Biomass (Wood Chips) tonnes</v>
          </cell>
          <cell r="AD184" t="str">
            <v>tonnes</v>
          </cell>
          <cell r="AE184">
            <v>59.029020000000003</v>
          </cell>
          <cell r="AF184" t="str">
            <v>kg CO2e/tonne</v>
          </cell>
        </row>
        <row r="185">
          <cell r="AC185" t="str">
            <v>Biomass (Wood Pellets) tonnes</v>
          </cell>
          <cell r="AD185" t="str">
            <v>tonnes</v>
          </cell>
          <cell r="AE185">
            <v>73.135230000000007</v>
          </cell>
          <cell r="AF185" t="str">
            <v>kg CO2e/tonne</v>
          </cell>
        </row>
        <row r="186">
          <cell r="AC186" t="str">
            <v>Biomass (Wood Pellets) kWh</v>
          </cell>
          <cell r="AD186" t="str">
            <v>kWh</v>
          </cell>
          <cell r="AE186">
            <v>1.5630000000000002E-2</v>
          </cell>
          <cell r="AF186" t="str">
            <v>kg CO2e/kWh</v>
          </cell>
        </row>
        <row r="187">
          <cell r="AC187" t="str">
            <v>Biogas kWh</v>
          </cell>
          <cell r="AD187" t="str">
            <v>kWh</v>
          </cell>
          <cell r="AE187">
            <v>2.1000000000000001E-4</v>
          </cell>
          <cell r="AF187" t="str">
            <v>kg CO2e/kWh</v>
          </cell>
        </row>
        <row r="188">
          <cell r="AC188" t="str">
            <v>Biogas tonnes</v>
          </cell>
          <cell r="AD188" t="str">
            <v>tonnes</v>
          </cell>
          <cell r="AE188">
            <v>1.1483699999999999</v>
          </cell>
          <cell r="AF188" t="str">
            <v>kg CO2e/tonne</v>
          </cell>
        </row>
        <row r="189">
          <cell r="AC189" t="str">
            <v>Landfill gas tonnes</v>
          </cell>
          <cell r="AD189" t="str">
            <v>tonnes</v>
          </cell>
          <cell r="AE189">
            <v>0.69342999999999999</v>
          </cell>
          <cell r="AF189" t="str">
            <v>kg CO2e/tonne</v>
          </cell>
        </row>
        <row r="190">
          <cell r="AC190" t="str">
            <v>Landfill gas kWh</v>
          </cell>
          <cell r="AD190" t="str">
            <v>kWh</v>
          </cell>
          <cell r="AE190">
            <v>2.0000000000000001E-4</v>
          </cell>
          <cell r="AF190" t="str">
            <v>kg CO2e/kWh</v>
          </cell>
        </row>
        <row r="191">
          <cell r="AC191" t="str">
            <v>LPG kWh</v>
          </cell>
          <cell r="AD191" t="str">
            <v>kWh</v>
          </cell>
          <cell r="AE191">
            <v>0.21446999999999999</v>
          </cell>
          <cell r="AF191" t="str">
            <v>kg CO2e/kWh</v>
          </cell>
        </row>
        <row r="192">
          <cell r="AC192" t="str">
            <v>LPG litres</v>
          </cell>
          <cell r="AD192" t="str">
            <v>litres</v>
          </cell>
          <cell r="AE192">
            <v>1.5226</v>
          </cell>
          <cell r="AF192" t="str">
            <v>kg CO2e/litre</v>
          </cell>
        </row>
        <row r="193">
          <cell r="AC193" t="str">
            <v>Purchased Heat and Steam</v>
          </cell>
          <cell r="AD193" t="str">
            <v>kWh</v>
          </cell>
          <cell r="AE193">
            <v>0.17605999999999999</v>
          </cell>
          <cell r="AF193" t="str">
            <v>kg CO2e/kWh</v>
          </cell>
        </row>
        <row r="194">
          <cell r="AC194" t="str">
            <v>Renewable Elec Purchase Direct Supply</v>
          </cell>
          <cell r="AD194" t="str">
            <v>kWh</v>
          </cell>
          <cell r="AE194">
            <v>0</v>
          </cell>
          <cell r="AF194" t="str">
            <v>kg CO2e/kWh</v>
          </cell>
        </row>
        <row r="195">
          <cell r="AC195" t="str">
            <v>Renewable Heat Purchase Direct Supply</v>
          </cell>
          <cell r="AD195" t="str">
            <v>kWh</v>
          </cell>
          <cell r="AE195">
            <v>0</v>
          </cell>
          <cell r="AF195" t="str">
            <v>kgCO2e/kWh</v>
          </cell>
        </row>
        <row r="196">
          <cell r="AC196" t="str">
            <v>Batteries Recycling</v>
          </cell>
          <cell r="AD196" t="str">
            <v>tonnes</v>
          </cell>
          <cell r="AE196">
            <v>64.636499999999998</v>
          </cell>
          <cell r="AF196" t="str">
            <v>kg CO2e/tonne</v>
          </cell>
        </row>
        <row r="197">
          <cell r="AC197" t="str">
            <v>Refuse Municipal to Landfill</v>
          </cell>
          <cell r="AD197" t="str">
            <v>tonnes</v>
          </cell>
          <cell r="AE197">
            <v>586.51379999999995</v>
          </cell>
          <cell r="AF197" t="str">
            <v>kgCO2e/tonne</v>
          </cell>
        </row>
        <row r="198">
          <cell r="AC198" t="str">
            <v>Refuse Commercial &amp; Industrial to Landfill</v>
          </cell>
          <cell r="AD198" t="str">
            <v>tonnes</v>
          </cell>
          <cell r="AE198">
            <v>99.759200000000007</v>
          </cell>
          <cell r="AF198" t="str">
            <v>kgCO2e/tonne</v>
          </cell>
        </row>
        <row r="199">
          <cell r="AC199" t="str">
            <v>Organic Food &amp; Drink Composting</v>
          </cell>
          <cell r="AD199" t="str">
            <v>tonnes</v>
          </cell>
          <cell r="AE199">
            <v>10.203900000000001</v>
          </cell>
          <cell r="AF199" t="str">
            <v>kgCO2e/tonne</v>
          </cell>
        </row>
        <row r="200">
          <cell r="AC200" t="str">
            <v>Organic Food and Drink waste - Combustion</v>
          </cell>
          <cell r="AD200" t="str">
            <v>tonnes</v>
          </cell>
          <cell r="AE200">
            <v>21.3538</v>
          </cell>
          <cell r="AF200" t="str">
            <v>kgCO2e/tonne</v>
          </cell>
        </row>
        <row r="201">
          <cell r="AC201" t="str">
            <v>Organic Food &amp; Drink AD</v>
          </cell>
          <cell r="AD201" t="str">
            <v>tonnes</v>
          </cell>
          <cell r="AE201">
            <v>10.203900000000001</v>
          </cell>
          <cell r="AF201" t="str">
            <v>kgCO2e/tonne</v>
          </cell>
        </row>
        <row r="202">
          <cell r="AC202" t="str">
            <v>Organic Garden Waste Composting</v>
          </cell>
          <cell r="AD202" t="str">
            <v>tonnes</v>
          </cell>
          <cell r="AE202">
            <v>10.203900000000001</v>
          </cell>
          <cell r="AF202" t="str">
            <v>kgCO2e/tonne</v>
          </cell>
        </row>
        <row r="203">
          <cell r="AC203" t="str">
            <v>Paper &amp; Board (Mixed) Recycling</v>
          </cell>
          <cell r="AD203" t="str">
            <v>tonnes</v>
          </cell>
          <cell r="AE203">
            <v>21.3538</v>
          </cell>
          <cell r="AF203" t="str">
            <v>kgCO2e/tonne</v>
          </cell>
        </row>
        <row r="204">
          <cell r="AC204" t="str">
            <v>WEEE (Mixed) Recycling</v>
          </cell>
          <cell r="AD204" t="str">
            <v>tonnes</v>
          </cell>
          <cell r="AE204">
            <v>21.3538</v>
          </cell>
          <cell r="AF204" t="str">
            <v>kgCO2e/tonne</v>
          </cell>
        </row>
        <row r="205">
          <cell r="AC205" t="str">
            <v>Glass Recycling</v>
          </cell>
          <cell r="AD205" t="str">
            <v>tonnes</v>
          </cell>
          <cell r="AE205">
            <v>21.3538</v>
          </cell>
          <cell r="AF205" t="str">
            <v>kgCO2e/tonne</v>
          </cell>
        </row>
        <row r="206">
          <cell r="AC206" t="str">
            <v>Plastics (Average) Recycling</v>
          </cell>
          <cell r="AD206" t="str">
            <v>tonnes</v>
          </cell>
          <cell r="AE206">
            <v>21.3538</v>
          </cell>
          <cell r="AF206" t="str">
            <v>kgCO2e/tonne</v>
          </cell>
        </row>
        <row r="207">
          <cell r="AC207" t="str">
            <v>Metal Cans (Mixed) &amp; Metal Scrap Recycling</v>
          </cell>
          <cell r="AD207" t="str">
            <v>tonnes</v>
          </cell>
          <cell r="AE207">
            <v>21.3538</v>
          </cell>
          <cell r="AF207" t="str">
            <v>kgCO2e/tonne</v>
          </cell>
        </row>
        <row r="208">
          <cell r="AC208" t="str">
            <v>Refuse Municipal /Commercial /Industrial to Combustion</v>
          </cell>
          <cell r="AD208" t="str">
            <v>tonnes</v>
          </cell>
          <cell r="AE208">
            <v>21.3538</v>
          </cell>
          <cell r="AF208" t="str">
            <v>kgCO2e/tonne</v>
          </cell>
        </row>
        <row r="209">
          <cell r="AC209" t="str">
            <v>Construction (Average) Recycling</v>
          </cell>
          <cell r="AD209" t="str">
            <v>tonnes</v>
          </cell>
          <cell r="AE209">
            <v>1.37</v>
          </cell>
          <cell r="AF209" t="str">
            <v>kgCO2e/tonne</v>
          </cell>
        </row>
        <row r="210">
          <cell r="AC210" t="str">
            <v>Mixed recycling</v>
          </cell>
          <cell r="AD210" t="str">
            <v>tonnes</v>
          </cell>
          <cell r="AE210">
            <v>21.353999999999999</v>
          </cell>
          <cell r="AF210" t="str">
            <v>kg CO2e/tonne</v>
          </cell>
        </row>
        <row r="211">
          <cell r="AC211" t="str">
            <v>Paper and Board (Mixed) Manufacture</v>
          </cell>
          <cell r="AD211" t="str">
            <v>tonnes</v>
          </cell>
          <cell r="AE211">
            <v>870.10270000000003</v>
          </cell>
          <cell r="AF211" t="str">
            <v>kg CO2e/tonne</v>
          </cell>
        </row>
        <row r="212">
          <cell r="AC212" t="str">
            <v>Clothing (Closed loop recycling)</v>
          </cell>
          <cell r="AD212" t="str">
            <v>tonnes</v>
          </cell>
          <cell r="AE212">
            <v>21.3538</v>
          </cell>
          <cell r="AF212" t="str">
            <v>kg CO2e/tonne</v>
          </cell>
        </row>
        <row r="213">
          <cell r="AC213" t="str">
            <v>Clothing (Combustion)</v>
          </cell>
          <cell r="AD213" t="str">
            <v>tonnes</v>
          </cell>
          <cell r="AE213">
            <v>21.3538</v>
          </cell>
          <cell r="AF213" t="str">
            <v>kg CO2e/tonne</v>
          </cell>
        </row>
        <row r="214">
          <cell r="AC214" t="str">
            <v>Clothing (To Landfill)</v>
          </cell>
          <cell r="AD214" t="str">
            <v>tonnes</v>
          </cell>
          <cell r="AE214">
            <v>445.02780000000001</v>
          </cell>
          <cell r="AF214" t="str">
            <v>kg CO2e/tonne</v>
          </cell>
        </row>
        <row r="215">
          <cell r="AC215" t="str">
            <v>Clinical Waste - Red Stream</v>
          </cell>
          <cell r="AD215" t="str">
            <v>tonnes</v>
          </cell>
          <cell r="AE215">
            <v>1000</v>
          </cell>
          <cell r="AF215" t="str">
            <v>Only available factor from NHS bodies reporting</v>
          </cell>
        </row>
        <row r="216">
          <cell r="AC216" t="str">
            <v>Clinical Waste - Orange Stream</v>
          </cell>
          <cell r="AD216" t="str">
            <v>tonnes</v>
          </cell>
          <cell r="AE216">
            <v>273</v>
          </cell>
          <cell r="AF216" t="str">
            <v>Consensus factor from NHS bodies reporting</v>
          </cell>
        </row>
        <row r="217">
          <cell r="AC217" t="str">
            <v>Clinical Waste - Yellow Stream</v>
          </cell>
          <cell r="AD217" t="str">
            <v>tonnes</v>
          </cell>
          <cell r="AE217">
            <v>297</v>
          </cell>
          <cell r="AF217" t="str">
            <v>Consensus factor from NHS bodies reporting</v>
          </cell>
        </row>
        <row r="218">
          <cell r="AC218" t="str">
            <v>Clinical Waste - Other</v>
          </cell>
          <cell r="AD218" t="str">
            <v>tonnes</v>
          </cell>
          <cell r="AE218">
            <v>1000</v>
          </cell>
          <cell r="AF218" t="str">
            <v>Only available factor from NHS bodies reporting</v>
          </cell>
        </row>
        <row r="219">
          <cell r="AC219" t="str">
            <v>Domestic flight (average passenger)</v>
          </cell>
          <cell r="AD219" t="str">
            <v>passenger km</v>
          </cell>
          <cell r="AE219">
            <v>0.25492999999999999</v>
          </cell>
          <cell r="AF219" t="str">
            <v>kg CO2e/passenger km</v>
          </cell>
        </row>
        <row r="220">
          <cell r="AC220" t="str">
            <v>Short-haul flights (average passenger)</v>
          </cell>
          <cell r="AD220" t="str">
            <v>passenger km</v>
          </cell>
          <cell r="AE220">
            <v>0.15832000000000002</v>
          </cell>
          <cell r="AF220" t="str">
            <v>kg CO2e/passenger km</v>
          </cell>
        </row>
        <row r="221">
          <cell r="AC221" t="str">
            <v>Short-haul flights (Economy class)</v>
          </cell>
          <cell r="AD221" t="str">
            <v>passenger km</v>
          </cell>
          <cell r="AE221">
            <v>0.15573000000000001</v>
          </cell>
          <cell r="AF221" t="str">
            <v>kg CO2e/passenger km</v>
          </cell>
        </row>
        <row r="222">
          <cell r="AC222" t="str">
            <v>Short-haul flights (Business class)</v>
          </cell>
          <cell r="AD222" t="str">
            <v>passenger km</v>
          </cell>
          <cell r="AE222">
            <v>0.2336</v>
          </cell>
          <cell r="AF222" t="str">
            <v>kg CO2e/passenger km</v>
          </cell>
        </row>
        <row r="223">
          <cell r="AC223" t="str">
            <v>Long-haul flights (average passenger)</v>
          </cell>
          <cell r="AD223" t="str">
            <v>passenger km</v>
          </cell>
          <cell r="AE223">
            <v>0.19562000000000002</v>
          </cell>
          <cell r="AF223" t="str">
            <v>kg CO2e/passenger km</v>
          </cell>
        </row>
        <row r="224">
          <cell r="AC224" t="str">
            <v>Long-haul flights (Economy Class)</v>
          </cell>
          <cell r="AD224" t="str">
            <v>passenger km</v>
          </cell>
          <cell r="AE224">
            <v>0.14981</v>
          </cell>
          <cell r="AF224" t="str">
            <v>kg CO2e/passenger km</v>
          </cell>
        </row>
        <row r="225">
          <cell r="AC225" t="str">
            <v>Long-haul flights (Premium economy class)</v>
          </cell>
          <cell r="AD225" t="str">
            <v>passenger km</v>
          </cell>
          <cell r="AE225">
            <v>0.2397</v>
          </cell>
          <cell r="AF225" t="str">
            <v>kg CO2e/passenger km</v>
          </cell>
        </row>
        <row r="226">
          <cell r="AC226" t="str">
            <v>Long-haul flights (Business class)</v>
          </cell>
          <cell r="AD226" t="str">
            <v>passenger km</v>
          </cell>
          <cell r="AE226">
            <v>0.43446000000000001</v>
          </cell>
          <cell r="AF226" t="str">
            <v>kg CO2e/passenger km</v>
          </cell>
        </row>
        <row r="227">
          <cell r="AC227" t="str">
            <v>Long-haul flights (First class)</v>
          </cell>
          <cell r="AD227" t="str">
            <v>passenger km</v>
          </cell>
          <cell r="AE227">
            <v>0.59925000000000006</v>
          </cell>
          <cell r="AF227" t="str">
            <v>kg CO2e/passenger km</v>
          </cell>
        </row>
        <row r="228">
          <cell r="AC228" t="str">
            <v>International flights (average passenger)</v>
          </cell>
          <cell r="AD228" t="str">
            <v>passenger km</v>
          </cell>
          <cell r="AE228">
            <v>0.18078000000000002</v>
          </cell>
          <cell r="AF228" t="str">
            <v>kg CO2e/passenger km</v>
          </cell>
        </row>
        <row r="229">
          <cell r="AC229" t="str">
            <v>International flights (Economy Class)</v>
          </cell>
          <cell r="AD229" t="str">
            <v>passenger km</v>
          </cell>
          <cell r="AE229">
            <v>0.13844530000000002</v>
          </cell>
          <cell r="AF229" t="str">
            <v>kg CO2e/passenger km</v>
          </cell>
        </row>
        <row r="230">
          <cell r="AC230" t="str">
            <v>International flights (Premium economy class)</v>
          </cell>
          <cell r="AD230" t="str">
            <v>passenger km</v>
          </cell>
          <cell r="AE230">
            <v>0.22151000000000001</v>
          </cell>
          <cell r="AF230" t="str">
            <v>kg CO2e/passenger km</v>
          </cell>
        </row>
        <row r="231">
          <cell r="AC231" t="str">
            <v>International flights (Business class)</v>
          </cell>
          <cell r="AD231" t="str">
            <v>passenger km</v>
          </cell>
          <cell r="AE231">
            <v>0.40149000000000001</v>
          </cell>
          <cell r="AF231" t="str">
            <v>kg CO2e/passenger km</v>
          </cell>
        </row>
        <row r="232">
          <cell r="AC232" t="str">
            <v>International flights (First class)</v>
          </cell>
          <cell r="AD232" t="str">
            <v>passenger km</v>
          </cell>
          <cell r="AE232">
            <v>0.55376000000000003</v>
          </cell>
          <cell r="AF232" t="str">
            <v>kg CO2e/passenger km</v>
          </cell>
        </row>
        <row r="233">
          <cell r="AC233" t="str">
            <v>Rail (National rail)</v>
          </cell>
          <cell r="AD233" t="str">
            <v>passenger km</v>
          </cell>
          <cell r="AE233">
            <v>4.1149999999999999E-2</v>
          </cell>
          <cell r="AF233" t="str">
            <v>kg CO2e/passenger km</v>
          </cell>
        </row>
        <row r="234">
          <cell r="AC234" t="str">
            <v>Rail (International rail)</v>
          </cell>
          <cell r="AD234" t="str">
            <v>passenger km</v>
          </cell>
          <cell r="AE234">
            <v>5.9699999999999996E-3</v>
          </cell>
          <cell r="AF234" t="str">
            <v>kg CO2e/passenger km</v>
          </cell>
        </row>
        <row r="235">
          <cell r="AC235" t="str">
            <v>Light rail and tram</v>
          </cell>
          <cell r="AD235" t="str">
            <v>passenger km</v>
          </cell>
          <cell r="AE235">
            <v>3.508E-2</v>
          </cell>
          <cell r="AF235" t="str">
            <v>kg CO2e/passenger km</v>
          </cell>
        </row>
        <row r="236">
          <cell r="AC236" t="str">
            <v>London Underground</v>
          </cell>
          <cell r="AD236" t="str">
            <v>passenger km</v>
          </cell>
          <cell r="AE236">
            <v>3.0839999999999999E-2</v>
          </cell>
          <cell r="AF236" t="str">
            <v>kg CO2e/passenger km</v>
          </cell>
        </row>
        <row r="237">
          <cell r="AC237" t="str">
            <v>Average Car - Unknown Fuel</v>
          </cell>
          <cell r="AD237" t="str">
            <v>km</v>
          </cell>
          <cell r="AE237">
            <v>0.17710000000000001</v>
          </cell>
          <cell r="AF237" t="str">
            <v>kg CO2e/km</v>
          </cell>
        </row>
        <row r="238">
          <cell r="AC238" t="str">
            <v>Average Car - Unknown Fuel</v>
          </cell>
          <cell r="AD238" t="str">
            <v>miles</v>
          </cell>
          <cell r="AE238">
            <v>0.28502</v>
          </cell>
          <cell r="AF238" t="str">
            <v>kg CO2e/mile</v>
          </cell>
        </row>
        <row r="239">
          <cell r="AC239" t="str">
            <v>Car - Electric</v>
          </cell>
          <cell r="AD239" t="str">
            <v>km</v>
          </cell>
          <cell r="AE239">
            <v>5.5489999999999998E-2</v>
          </cell>
          <cell r="AF239" t="str">
            <v>kg CO2e/km</v>
          </cell>
        </row>
        <row r="240">
          <cell r="AC240" t="str">
            <v>Car - diesel (average - unknown engine size) km</v>
          </cell>
          <cell r="AD240" t="str">
            <v>km</v>
          </cell>
          <cell r="AE240">
            <v>0.17335999999999999</v>
          </cell>
          <cell r="AF240" t="str">
            <v>kg CO2e/km</v>
          </cell>
        </row>
        <row r="241">
          <cell r="AC241" t="str">
            <v>Car - diesel (average - unknown engine size) miles</v>
          </cell>
          <cell r="AD241" t="str">
            <v>miles</v>
          </cell>
          <cell r="AE241">
            <v>0.27900999999999998</v>
          </cell>
          <cell r="AF241" t="str">
            <v>kg CO2e/mile</v>
          </cell>
        </row>
        <row r="242">
          <cell r="AC242" t="str">
            <v>Car - diesel (Small car up to a 1.7 litres engine) km</v>
          </cell>
          <cell r="AD242" t="str">
            <v>km</v>
          </cell>
          <cell r="AE242">
            <v>0.14208000000000001</v>
          </cell>
          <cell r="AF242" t="str">
            <v>kg CO2e/km</v>
          </cell>
        </row>
        <row r="243">
          <cell r="AC243" t="str">
            <v>Car - diesel (Small car up to a 1.7 litres engine) miles</v>
          </cell>
          <cell r="AD243" t="str">
            <v>miles</v>
          </cell>
          <cell r="AE243">
            <v>0.22868000000000002</v>
          </cell>
          <cell r="AF243" t="str">
            <v>kg CO2e/mile</v>
          </cell>
        </row>
        <row r="244">
          <cell r="AC244" t="str">
            <v>Car - diesel (Medium car from 1.7 - 2.0 litre engine) km</v>
          </cell>
          <cell r="AD244" t="str">
            <v>km</v>
          </cell>
          <cell r="AE244">
            <v>0.17061000000000001</v>
          </cell>
          <cell r="AF244" t="str">
            <v>kg CO2e/km</v>
          </cell>
        </row>
        <row r="245">
          <cell r="AC245" t="str">
            <v>Car - diesel (Medium car from 1.7 - 2.0 litre engine) miles</v>
          </cell>
          <cell r="AD245" t="str">
            <v>miles</v>
          </cell>
          <cell r="AE245">
            <v>0.27459</v>
          </cell>
          <cell r="AF245" t="str">
            <v>kg CO2e/mile</v>
          </cell>
        </row>
        <row r="246">
          <cell r="AC246" t="str">
            <v>Car - diesel (Large car 2.0 litre engine +) km</v>
          </cell>
          <cell r="AD246" t="str">
            <v>km</v>
          </cell>
          <cell r="AE246">
            <v>0.20946999999999999</v>
          </cell>
          <cell r="AF246" t="str">
            <v>kg CO2e/km</v>
          </cell>
        </row>
        <row r="247">
          <cell r="AC247" t="str">
            <v>Car - diesel (Large car 2.0 litre engine +) miles</v>
          </cell>
          <cell r="AD247" t="str">
            <v>miles</v>
          </cell>
          <cell r="AE247">
            <v>0.33712999999999999</v>
          </cell>
          <cell r="AF247" t="str">
            <v>kg CO2e/mile</v>
          </cell>
        </row>
        <row r="248">
          <cell r="AC248" t="str">
            <v>Car - petrol (average) km</v>
          </cell>
          <cell r="AD248" t="str">
            <v>km</v>
          </cell>
          <cell r="AE248">
            <v>0.18084</v>
          </cell>
          <cell r="AF248" t="str">
            <v>kg CO2e/ km</v>
          </cell>
        </row>
        <row r="249">
          <cell r="AC249" t="str">
            <v>Car - petrol (average) miles</v>
          </cell>
          <cell r="AD249" t="str">
            <v>miles</v>
          </cell>
          <cell r="AE249">
            <v>0.29103000000000001</v>
          </cell>
          <cell r="AF249" t="str">
            <v>kg CO2e/mile</v>
          </cell>
        </row>
        <row r="250">
          <cell r="AC250" t="str">
            <v>Car - petrol (Small car up to a 1.4 litres engine) km</v>
          </cell>
          <cell r="AD250" t="str">
            <v>km</v>
          </cell>
          <cell r="AE250">
            <v>0.15371000000000001</v>
          </cell>
          <cell r="AF250" t="str">
            <v>kg CO2e/km</v>
          </cell>
        </row>
        <row r="251">
          <cell r="AC251" t="str">
            <v>Car - petrol (Small car up to a 1.4 litres engine) miles</v>
          </cell>
          <cell r="AD251" t="str">
            <v>miles</v>
          </cell>
          <cell r="AE251">
            <v>0.24736</v>
          </cell>
          <cell r="AF251" t="str">
            <v>kg CO2e/mile</v>
          </cell>
        </row>
        <row r="252">
          <cell r="AC252" t="str">
            <v>Car - petrol (Medium car from 1.4 - 2.0 litre engine) km</v>
          </cell>
          <cell r="AD252" t="str">
            <v>km</v>
          </cell>
          <cell r="AE252">
            <v>0.19228000000000001</v>
          </cell>
          <cell r="AF252" t="str">
            <v>kg CO2e/km</v>
          </cell>
        </row>
        <row r="253">
          <cell r="AC253" t="str">
            <v>Car - petrol (Medium car from 1.4 - 2.0 litre engine) miles</v>
          </cell>
          <cell r="AD253" t="str">
            <v>miles</v>
          </cell>
          <cell r="AE253">
            <v>0.30945</v>
          </cell>
          <cell r="AF253" t="str">
            <v>kg CO2e/mile</v>
          </cell>
        </row>
        <row r="254">
          <cell r="AC254" t="str">
            <v>Car - petrol (Large car 2.0 litre engine +) km</v>
          </cell>
          <cell r="AD254" t="str">
            <v>km</v>
          </cell>
          <cell r="AE254">
            <v>0.28294999999999998</v>
          </cell>
          <cell r="AF254" t="str">
            <v>kg CO2e/km</v>
          </cell>
        </row>
        <row r="255">
          <cell r="AC255" t="str">
            <v>Car - petrol (Large car 2.0 litre engine +) miles</v>
          </cell>
          <cell r="AD255" t="str">
            <v>miles</v>
          </cell>
          <cell r="AE255">
            <v>0.45535999999999999</v>
          </cell>
          <cell r="AF255" t="str">
            <v>kg CO2e/mile</v>
          </cell>
        </row>
        <row r="256">
          <cell r="AC256" t="str">
            <v>Car - Hybrid  (Small) km</v>
          </cell>
          <cell r="AD256" t="str">
            <v>km</v>
          </cell>
          <cell r="AE256">
            <v>0.1052</v>
          </cell>
          <cell r="AF256" t="str">
            <v>kg CO2e/km</v>
          </cell>
        </row>
        <row r="257">
          <cell r="AC257" t="str">
            <v>Car - Hybrid  (Small) miles</v>
          </cell>
          <cell r="AD257" t="str">
            <v>miles</v>
          </cell>
          <cell r="AE257">
            <v>0.16930000000000001</v>
          </cell>
          <cell r="AF257" t="str">
            <v>kg CO2e/mile</v>
          </cell>
        </row>
        <row r="258">
          <cell r="AC258" t="str">
            <v>Car - Hybrid - (Medium) km</v>
          </cell>
          <cell r="AD258" t="str">
            <v>km</v>
          </cell>
          <cell r="AE258">
            <v>0.10895000000000001</v>
          </cell>
          <cell r="AF258" t="str">
            <v>kg CO2e/km</v>
          </cell>
        </row>
        <row r="259">
          <cell r="AC259" t="str">
            <v>Car - Hybrid - (Medium) miles</v>
          </cell>
          <cell r="AD259" t="str">
            <v>miles</v>
          </cell>
          <cell r="AE259">
            <v>0.17534</v>
          </cell>
          <cell r="AF259" t="str">
            <v>kg CO2e/mile</v>
          </cell>
        </row>
        <row r="260">
          <cell r="AC260" t="str">
            <v>Car - Hybrid (Large) km</v>
          </cell>
          <cell r="AD260" t="str">
            <v>km</v>
          </cell>
          <cell r="AE260">
            <v>0.13177</v>
          </cell>
          <cell r="AF260" t="str">
            <v>kg CO2e/km</v>
          </cell>
        </row>
        <row r="261">
          <cell r="AC261" t="str">
            <v>Car - Hybrid (Large) miles</v>
          </cell>
          <cell r="AD261" t="str">
            <v>miles</v>
          </cell>
          <cell r="AE261">
            <v>0.21207000000000001</v>
          </cell>
          <cell r="AF261" t="str">
            <v>kg CO2e/mile</v>
          </cell>
        </row>
        <row r="262">
          <cell r="AC262" t="str">
            <v>Car - hybrid (average) mileage km</v>
          </cell>
          <cell r="AD262" t="str">
            <v>km</v>
          </cell>
          <cell r="AE262">
            <v>0.11473</v>
          </cell>
          <cell r="AF262" t="str">
            <v>kg CO2e/km</v>
          </cell>
        </row>
        <row r="263">
          <cell r="AC263" t="str">
            <v>Car - hybrid (average) mileage miles</v>
          </cell>
          <cell r="AD263" t="str">
            <v>miles</v>
          </cell>
          <cell r="AE263">
            <v>0.18464000000000003</v>
          </cell>
          <cell r="AF263" t="str">
            <v>kg CO2e/ mile</v>
          </cell>
        </row>
        <row r="264">
          <cell r="AC264" t="str">
            <v>Car - LPG (average) mileage miles</v>
          </cell>
          <cell r="AD264" t="str">
            <v>miles</v>
          </cell>
          <cell r="AE264">
            <v>0.32027</v>
          </cell>
          <cell r="AF264" t="str">
            <v>kg CO2e/ mile</v>
          </cell>
        </row>
        <row r="265">
          <cell r="AC265" t="str">
            <v>Car - LPG (average) mileage km</v>
          </cell>
          <cell r="AD265" t="str">
            <v>km</v>
          </cell>
          <cell r="AE265">
            <v>0.19900999999999999</v>
          </cell>
          <cell r="AF265" t="str">
            <v>kg CO2e/ km</v>
          </cell>
        </row>
        <row r="266">
          <cell r="AC266" t="str">
            <v>Van - Class I (up to 1.305 tonnes) Diesel km</v>
          </cell>
          <cell r="AD266" t="str">
            <v>km</v>
          </cell>
          <cell r="AE266">
            <v>0.14954999999999999</v>
          </cell>
          <cell r="AF266" t="str">
            <v>kgCO2e/km</v>
          </cell>
        </row>
        <row r="267">
          <cell r="AC267" t="str">
            <v>Van - Class I (up to 1.305 tonnes) Diesel miles</v>
          </cell>
          <cell r="AD267" t="str">
            <v>miles</v>
          </cell>
          <cell r="AE267">
            <v>0.24068000000000001</v>
          </cell>
          <cell r="AF267" t="str">
            <v>kg CO2e/ mile</v>
          </cell>
        </row>
        <row r="268">
          <cell r="AC268" t="str">
            <v>Van - Class II (1.305 to 1.74 tonnes) Diesel km</v>
          </cell>
          <cell r="AD268" t="str">
            <v>km</v>
          </cell>
          <cell r="AE268">
            <v>0.19455</v>
          </cell>
          <cell r="AF268" t="str">
            <v>kgCO2e/km</v>
          </cell>
        </row>
        <row r="269">
          <cell r="AC269" t="str">
            <v>Van - Class II (1.305 to 1.74 tonnes) Diesel miles</v>
          </cell>
          <cell r="AD269" t="str">
            <v>miles</v>
          </cell>
          <cell r="AE269">
            <v>0.31309999999999999</v>
          </cell>
          <cell r="AF269" t="str">
            <v>kg CO2e/ mile</v>
          </cell>
        </row>
        <row r="270">
          <cell r="AC270" t="str">
            <v>Van - Class III (1.74 to 3.5 tonnes) Diesel km</v>
          </cell>
          <cell r="AD270" t="str">
            <v>km</v>
          </cell>
          <cell r="AE270">
            <v>0.27777000000000002</v>
          </cell>
          <cell r="AF270" t="str">
            <v>kgCO2e/km</v>
          </cell>
        </row>
        <row r="271">
          <cell r="AC271" t="str">
            <v>Van - Class III (1.74 to 3.5 tonnes) Diesel miles</v>
          </cell>
          <cell r="AD271" t="str">
            <v>miles</v>
          </cell>
          <cell r="AE271">
            <v>0.44702999999999998</v>
          </cell>
          <cell r="AF271" t="str">
            <v>kg CO2e/ mile</v>
          </cell>
        </row>
        <row r="272">
          <cell r="AC272" t="str">
            <v>Van - Average (up to 3.5 tonnes) Diesel km</v>
          </cell>
          <cell r="AD272" t="str">
            <v>km</v>
          </cell>
          <cell r="AE272">
            <v>0.25213000000000002</v>
          </cell>
          <cell r="AF272" t="str">
            <v>kgCO2e/km</v>
          </cell>
        </row>
        <row r="273">
          <cell r="AC273" t="str">
            <v>Van - Average (up to 3.5 tonnes) Diesel miles</v>
          </cell>
          <cell r="AD273" t="str">
            <v>miles</v>
          </cell>
          <cell r="AE273">
            <v>0.40576000000000001</v>
          </cell>
          <cell r="AF273" t="str">
            <v>kg CO2e/ mile</v>
          </cell>
        </row>
        <row r="274">
          <cell r="AC274" t="str">
            <v>Van - Class I (up to 1.305 tonnes) Petrol km</v>
          </cell>
          <cell r="AD274" t="str">
            <v>km</v>
          </cell>
          <cell r="AE274">
            <v>0.23741000000000001</v>
          </cell>
          <cell r="AF274" t="str">
            <v>kgCO2e/km</v>
          </cell>
        </row>
        <row r="275">
          <cell r="AC275" t="str">
            <v>Van - Class II (1.305 to 1.74 tonnes) Petrol miles</v>
          </cell>
          <cell r="AD275" t="str">
            <v>miles</v>
          </cell>
          <cell r="AE275">
            <v>0.38207000000000002</v>
          </cell>
          <cell r="AF275" t="str">
            <v>kg CO2e/ mile</v>
          </cell>
        </row>
        <row r="276">
          <cell r="AC276" t="str">
            <v>Van - Class II (1.305 to 1.74 tonnes) Petrol km</v>
          </cell>
          <cell r="AD276" t="str">
            <v>km</v>
          </cell>
          <cell r="AE276">
            <v>0.22833000000000001</v>
          </cell>
          <cell r="AF276" t="str">
            <v>kgCO2e/km</v>
          </cell>
        </row>
        <row r="277">
          <cell r="AC277" t="str">
            <v>Van - Class II (1.305 to 1.74 tonnes) Petrol miles</v>
          </cell>
          <cell r="AD277" t="str">
            <v>miles</v>
          </cell>
          <cell r="AE277">
            <v>0.36747000000000002</v>
          </cell>
          <cell r="AF277" t="str">
            <v>kg CO2e/ mile</v>
          </cell>
        </row>
        <row r="278">
          <cell r="AC278" t="str">
            <v>Van - Class III (1.74 to 3.5 tonnes) Petrol km</v>
          </cell>
          <cell r="AD278" t="str">
            <v>km</v>
          </cell>
          <cell r="AE278">
            <v>0.3846</v>
          </cell>
          <cell r="AF278" t="str">
            <v>kgCO2e/km</v>
          </cell>
        </row>
        <row r="279">
          <cell r="AC279" t="str">
            <v>Van - Class III (1.74 to 3.5 tonnes) Petrol miles</v>
          </cell>
          <cell r="AD279" t="str">
            <v>miles</v>
          </cell>
          <cell r="AE279">
            <v>0.61895999999999995</v>
          </cell>
          <cell r="AF279" t="str">
            <v>kg CO2e/ mile</v>
          </cell>
        </row>
        <row r="280">
          <cell r="AC280" t="str">
            <v>Van - Average (up to 3.5 tonnes) Petrol km</v>
          </cell>
          <cell r="AD280" t="str">
            <v>km</v>
          </cell>
          <cell r="AE280">
            <v>0.23644999999999999</v>
          </cell>
          <cell r="AF280" t="str">
            <v>kgCO2e/km</v>
          </cell>
        </row>
        <row r="281">
          <cell r="AC281" t="str">
            <v>Van - Average (up to 3.5 tonnes) Petrol miles</v>
          </cell>
          <cell r="AD281" t="str">
            <v>miles</v>
          </cell>
          <cell r="AE281">
            <v>0.38052999999999998</v>
          </cell>
          <cell r="AF281" t="str">
            <v>kg CO2e/ mile</v>
          </cell>
        </row>
        <row r="282">
          <cell r="AC282" t="str">
            <v>Van - Average (up to 3.5 tonnes) LPG km</v>
          </cell>
          <cell r="AD282" t="str">
            <v>km</v>
          </cell>
          <cell r="AE282">
            <v>0.27244000000000002</v>
          </cell>
          <cell r="AF282" t="str">
            <v>kgCO2e/km</v>
          </cell>
        </row>
        <row r="283">
          <cell r="AC283" t="str">
            <v>Van - Average (up to 3.5 tonnes) LPG miles</v>
          </cell>
          <cell r="AD283" t="str">
            <v>miles</v>
          </cell>
          <cell r="AE283">
            <v>0.43845000000000001</v>
          </cell>
          <cell r="AF283" t="str">
            <v>kg CO2e/ mile</v>
          </cell>
        </row>
        <row r="284">
          <cell r="AC284" t="str">
            <v>Van - Average (up to 3.5 tonnes) Unknown Fuel km</v>
          </cell>
          <cell r="AD284" t="str">
            <v>km</v>
          </cell>
          <cell r="AE284">
            <v>0.25162000000000001</v>
          </cell>
          <cell r="AF284" t="str">
            <v>kgCO2e/km</v>
          </cell>
        </row>
        <row r="285">
          <cell r="AC285" t="str">
            <v>Van - Average (up to 3.5 tonnes) Unknown Fuel miles</v>
          </cell>
          <cell r="AD285" t="str">
            <v>miles</v>
          </cell>
          <cell r="AE285">
            <v>0.40494000000000002</v>
          </cell>
          <cell r="AF285" t="str">
            <v>kg CO2e/ mile</v>
          </cell>
        </row>
        <row r="286">
          <cell r="AC286" t="str">
            <v>Motorbike - Average km</v>
          </cell>
          <cell r="AD286" t="str">
            <v>km</v>
          </cell>
          <cell r="AE286">
            <v>0.11551</v>
          </cell>
          <cell r="AF286" t="str">
            <v>kgCO2e/km</v>
          </cell>
        </row>
        <row r="287">
          <cell r="AC287" t="str">
            <v>Motorbike - Average miles</v>
          </cell>
          <cell r="AD287" t="str">
            <v>miles</v>
          </cell>
          <cell r="AE287">
            <v>0.18589</v>
          </cell>
          <cell r="AF287" t="str">
            <v>kg CO2e/ mile</v>
          </cell>
        </row>
        <row r="288">
          <cell r="AC288" t="str">
            <v>HGV - average rigid (diesel, 50% laden) km</v>
          </cell>
          <cell r="AD288" t="str">
            <v>km</v>
          </cell>
          <cell r="AE288">
            <v>0.79127999999999998</v>
          </cell>
          <cell r="AF288" t="str">
            <v>kgCO2e/km</v>
          </cell>
        </row>
        <row r="289">
          <cell r="AC289" t="str">
            <v>HGV - average rigid (diesel, 50% laden) miles</v>
          </cell>
          <cell r="AD289" t="str">
            <v>miles</v>
          </cell>
          <cell r="AE289">
            <v>1.2734399999999999</v>
          </cell>
          <cell r="AF289" t="str">
            <v>kg CO2e/ mile</v>
          </cell>
        </row>
        <row r="290">
          <cell r="AC290" t="str">
            <v>HGV - average articulated (diesel, 50% laden) km</v>
          </cell>
          <cell r="AD290" t="str">
            <v>km</v>
          </cell>
          <cell r="AE290">
            <v>0.87458000000000002</v>
          </cell>
          <cell r="AF290" t="str">
            <v>kgCO2e/km</v>
          </cell>
        </row>
        <row r="291">
          <cell r="AC291" t="str">
            <v>HGV - average articulated (diesel, 50% laden) miles</v>
          </cell>
          <cell r="AD291" t="str">
            <v>miles</v>
          </cell>
          <cell r="AE291">
            <v>1.4075</v>
          </cell>
          <cell r="AF291" t="str">
            <v>kg CO2e/ mile</v>
          </cell>
        </row>
        <row r="292">
          <cell r="AC292" t="str">
            <v>HGV - average all types &amp; sizes (diesel, 50% laden) km</v>
          </cell>
          <cell r="AD292" t="str">
            <v>km</v>
          </cell>
          <cell r="AE292">
            <v>0.83823999999999999</v>
          </cell>
          <cell r="AF292" t="str">
            <v>kgCO2e/km</v>
          </cell>
        </row>
        <row r="293">
          <cell r="AC293" t="str">
            <v>HGV - average all types &amp; sizes (diesel, 50% laden) miles</v>
          </cell>
          <cell r="AD293" t="str">
            <v>miles</v>
          </cell>
          <cell r="AE293">
            <v>1.3490200000000001</v>
          </cell>
          <cell r="AF293" t="str">
            <v>kg CO2e/ mile</v>
          </cell>
        </row>
        <row r="294">
          <cell r="AC294" t="str">
            <v>Bus (local bus, not London)</v>
          </cell>
          <cell r="AD294" t="str">
            <v>passenger km</v>
          </cell>
          <cell r="AE294">
            <v>0.12076000000000001</v>
          </cell>
          <cell r="AF294" t="str">
            <v>kg CO2e/passenger km</v>
          </cell>
        </row>
        <row r="295">
          <cell r="AC295" t="str">
            <v>Coach</v>
          </cell>
          <cell r="AD295" t="str">
            <v>passenger km</v>
          </cell>
          <cell r="AE295">
            <v>2.7789999999999999E-2</v>
          </cell>
          <cell r="AF295" t="str">
            <v>kg CO2e/passenger km</v>
          </cell>
        </row>
        <row r="296">
          <cell r="AC296" t="str">
            <v>Taxi (black cab)</v>
          </cell>
          <cell r="AD296" t="str">
            <v>passenger km</v>
          </cell>
          <cell r="AE296">
            <v>0.21176</v>
          </cell>
          <cell r="AF296" t="str">
            <v>kg CO2e/passenger km</v>
          </cell>
        </row>
        <row r="297">
          <cell r="AC297" t="str">
            <v>Taxi (black cab)</v>
          </cell>
          <cell r="AD297" t="str">
            <v>km</v>
          </cell>
          <cell r="AE297">
            <v>0.31763999999999998</v>
          </cell>
          <cell r="AF297" t="str">
            <v>kg CO2e/km</v>
          </cell>
        </row>
        <row r="298">
          <cell r="AC298" t="str">
            <v>Taxi (regular)</v>
          </cell>
          <cell r="AD298" t="str">
            <v>passenger km</v>
          </cell>
          <cell r="AE298">
            <v>0.15018000000000001</v>
          </cell>
          <cell r="AF298" t="str">
            <v>kg CO2e/passenger km</v>
          </cell>
        </row>
        <row r="299">
          <cell r="AC299" t="str">
            <v>Ferry (average passenger)</v>
          </cell>
          <cell r="AD299" t="str">
            <v>passenger km</v>
          </cell>
          <cell r="AE299">
            <v>0.112863</v>
          </cell>
          <cell r="AF299" t="str">
            <v>kg CO2e/passenger km</v>
          </cell>
        </row>
        <row r="300">
          <cell r="AC300" t="str">
            <v>Ferry (Foot passenger)</v>
          </cell>
          <cell r="AD300" t="str">
            <v>passenger km</v>
          </cell>
          <cell r="AE300">
            <v>1.8737999999999998E-2</v>
          </cell>
          <cell r="AF300" t="str">
            <v>kg CO2e/passenger km</v>
          </cell>
        </row>
        <row r="301">
          <cell r="AC301" t="str">
            <v>Ferry (Car passenger)</v>
          </cell>
          <cell r="AD301" t="str">
            <v>passenger km</v>
          </cell>
          <cell r="AE301">
            <v>0.12951799999999999</v>
          </cell>
          <cell r="AF301" t="str">
            <v>kg CO2e/passenger km</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Recommended - Wider Influence"/>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ort.gov.scot/media/10319/ts-carbon-management-plan-v3-final-november-2016.pdf" TargetMode="External"/><Relationship Id="rId3" Type="http://schemas.openxmlformats.org/officeDocument/2006/relationships/hyperlink" Target="https://www.gov.scot/publications/climate-ready-scotland-scotlands-climate-change-adaptation-programme-2019-2024-strategic-environmental-assessment/pages/2/" TargetMode="External"/><Relationship Id="rId7" Type="http://schemas.openxmlformats.org/officeDocument/2006/relationships/hyperlink" Target="https://www.transport.gov.scot/media/10319/ts-carbon-management-plan-v3-final-november-2016.pdf" TargetMode="External"/><Relationship Id="rId2" Type="http://schemas.openxmlformats.org/officeDocument/2006/relationships/hyperlink" Target="https://www.transport.gov.scot/media/40621/transport-scotland-corporate-plan-2017-20.pdf" TargetMode="External"/><Relationship Id="rId1" Type="http://schemas.openxmlformats.org/officeDocument/2006/relationships/hyperlink" Target="https://www.transport.gov.scot/our-approach/national-transport-strategy/" TargetMode="External"/><Relationship Id="rId6" Type="http://schemas.openxmlformats.org/officeDocument/2006/relationships/hyperlink" Target="https://www.transport.gov.scot/media/10319/ts-carbon-management-plan-v3-final-november-2016.pdf" TargetMode="External"/><Relationship Id="rId11" Type="http://schemas.openxmlformats.org/officeDocument/2006/relationships/drawing" Target="../drawings/drawing2.xml"/><Relationship Id="rId5" Type="http://schemas.openxmlformats.org/officeDocument/2006/relationships/hyperlink" Target="https://www.transport.gov.scot/media/41814/biodiversity-duty-report-2015-2017.pdf" TargetMode="External"/><Relationship Id="rId10" Type="http://schemas.openxmlformats.org/officeDocument/2006/relationships/printerSettings" Target="../printerSettings/printerSettings1.bin"/><Relationship Id="rId4" Type="http://schemas.openxmlformats.org/officeDocument/2006/relationships/hyperlink" Target="https://www.transport.gov.scot/media/10319/ts-carbon-management-plan-v3-final-november-2016.pdf" TargetMode="External"/><Relationship Id="rId9" Type="http://schemas.openxmlformats.org/officeDocument/2006/relationships/hyperlink" Target="https://www.transport.gov.scot/media/10319/ts-carbon-management-plan-v3-final-november-2016.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0"/>
  <sheetViews>
    <sheetView workbookViewId="0">
      <pane ySplit="5" topLeftCell="A15" activePane="bottomLeft" state="frozen"/>
      <selection pane="bottomLeft" activeCell="D23" sqref="D23"/>
    </sheetView>
  </sheetViews>
  <sheetFormatPr defaultRowHeight="15" x14ac:dyDescent="0.25"/>
  <cols>
    <col min="1" max="1" width="9.28515625" bestFit="1" customWidth="1"/>
    <col min="2" max="2" width="72.5703125" bestFit="1" customWidth="1"/>
    <col min="3" max="3" width="37.85546875" customWidth="1"/>
    <col min="4" max="4" width="20.7109375" customWidth="1"/>
    <col min="5" max="5" width="32.85546875" customWidth="1"/>
    <col min="7" max="7" width="9.140625" customWidth="1"/>
    <col min="13" max="13" width="29.5703125" customWidth="1"/>
  </cols>
  <sheetData>
    <row r="1" spans="1:52" ht="58.5" customHeight="1" x14ac:dyDescent="0.25">
      <c r="A1" s="497" t="s">
        <v>991</v>
      </c>
      <c r="B1" s="498"/>
      <c r="C1" s="498"/>
      <c r="D1" s="498"/>
      <c r="E1" s="498"/>
      <c r="F1" s="498"/>
      <c r="G1" s="498"/>
      <c r="H1" s="498"/>
      <c r="I1" s="498"/>
      <c r="J1" s="498"/>
      <c r="K1" s="498"/>
      <c r="L1" s="498"/>
      <c r="M1" s="498"/>
      <c r="N1" s="465"/>
      <c r="O1" s="465"/>
      <c r="P1" s="465"/>
      <c r="Q1" s="465"/>
      <c r="R1" s="465"/>
      <c r="S1" s="465"/>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466" customFormat="1" ht="15" customHeight="1" x14ac:dyDescent="0.25">
      <c r="A2" s="493"/>
      <c r="B2" s="494"/>
      <c r="C2" s="494"/>
      <c r="D2" s="494"/>
      <c r="E2" s="494"/>
      <c r="F2" s="494"/>
      <c r="G2" s="494"/>
      <c r="H2" s="494"/>
      <c r="I2" s="494"/>
      <c r="J2" s="494"/>
      <c r="K2" s="494"/>
      <c r="L2" s="494"/>
      <c r="M2" s="494"/>
    </row>
    <row r="3" spans="1:52" s="466" customFormat="1" ht="16.5" customHeight="1" x14ac:dyDescent="0.25">
      <c r="A3" s="493"/>
      <c r="B3" s="494"/>
      <c r="C3" s="494"/>
      <c r="D3" s="494"/>
      <c r="E3" s="494"/>
      <c r="F3" s="494"/>
      <c r="G3" s="494"/>
      <c r="H3" s="494"/>
      <c r="I3" s="494"/>
      <c r="J3" s="494"/>
      <c r="K3" s="494"/>
      <c r="L3" s="494"/>
      <c r="M3" s="494"/>
    </row>
    <row r="4" spans="1:52" s="466" customFormat="1" ht="16.5" customHeight="1" thickBot="1" x14ac:dyDescent="0.3">
      <c r="A4" s="495"/>
      <c r="B4" s="496"/>
      <c r="C4" s="496"/>
      <c r="D4" s="496"/>
      <c r="E4" s="496"/>
      <c r="F4" s="496"/>
      <c r="G4" s="496"/>
      <c r="H4" s="496"/>
      <c r="I4" s="496"/>
      <c r="J4" s="496"/>
      <c r="K4" s="496"/>
      <c r="L4" s="496"/>
      <c r="M4" s="496"/>
    </row>
    <row r="5" spans="1:52" ht="18.75" x14ac:dyDescent="0.25">
      <c r="A5" s="499" t="s">
        <v>780</v>
      </c>
      <c r="B5" s="500"/>
      <c r="C5" s="500"/>
      <c r="D5" s="500"/>
      <c r="E5" s="500"/>
      <c r="F5" s="500"/>
      <c r="G5" s="500"/>
      <c r="H5" s="500"/>
      <c r="I5" s="500"/>
      <c r="J5" s="333"/>
      <c r="K5" s="333"/>
      <c r="L5" s="333"/>
      <c r="M5" s="334"/>
    </row>
    <row r="6" spans="1:52" ht="18.75" x14ac:dyDescent="0.25">
      <c r="A6" s="335" t="s">
        <v>566</v>
      </c>
      <c r="B6" s="94" t="s">
        <v>552</v>
      </c>
      <c r="C6" s="94"/>
      <c r="D6" s="94"/>
      <c r="E6" s="94"/>
      <c r="F6" s="94"/>
      <c r="G6" s="94"/>
      <c r="H6" s="94"/>
      <c r="I6" s="94"/>
      <c r="J6" s="94"/>
      <c r="K6" s="94"/>
      <c r="L6" s="94"/>
      <c r="M6" s="336"/>
    </row>
    <row r="7" spans="1:52" x14ac:dyDescent="0.25">
      <c r="A7" s="189" t="s">
        <v>208</v>
      </c>
      <c r="B7" s="79" t="s">
        <v>553</v>
      </c>
      <c r="C7" s="71"/>
      <c r="D7" s="66"/>
      <c r="E7" s="66"/>
      <c r="F7" s="66"/>
      <c r="G7" s="66"/>
      <c r="H7" s="66"/>
      <c r="I7" s="66"/>
      <c r="J7" s="66"/>
      <c r="K7" s="66"/>
      <c r="L7" s="66"/>
      <c r="M7" s="191"/>
    </row>
    <row r="8" spans="1:52" ht="15.75" thickBot="1" x14ac:dyDescent="0.3">
      <c r="A8" s="190"/>
      <c r="B8" s="81" t="s">
        <v>554</v>
      </c>
      <c r="C8" s="163"/>
      <c r="D8" s="66"/>
      <c r="E8" s="66"/>
      <c r="F8" s="66"/>
      <c r="G8" s="66"/>
      <c r="H8" s="66"/>
      <c r="I8" s="66"/>
      <c r="J8" s="66"/>
      <c r="K8" s="66"/>
      <c r="L8" s="66"/>
      <c r="M8" s="191"/>
    </row>
    <row r="9" spans="1:52" ht="15.75" thickBot="1" x14ac:dyDescent="0.3">
      <c r="A9" s="192"/>
      <c r="B9" s="280" t="s">
        <v>781</v>
      </c>
      <c r="C9" s="162"/>
      <c r="D9" s="66"/>
      <c r="E9" s="66"/>
      <c r="F9" s="66"/>
      <c r="G9" s="66"/>
      <c r="H9" s="66"/>
      <c r="I9" s="66"/>
      <c r="J9" s="66"/>
      <c r="K9" s="66"/>
      <c r="L9" s="66"/>
      <c r="M9" s="191"/>
    </row>
    <row r="10" spans="1:52" x14ac:dyDescent="0.25">
      <c r="A10" s="193" t="s">
        <v>207</v>
      </c>
      <c r="B10" s="82" t="s">
        <v>555</v>
      </c>
      <c r="C10" s="68"/>
      <c r="D10" s="66"/>
      <c r="E10" s="66"/>
      <c r="F10" s="66"/>
      <c r="G10" s="66"/>
      <c r="H10" s="66"/>
      <c r="I10" s="66"/>
      <c r="J10" s="66"/>
      <c r="K10" s="66"/>
      <c r="L10" s="66"/>
      <c r="M10" s="191"/>
    </row>
    <row r="11" spans="1:52" ht="15.75" thickBot="1" x14ac:dyDescent="0.3">
      <c r="A11" s="193"/>
      <c r="B11" s="81" t="s">
        <v>206</v>
      </c>
      <c r="C11" s="68"/>
      <c r="D11" s="66"/>
      <c r="E11" s="66"/>
      <c r="F11" s="66"/>
      <c r="G11" s="66"/>
      <c r="H11" s="66"/>
      <c r="I11" s="66"/>
      <c r="J11" s="66"/>
      <c r="K11" s="66"/>
      <c r="L11" s="66"/>
      <c r="M11" s="191"/>
    </row>
    <row r="12" spans="1:52" ht="15.75" thickBot="1" x14ac:dyDescent="0.3">
      <c r="A12" s="192"/>
      <c r="B12" s="161" t="s">
        <v>694</v>
      </c>
      <c r="C12" s="156"/>
      <c r="D12" s="66"/>
      <c r="E12" s="66"/>
      <c r="F12" s="66"/>
      <c r="G12" s="66"/>
      <c r="H12" s="66"/>
      <c r="I12" s="66"/>
      <c r="J12" s="66"/>
      <c r="K12" s="66"/>
      <c r="L12" s="66"/>
      <c r="M12" s="191"/>
    </row>
    <row r="13" spans="1:52" ht="15.75" thickBot="1" x14ac:dyDescent="0.3">
      <c r="A13" s="193" t="s">
        <v>205</v>
      </c>
      <c r="B13" s="79" t="s">
        <v>556</v>
      </c>
      <c r="C13" s="68"/>
      <c r="D13" s="66"/>
      <c r="E13" s="66"/>
      <c r="F13" s="66"/>
      <c r="G13" s="66"/>
      <c r="H13" s="66"/>
      <c r="I13" s="66"/>
      <c r="J13" s="66"/>
      <c r="K13" s="66"/>
      <c r="L13" s="66"/>
      <c r="M13" s="191"/>
    </row>
    <row r="14" spans="1:52" ht="15.75" thickBot="1" x14ac:dyDescent="0.3">
      <c r="A14" s="192"/>
      <c r="B14" s="161">
        <v>450</v>
      </c>
      <c r="C14" s="156"/>
      <c r="D14" s="66"/>
      <c r="E14" s="66"/>
      <c r="F14" s="66"/>
      <c r="G14" s="66"/>
      <c r="H14" s="66"/>
      <c r="I14" s="66"/>
      <c r="J14" s="66"/>
      <c r="K14" s="66"/>
      <c r="L14" s="66"/>
      <c r="M14" s="191"/>
    </row>
    <row r="15" spans="1:52" x14ac:dyDescent="0.25">
      <c r="A15" s="193" t="s">
        <v>204</v>
      </c>
      <c r="B15" s="79" t="s">
        <v>557</v>
      </c>
      <c r="C15" s="68"/>
      <c r="D15" s="66"/>
      <c r="E15" s="66"/>
      <c r="F15" s="66"/>
      <c r="G15" s="66"/>
      <c r="H15" s="66"/>
      <c r="I15" s="66"/>
      <c r="J15" s="66"/>
      <c r="K15" s="66"/>
      <c r="L15" s="66"/>
      <c r="M15" s="191"/>
    </row>
    <row r="16" spans="1:52" ht="15.75" thickBot="1" x14ac:dyDescent="0.3">
      <c r="A16" s="194"/>
      <c r="B16" s="501" t="s">
        <v>558</v>
      </c>
      <c r="C16" s="502"/>
      <c r="D16" s="502"/>
      <c r="E16" s="502"/>
      <c r="F16" s="66"/>
      <c r="G16" s="66"/>
      <c r="H16" s="66"/>
      <c r="I16" s="66"/>
      <c r="J16" s="66"/>
      <c r="K16" s="66"/>
      <c r="L16" s="66"/>
      <c r="M16" s="191"/>
    </row>
    <row r="17" spans="1:13" x14ac:dyDescent="0.25">
      <c r="A17" s="194"/>
      <c r="B17" s="160" t="s">
        <v>203</v>
      </c>
      <c r="C17" s="159" t="s">
        <v>9</v>
      </c>
      <c r="D17" s="159" t="s">
        <v>202</v>
      </c>
      <c r="E17" s="158" t="s">
        <v>8</v>
      </c>
      <c r="F17" s="66"/>
      <c r="G17" s="66"/>
      <c r="H17" s="66"/>
      <c r="I17" s="66"/>
      <c r="J17" s="66"/>
      <c r="K17" s="66"/>
      <c r="L17" s="66"/>
      <c r="M17" s="191"/>
    </row>
    <row r="18" spans="1:13" ht="30.75" thickBot="1" x14ac:dyDescent="0.3">
      <c r="A18" s="194"/>
      <c r="B18" s="337" t="s">
        <v>201</v>
      </c>
      <c r="C18" s="101" t="s">
        <v>1</v>
      </c>
      <c r="D18" s="101" t="s">
        <v>782</v>
      </c>
      <c r="E18" s="338" t="s">
        <v>783</v>
      </c>
      <c r="F18" s="66"/>
      <c r="G18" s="66"/>
      <c r="H18" s="66"/>
      <c r="I18" s="66"/>
      <c r="J18" s="66"/>
      <c r="K18" s="66"/>
      <c r="L18" s="66"/>
      <c r="M18" s="191"/>
    </row>
    <row r="19" spans="1:13" x14ac:dyDescent="0.25">
      <c r="A19" s="193" t="s">
        <v>200</v>
      </c>
      <c r="B19" s="72" t="s">
        <v>559</v>
      </c>
      <c r="C19" s="71"/>
      <c r="D19" s="66"/>
      <c r="E19" s="66"/>
      <c r="F19" s="66"/>
      <c r="G19" s="66"/>
      <c r="H19" s="66"/>
      <c r="I19" s="66"/>
      <c r="J19" s="66"/>
      <c r="K19" s="66"/>
      <c r="L19" s="66"/>
      <c r="M19" s="191"/>
    </row>
    <row r="20" spans="1:13" x14ac:dyDescent="0.25">
      <c r="A20" s="193"/>
      <c r="B20" s="258" t="s">
        <v>199</v>
      </c>
      <c r="C20" s="66"/>
      <c r="D20" s="66"/>
      <c r="E20" s="66"/>
      <c r="F20" s="66"/>
      <c r="G20" s="66"/>
      <c r="H20" s="66"/>
      <c r="I20" s="66"/>
      <c r="J20" s="66"/>
      <c r="K20" s="66"/>
      <c r="L20" s="66"/>
      <c r="M20" s="191"/>
    </row>
    <row r="21" spans="1:13" ht="15.75" thickBot="1" x14ac:dyDescent="0.3">
      <c r="A21" s="192"/>
      <c r="B21" s="259" t="s">
        <v>560</v>
      </c>
      <c r="C21" s="259" t="s">
        <v>561</v>
      </c>
      <c r="D21" s="399"/>
      <c r="E21" s="399"/>
      <c r="F21" s="66"/>
      <c r="G21" s="66"/>
      <c r="H21" s="66"/>
      <c r="I21" s="66"/>
      <c r="J21" s="66"/>
      <c r="K21" s="66"/>
      <c r="L21" s="66"/>
      <c r="M21" s="191"/>
    </row>
    <row r="22" spans="1:13" ht="30.75" thickBot="1" x14ac:dyDescent="0.3">
      <c r="A22" s="192"/>
      <c r="B22" s="375">
        <v>2641000000</v>
      </c>
      <c r="C22" s="487" t="s">
        <v>1036</v>
      </c>
      <c r="D22" s="66"/>
      <c r="E22" s="66"/>
      <c r="F22" s="66"/>
      <c r="G22" s="66"/>
      <c r="H22" s="66"/>
      <c r="I22" s="66"/>
      <c r="J22" s="66"/>
      <c r="K22" s="66"/>
      <c r="L22" s="66"/>
      <c r="M22" s="191"/>
    </row>
    <row r="23" spans="1:13" x14ac:dyDescent="0.25">
      <c r="A23" s="193" t="s">
        <v>198</v>
      </c>
      <c r="B23" s="72" t="s">
        <v>197</v>
      </c>
      <c r="C23" s="71"/>
      <c r="D23" s="66"/>
      <c r="E23" s="66"/>
      <c r="F23" s="66"/>
      <c r="G23" s="66"/>
      <c r="H23" s="66"/>
      <c r="I23" s="66"/>
      <c r="J23" s="66"/>
      <c r="K23" s="66"/>
      <c r="L23" s="66"/>
      <c r="M23" s="191"/>
    </row>
    <row r="24" spans="1:13" x14ac:dyDescent="0.25">
      <c r="A24" s="193"/>
      <c r="B24" s="258" t="s">
        <v>563</v>
      </c>
      <c r="C24" s="66"/>
      <c r="D24" s="66"/>
      <c r="E24" s="66"/>
      <c r="F24" s="66"/>
      <c r="G24" s="66"/>
      <c r="H24" s="66"/>
      <c r="I24" s="66"/>
      <c r="J24" s="66"/>
      <c r="K24" s="66"/>
      <c r="L24" s="66"/>
      <c r="M24" s="191"/>
    </row>
    <row r="25" spans="1:13" ht="15.75" thickBot="1" x14ac:dyDescent="0.3">
      <c r="A25" s="192"/>
      <c r="B25" s="259" t="s">
        <v>197</v>
      </c>
      <c r="C25" s="259" t="s">
        <v>562</v>
      </c>
      <c r="D25" s="399"/>
      <c r="E25" s="399"/>
      <c r="F25" s="66"/>
      <c r="G25" s="66"/>
      <c r="H25" s="66"/>
      <c r="I25" s="66"/>
      <c r="J25" s="66"/>
      <c r="K25" s="66"/>
      <c r="L25" s="66"/>
      <c r="M25" s="191"/>
    </row>
    <row r="26" spans="1:13" ht="15.75" thickBot="1" x14ac:dyDescent="0.3">
      <c r="A26" s="192"/>
      <c r="B26" s="157" t="s">
        <v>403</v>
      </c>
      <c r="C26" s="157"/>
      <c r="D26" s="66"/>
      <c r="E26" s="66"/>
      <c r="F26" s="66"/>
      <c r="G26" s="66"/>
      <c r="H26" s="66"/>
      <c r="I26" s="66"/>
      <c r="J26" s="66"/>
      <c r="K26" s="66"/>
      <c r="L26" s="66"/>
      <c r="M26" s="191"/>
    </row>
    <row r="27" spans="1:13" x14ac:dyDescent="0.25">
      <c r="A27" s="192" t="s">
        <v>196</v>
      </c>
      <c r="B27" s="155" t="s">
        <v>564</v>
      </c>
      <c r="C27" s="66"/>
      <c r="D27" s="66"/>
      <c r="E27" s="66"/>
      <c r="F27" s="66"/>
      <c r="G27" s="66"/>
      <c r="H27" s="66"/>
      <c r="I27" s="66"/>
      <c r="J27" s="66"/>
      <c r="K27" s="66"/>
      <c r="L27" s="66"/>
      <c r="M27" s="191"/>
    </row>
    <row r="28" spans="1:13" ht="15.75" thickBot="1" x14ac:dyDescent="0.3">
      <c r="A28" s="192"/>
      <c r="B28" s="491" t="s">
        <v>643</v>
      </c>
      <c r="C28" s="492"/>
      <c r="D28" s="492"/>
      <c r="E28" s="492"/>
      <c r="F28" s="66"/>
      <c r="G28" s="66"/>
      <c r="H28" s="66"/>
      <c r="I28" s="66"/>
      <c r="J28" s="66"/>
      <c r="K28" s="66"/>
      <c r="L28" s="66"/>
      <c r="M28" s="191"/>
    </row>
    <row r="29" spans="1:13" ht="66.75" customHeight="1" thickBot="1" x14ac:dyDescent="0.3">
      <c r="A29" s="192"/>
      <c r="B29" s="488" t="s">
        <v>1001</v>
      </c>
      <c r="C29" s="489"/>
      <c r="D29" s="489"/>
      <c r="E29" s="490"/>
      <c r="F29" s="66"/>
      <c r="G29" s="66"/>
      <c r="H29" s="66"/>
      <c r="I29" s="66"/>
      <c r="J29" s="66"/>
      <c r="K29" s="66"/>
      <c r="L29" s="66"/>
      <c r="M29" s="191"/>
    </row>
    <row r="30" spans="1:13" x14ac:dyDescent="0.25">
      <c r="A30" s="193"/>
      <c r="B30" s="491"/>
      <c r="C30" s="492"/>
      <c r="D30" s="492"/>
      <c r="E30" s="492"/>
      <c r="F30" s="66"/>
      <c r="G30" s="66"/>
      <c r="H30" s="66"/>
      <c r="I30" s="66"/>
      <c r="J30" s="66"/>
      <c r="K30" s="66"/>
      <c r="L30" s="66"/>
      <c r="M30" s="191"/>
    </row>
  </sheetData>
  <mergeCells count="7">
    <mergeCell ref="B29:E29"/>
    <mergeCell ref="B30:E30"/>
    <mergeCell ref="A2:M4"/>
    <mergeCell ref="A1:M1"/>
    <mergeCell ref="A5:I5"/>
    <mergeCell ref="B16:E16"/>
    <mergeCell ref="B28:E28"/>
  </mergeCells>
  <dataValidations count="4">
    <dataValidation type="list" allowBlank="1" showInputMessage="1" showErrorMessage="1" sqref="B12">
      <formula1>typeorganisation</formula1>
    </dataValidation>
    <dataValidation type="decimal" operator="greaterThanOrEqual" allowBlank="1" showInputMessage="1" showErrorMessage="1" sqref="B14">
      <formula1>0</formula1>
    </dataValidation>
    <dataValidation type="whole" allowBlank="1" showInputMessage="1" showErrorMessage="1" sqref="B22 C26 B30">
      <formula1>0</formula1>
      <formula2>100000000000000</formula2>
    </dataValidation>
    <dataValidation type="list" allowBlank="1" showInputMessage="1" showErrorMessage="1" sqref="B26">
      <formula1>yeartype2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4"/>
  <sheetViews>
    <sheetView zoomScale="70" zoomScaleNormal="70" workbookViewId="0">
      <pane ySplit="5" topLeftCell="A24" activePane="bottomLeft" state="frozen"/>
      <selection pane="bottomLeft" activeCell="B17" sqref="B17:E17"/>
    </sheetView>
  </sheetViews>
  <sheetFormatPr defaultRowHeight="15" x14ac:dyDescent="0.25"/>
  <cols>
    <col min="1" max="1" width="13.42578125" customWidth="1"/>
    <col min="2" max="2" width="89.7109375" customWidth="1"/>
    <col min="3" max="3" width="99" customWidth="1"/>
    <col min="4" max="4" width="49.5703125" customWidth="1"/>
    <col min="5" max="5" width="38.42578125" customWidth="1"/>
    <col min="6" max="6" width="23.85546875" customWidth="1"/>
    <col min="8" max="8" width="35.85546875" customWidth="1"/>
    <col min="10" max="10" width="2" customWidth="1"/>
    <col min="11" max="13" width="9.140625" hidden="1" customWidth="1"/>
  </cols>
  <sheetData>
    <row r="1" spans="1:52" ht="58.5" customHeight="1" x14ac:dyDescent="0.25">
      <c r="A1" s="497" t="s">
        <v>991</v>
      </c>
      <c r="B1" s="498"/>
      <c r="C1" s="498"/>
      <c r="D1" s="498"/>
      <c r="E1" s="498"/>
      <c r="F1" s="498"/>
      <c r="G1" s="498"/>
      <c r="H1" s="498"/>
      <c r="I1" s="498"/>
      <c r="J1" s="498"/>
      <c r="K1" s="498"/>
      <c r="L1" s="498"/>
      <c r="M1" s="498"/>
      <c r="N1" s="465"/>
      <c r="O1" s="465"/>
      <c r="P1" s="465"/>
      <c r="Q1" s="465"/>
      <c r="R1" s="465"/>
      <c r="S1" s="465"/>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466" customFormat="1" ht="15" customHeight="1" x14ac:dyDescent="0.25">
      <c r="A2" s="493"/>
      <c r="B2" s="494"/>
      <c r="C2" s="494"/>
      <c r="D2" s="494"/>
      <c r="E2" s="494"/>
      <c r="F2" s="494"/>
      <c r="G2" s="494"/>
      <c r="H2" s="494"/>
      <c r="I2" s="494"/>
      <c r="J2" s="494"/>
      <c r="K2" s="494"/>
      <c r="L2" s="494"/>
      <c r="M2" s="494"/>
    </row>
    <row r="3" spans="1:52" s="466" customFormat="1" ht="16.5" customHeight="1" x14ac:dyDescent="0.25">
      <c r="A3" s="493"/>
      <c r="B3" s="494"/>
      <c r="C3" s="494"/>
      <c r="D3" s="494"/>
      <c r="E3" s="494"/>
      <c r="F3" s="494"/>
      <c r="G3" s="494"/>
      <c r="H3" s="494"/>
      <c r="I3" s="494"/>
      <c r="J3" s="494"/>
      <c r="K3" s="494"/>
      <c r="L3" s="494"/>
      <c r="M3" s="494"/>
    </row>
    <row r="4" spans="1:52" s="466" customFormat="1" ht="16.5" customHeight="1" thickBot="1" x14ac:dyDescent="0.3">
      <c r="A4" s="495"/>
      <c r="B4" s="496"/>
      <c r="C4" s="496"/>
      <c r="D4" s="496"/>
      <c r="E4" s="496"/>
      <c r="F4" s="496"/>
      <c r="G4" s="496"/>
      <c r="H4" s="496"/>
      <c r="I4" s="496"/>
      <c r="J4" s="496"/>
      <c r="K4" s="496"/>
      <c r="L4" s="496"/>
      <c r="M4" s="496"/>
    </row>
    <row r="5" spans="1:52" ht="18.75" x14ac:dyDescent="0.25">
      <c r="A5" s="195" t="s">
        <v>565</v>
      </c>
      <c r="B5" s="154" t="s">
        <v>195</v>
      </c>
      <c r="C5" s="154"/>
      <c r="D5" s="154"/>
      <c r="E5" s="154"/>
      <c r="F5" s="154"/>
      <c r="G5" s="154"/>
      <c r="H5" s="154"/>
      <c r="I5" s="154"/>
      <c r="J5" s="154"/>
      <c r="K5" s="154"/>
      <c r="L5" s="154"/>
      <c r="M5" s="196"/>
    </row>
    <row r="6" spans="1:52" ht="18.75" x14ac:dyDescent="0.25">
      <c r="A6" s="197"/>
      <c r="B6" s="143" t="s">
        <v>194</v>
      </c>
      <c r="C6" s="143"/>
      <c r="D6" s="143"/>
      <c r="E6" s="143"/>
      <c r="F6" s="143"/>
      <c r="G6" s="143"/>
      <c r="H6" s="143"/>
      <c r="I6" s="143"/>
      <c r="J6" s="143"/>
      <c r="K6" s="143"/>
      <c r="L6" s="143"/>
      <c r="M6" s="198"/>
    </row>
    <row r="7" spans="1:52" x14ac:dyDescent="0.25">
      <c r="A7" s="199" t="s">
        <v>6</v>
      </c>
      <c r="B7" s="547" t="s">
        <v>569</v>
      </c>
      <c r="C7" s="548"/>
      <c r="D7" s="548"/>
      <c r="E7" s="548"/>
      <c r="F7" s="139"/>
      <c r="G7" s="139"/>
      <c r="H7" s="139"/>
      <c r="I7" s="139"/>
      <c r="J7" s="139"/>
      <c r="K7" s="139"/>
      <c r="L7" s="139"/>
      <c r="M7" s="200"/>
    </row>
    <row r="8" spans="1:52" ht="15.75" thickBot="1" x14ac:dyDescent="0.3">
      <c r="A8" s="260"/>
      <c r="B8" s="529" t="s">
        <v>567</v>
      </c>
      <c r="C8" s="530"/>
      <c r="D8" s="530"/>
      <c r="E8" s="531"/>
      <c r="F8" s="139"/>
      <c r="G8" s="139"/>
      <c r="H8" s="139"/>
      <c r="I8" s="139"/>
      <c r="J8" s="139"/>
      <c r="K8" s="139"/>
      <c r="L8" s="139"/>
      <c r="M8" s="200"/>
    </row>
    <row r="9" spans="1:52" ht="264.75" customHeight="1" thickBot="1" x14ac:dyDescent="0.3">
      <c r="A9" s="201"/>
      <c r="B9" s="532" t="s">
        <v>1025</v>
      </c>
      <c r="C9" s="533"/>
      <c r="D9" s="533"/>
      <c r="E9" s="534"/>
      <c r="F9" s="139"/>
      <c r="G9" s="139"/>
      <c r="H9" s="139"/>
      <c r="I9" s="139"/>
      <c r="J9" s="139"/>
      <c r="K9" s="139"/>
      <c r="L9" s="139"/>
      <c r="M9" s="200"/>
    </row>
    <row r="10" spans="1:52" ht="15.75" thickBot="1" x14ac:dyDescent="0.3">
      <c r="A10" s="202"/>
      <c r="B10" s="535" t="s">
        <v>778</v>
      </c>
      <c r="C10" s="536"/>
      <c r="D10" s="536"/>
      <c r="E10" s="537"/>
      <c r="F10" s="139"/>
      <c r="G10" s="139"/>
      <c r="H10" s="139"/>
      <c r="I10" s="139"/>
      <c r="J10" s="139"/>
      <c r="K10" s="139"/>
      <c r="L10" s="139"/>
      <c r="M10" s="200"/>
    </row>
    <row r="11" spans="1:52" x14ac:dyDescent="0.25">
      <c r="A11" s="199" t="s">
        <v>10</v>
      </c>
      <c r="B11" s="538" t="s">
        <v>570</v>
      </c>
      <c r="C11" s="539"/>
      <c r="D11" s="539"/>
      <c r="E11" s="539"/>
      <c r="F11" s="139"/>
      <c r="G11" s="139"/>
      <c r="H11" s="139"/>
      <c r="I11" s="139"/>
      <c r="J11" s="139"/>
      <c r="K11" s="139"/>
      <c r="L11" s="139"/>
      <c r="M11" s="200"/>
    </row>
    <row r="12" spans="1:52" ht="15.75" thickBot="1" x14ac:dyDescent="0.3">
      <c r="A12" s="260"/>
      <c r="B12" s="503" t="s">
        <v>568</v>
      </c>
      <c r="C12" s="504"/>
      <c r="D12" s="504"/>
      <c r="E12" s="504"/>
      <c r="F12" s="139"/>
      <c r="G12" s="139"/>
      <c r="H12" s="139"/>
      <c r="I12" s="139"/>
      <c r="J12" s="139"/>
      <c r="K12" s="139"/>
      <c r="L12" s="139"/>
      <c r="M12" s="200"/>
    </row>
    <row r="13" spans="1:52" ht="409.5" customHeight="1" thickBot="1" x14ac:dyDescent="0.3">
      <c r="A13" s="201"/>
      <c r="B13" s="526" t="s">
        <v>1026</v>
      </c>
      <c r="C13" s="527"/>
      <c r="D13" s="527"/>
      <c r="E13" s="528"/>
      <c r="F13" s="139"/>
      <c r="G13" s="139"/>
      <c r="H13" s="139"/>
      <c r="I13" s="139"/>
      <c r="J13" s="139"/>
      <c r="K13" s="139"/>
      <c r="L13" s="139"/>
      <c r="M13" s="200"/>
    </row>
    <row r="14" spans="1:52" ht="409.5" customHeight="1" thickBot="1" x14ac:dyDescent="0.3">
      <c r="A14" s="202"/>
      <c r="B14" s="540" t="s">
        <v>1021</v>
      </c>
      <c r="C14" s="527"/>
      <c r="D14" s="527"/>
      <c r="E14" s="528"/>
      <c r="F14" s="139"/>
      <c r="G14" s="139"/>
      <c r="H14" s="139"/>
      <c r="I14" s="139"/>
      <c r="J14" s="139"/>
      <c r="K14" s="139"/>
      <c r="L14" s="139"/>
      <c r="M14" s="200"/>
    </row>
    <row r="15" spans="1:52" ht="409.5" customHeight="1" thickBot="1" x14ac:dyDescent="0.3">
      <c r="A15" s="202"/>
      <c r="B15" s="526" t="s">
        <v>1022</v>
      </c>
      <c r="C15" s="527"/>
      <c r="D15" s="527"/>
      <c r="E15" s="528"/>
      <c r="F15" s="139"/>
      <c r="G15" s="139"/>
      <c r="H15" s="139"/>
      <c r="I15" s="139"/>
      <c r="J15" s="139"/>
      <c r="K15" s="139"/>
      <c r="L15" s="139"/>
      <c r="M15" s="200"/>
    </row>
    <row r="16" spans="1:52" ht="409.5" customHeight="1" thickBot="1" x14ac:dyDescent="0.3">
      <c r="A16" s="202"/>
      <c r="B16" s="526" t="s">
        <v>1023</v>
      </c>
      <c r="C16" s="527"/>
      <c r="D16" s="527"/>
      <c r="E16" s="528"/>
      <c r="F16" s="139"/>
      <c r="G16" s="139"/>
      <c r="H16" s="139"/>
      <c r="I16" s="139"/>
      <c r="J16" s="139"/>
      <c r="K16" s="139"/>
      <c r="L16" s="139"/>
      <c r="M16" s="200"/>
    </row>
    <row r="17" spans="1:13" ht="409.5" customHeight="1" thickBot="1" x14ac:dyDescent="0.3">
      <c r="A17" s="202"/>
      <c r="B17" s="526" t="s">
        <v>1011</v>
      </c>
      <c r="C17" s="527"/>
      <c r="D17" s="527"/>
      <c r="E17" s="528"/>
      <c r="F17" s="139"/>
      <c r="G17" s="139"/>
      <c r="H17" s="139"/>
      <c r="I17" s="139"/>
      <c r="J17" s="139"/>
      <c r="K17" s="139"/>
      <c r="L17" s="139"/>
      <c r="M17" s="200"/>
    </row>
    <row r="18" spans="1:13" ht="257.25" customHeight="1" thickBot="1" x14ac:dyDescent="0.3">
      <c r="A18" s="202"/>
      <c r="B18" s="526" t="s">
        <v>1002</v>
      </c>
      <c r="C18" s="527"/>
      <c r="D18" s="527"/>
      <c r="E18" s="528"/>
      <c r="F18" s="139"/>
      <c r="G18" s="139"/>
      <c r="H18" s="139"/>
      <c r="I18" s="139"/>
      <c r="J18" s="139"/>
      <c r="K18" s="139"/>
      <c r="L18" s="139"/>
      <c r="M18" s="200"/>
    </row>
    <row r="19" spans="1:13" ht="15.75" thickBot="1" x14ac:dyDescent="0.3">
      <c r="A19" s="202"/>
      <c r="B19" s="505" t="s">
        <v>778</v>
      </c>
      <c r="C19" s="506"/>
      <c r="D19" s="506"/>
      <c r="E19" s="507"/>
      <c r="F19" s="139"/>
      <c r="G19" s="139"/>
      <c r="H19" s="139"/>
      <c r="I19" s="139"/>
      <c r="J19" s="139"/>
      <c r="K19" s="139"/>
      <c r="L19" s="139"/>
      <c r="M19" s="200"/>
    </row>
    <row r="20" spans="1:13" x14ac:dyDescent="0.25">
      <c r="A20" s="203"/>
      <c r="B20" s="139"/>
      <c r="C20" s="139"/>
      <c r="D20" s="139"/>
      <c r="E20" s="139"/>
      <c r="F20" s="139"/>
      <c r="G20" s="139"/>
      <c r="H20" s="139"/>
      <c r="I20" s="139"/>
      <c r="J20" s="139"/>
      <c r="K20" s="139"/>
      <c r="L20" s="139"/>
      <c r="M20" s="200"/>
    </row>
    <row r="21" spans="1:13" ht="18.75" x14ac:dyDescent="0.25">
      <c r="A21" s="204"/>
      <c r="B21" s="143" t="s">
        <v>193</v>
      </c>
      <c r="C21" s="143"/>
      <c r="D21" s="143"/>
      <c r="E21" s="143"/>
      <c r="F21" s="143"/>
      <c r="G21" s="143"/>
      <c r="H21" s="143"/>
      <c r="I21" s="143"/>
      <c r="J21" s="143"/>
      <c r="K21" s="143"/>
      <c r="L21" s="143"/>
      <c r="M21" s="205"/>
    </row>
    <row r="22" spans="1:13" x14ac:dyDescent="0.25">
      <c r="A22" s="206" t="s">
        <v>192</v>
      </c>
      <c r="B22" s="508" t="s">
        <v>571</v>
      </c>
      <c r="C22" s="509"/>
      <c r="D22" s="509"/>
      <c r="E22" s="509"/>
      <c r="F22" s="139"/>
      <c r="G22" s="139"/>
      <c r="H22" s="139"/>
      <c r="I22" s="139"/>
      <c r="J22" s="139"/>
      <c r="K22" s="139"/>
      <c r="L22" s="139"/>
      <c r="M22" s="200"/>
    </row>
    <row r="23" spans="1:13" ht="15.75" thickBot="1" x14ac:dyDescent="0.3">
      <c r="A23" s="207"/>
      <c r="B23" s="153" t="s">
        <v>191</v>
      </c>
      <c r="C23" s="152"/>
      <c r="D23" s="152"/>
      <c r="E23" s="152"/>
      <c r="F23" s="139"/>
      <c r="G23" s="139"/>
      <c r="H23" s="139"/>
      <c r="I23" s="139"/>
      <c r="J23" s="139"/>
      <c r="K23" s="139"/>
      <c r="L23" s="139"/>
      <c r="M23" s="200"/>
    </row>
    <row r="24" spans="1:13" x14ac:dyDescent="0.25">
      <c r="A24" s="203"/>
      <c r="B24" s="151" t="s">
        <v>190</v>
      </c>
      <c r="C24" s="510" t="s">
        <v>185</v>
      </c>
      <c r="D24" s="510"/>
      <c r="E24" s="511"/>
      <c r="F24" s="510" t="s">
        <v>572</v>
      </c>
      <c r="G24" s="510"/>
      <c r="H24" s="511"/>
      <c r="I24" s="139"/>
      <c r="J24" s="139"/>
      <c r="K24" s="139"/>
      <c r="L24" s="139"/>
      <c r="M24" s="200"/>
    </row>
    <row r="25" spans="1:13" ht="324" customHeight="1" x14ac:dyDescent="0.25">
      <c r="A25" s="203"/>
      <c r="B25" s="351" t="s">
        <v>1020</v>
      </c>
      <c r="C25" s="515" t="s">
        <v>784</v>
      </c>
      <c r="D25" s="515"/>
      <c r="E25" s="518"/>
      <c r="F25" s="519" t="s">
        <v>785</v>
      </c>
      <c r="G25" s="520"/>
      <c r="H25" s="521"/>
      <c r="I25" s="139"/>
      <c r="J25" s="139"/>
      <c r="K25" s="139"/>
      <c r="L25" s="139"/>
      <c r="M25" s="200"/>
    </row>
    <row r="26" spans="1:13" ht="217.5" customHeight="1" x14ac:dyDescent="0.25">
      <c r="A26" s="203"/>
      <c r="B26" s="351" t="s">
        <v>1019</v>
      </c>
      <c r="C26" s="512" t="s">
        <v>786</v>
      </c>
      <c r="D26" s="515"/>
      <c r="E26" s="518"/>
      <c r="F26" s="522" t="s">
        <v>787</v>
      </c>
      <c r="G26" s="512"/>
      <c r="H26" s="523"/>
      <c r="I26" s="139"/>
      <c r="J26" s="139"/>
      <c r="K26" s="139"/>
      <c r="L26" s="139"/>
      <c r="M26" s="200"/>
    </row>
    <row r="27" spans="1:13" ht="405" x14ac:dyDescent="0.25">
      <c r="A27" s="203"/>
      <c r="B27" s="351" t="s">
        <v>1018</v>
      </c>
      <c r="C27" s="512" t="s">
        <v>876</v>
      </c>
      <c r="D27" s="513"/>
      <c r="E27" s="514"/>
      <c r="F27" s="543" t="s">
        <v>788</v>
      </c>
      <c r="G27" s="543"/>
      <c r="H27" s="544"/>
      <c r="I27" s="139"/>
      <c r="J27" s="139"/>
      <c r="K27" s="139"/>
      <c r="L27" s="139"/>
      <c r="M27" s="200"/>
    </row>
    <row r="28" spans="1:13" ht="409.5" x14ac:dyDescent="0.25">
      <c r="A28" s="203"/>
      <c r="B28" s="374" t="s">
        <v>1016</v>
      </c>
      <c r="C28" s="515" t="s">
        <v>877</v>
      </c>
      <c r="D28" s="516"/>
      <c r="E28" s="517"/>
      <c r="F28" s="543" t="s">
        <v>788</v>
      </c>
      <c r="G28" s="543"/>
      <c r="H28" s="544"/>
      <c r="I28" s="139"/>
      <c r="J28" s="139"/>
      <c r="K28" s="139"/>
      <c r="L28" s="139"/>
      <c r="M28" s="200"/>
    </row>
    <row r="29" spans="1:13" ht="195" x14ac:dyDescent="0.25">
      <c r="A29" s="203"/>
      <c r="B29" s="484" t="s">
        <v>1017</v>
      </c>
      <c r="C29" s="543" t="s">
        <v>1015</v>
      </c>
      <c r="D29" s="543"/>
      <c r="E29" s="544"/>
      <c r="F29" s="543" t="s">
        <v>788</v>
      </c>
      <c r="G29" s="543"/>
      <c r="H29" s="544"/>
      <c r="I29" s="139"/>
      <c r="J29" s="139"/>
      <c r="K29" s="139"/>
      <c r="L29" s="139"/>
      <c r="M29" s="200"/>
    </row>
    <row r="30" spans="1:13" ht="15.75" thickBot="1" x14ac:dyDescent="0.3">
      <c r="A30" s="203"/>
      <c r="B30" s="114"/>
      <c r="C30" s="545"/>
      <c r="D30" s="545"/>
      <c r="E30" s="546"/>
      <c r="F30" s="545"/>
      <c r="G30" s="545"/>
      <c r="H30" s="546"/>
      <c r="I30" s="139"/>
      <c r="J30" s="139"/>
      <c r="K30" s="139"/>
      <c r="L30" s="139"/>
      <c r="M30" s="200"/>
    </row>
    <row r="31" spans="1:13" x14ac:dyDescent="0.25">
      <c r="A31" s="203" t="s">
        <v>189</v>
      </c>
      <c r="B31" s="524" t="s">
        <v>599</v>
      </c>
      <c r="C31" s="525"/>
      <c r="D31" s="525"/>
      <c r="E31" s="525"/>
      <c r="F31" s="139"/>
      <c r="G31" s="139"/>
      <c r="H31" s="139"/>
      <c r="I31" s="139"/>
      <c r="J31" s="139"/>
      <c r="K31" s="139"/>
      <c r="L31" s="139"/>
      <c r="M31" s="200"/>
    </row>
    <row r="32" spans="1:13" ht="15.75" thickBot="1" x14ac:dyDescent="0.3">
      <c r="A32" s="203"/>
      <c r="B32" s="503" t="s">
        <v>601</v>
      </c>
      <c r="C32" s="504"/>
      <c r="D32" s="504"/>
      <c r="E32" s="504"/>
      <c r="F32" s="139"/>
      <c r="G32" s="139"/>
      <c r="H32" s="139"/>
      <c r="I32" s="139"/>
      <c r="J32" s="139"/>
      <c r="K32" s="139"/>
      <c r="L32" s="139"/>
      <c r="M32" s="200"/>
    </row>
    <row r="33" spans="1:13" ht="117.75" customHeight="1" thickBot="1" x14ac:dyDescent="0.3">
      <c r="A33" s="203"/>
      <c r="B33" s="526" t="s">
        <v>1012</v>
      </c>
      <c r="C33" s="527"/>
      <c r="D33" s="527"/>
      <c r="E33" s="528"/>
      <c r="F33" s="139"/>
      <c r="G33" s="139"/>
      <c r="H33" s="139"/>
      <c r="I33" s="139"/>
      <c r="J33" s="139"/>
      <c r="K33" s="139"/>
      <c r="L33" s="139"/>
      <c r="M33" s="200"/>
    </row>
    <row r="34" spans="1:13" x14ac:dyDescent="0.25">
      <c r="A34" s="203" t="s">
        <v>188</v>
      </c>
      <c r="B34" s="525" t="s">
        <v>600</v>
      </c>
      <c r="C34" s="525"/>
      <c r="D34" s="525"/>
      <c r="E34" s="525"/>
      <c r="F34" s="139"/>
      <c r="G34" s="139"/>
      <c r="H34" s="139"/>
      <c r="I34" s="139"/>
      <c r="J34" s="139"/>
      <c r="K34" s="139"/>
      <c r="L34" s="139"/>
      <c r="M34" s="200"/>
    </row>
    <row r="35" spans="1:13" ht="15.75" thickBot="1" x14ac:dyDescent="0.3">
      <c r="A35" s="203"/>
      <c r="B35" s="150" t="s">
        <v>187</v>
      </c>
      <c r="C35" s="139"/>
      <c r="D35" s="139"/>
      <c r="E35" s="139"/>
      <c r="F35" s="139"/>
      <c r="G35" s="139"/>
      <c r="H35" s="139"/>
      <c r="I35" s="139"/>
      <c r="J35" s="139"/>
      <c r="K35" s="139"/>
      <c r="L35" s="139"/>
      <c r="M35" s="200"/>
    </row>
    <row r="36" spans="1:13" x14ac:dyDescent="0.25">
      <c r="A36" s="203"/>
      <c r="B36" s="149" t="s">
        <v>186</v>
      </c>
      <c r="C36" s="148" t="s">
        <v>185</v>
      </c>
      <c r="D36" s="148" t="s">
        <v>602</v>
      </c>
      <c r="E36" s="148" t="s">
        <v>184</v>
      </c>
      <c r="F36" s="147" t="s">
        <v>8</v>
      </c>
      <c r="G36" s="139"/>
      <c r="H36" s="139"/>
      <c r="I36" s="139"/>
      <c r="J36" s="139"/>
      <c r="K36" s="139"/>
      <c r="L36" s="139"/>
      <c r="M36" s="139"/>
    </row>
    <row r="37" spans="1:13" x14ac:dyDescent="0.25">
      <c r="A37" s="203"/>
      <c r="B37" s="347" t="s">
        <v>94</v>
      </c>
      <c r="C37" s="348" t="s">
        <v>789</v>
      </c>
      <c r="D37" s="349" t="s">
        <v>602</v>
      </c>
      <c r="E37" s="348" t="s">
        <v>790</v>
      </c>
      <c r="F37" s="350"/>
      <c r="G37" s="139"/>
      <c r="H37" s="139"/>
      <c r="I37" s="139"/>
      <c r="J37" s="139"/>
      <c r="K37" s="139"/>
      <c r="L37" s="139"/>
      <c r="M37" s="139"/>
    </row>
    <row r="38" spans="1:13" ht="60" x14ac:dyDescent="0.25">
      <c r="A38" s="203"/>
      <c r="B38" s="347" t="s">
        <v>183</v>
      </c>
      <c r="C38" s="348" t="s">
        <v>995</v>
      </c>
      <c r="D38" s="353" t="s">
        <v>602</v>
      </c>
      <c r="E38" s="472" t="s">
        <v>997</v>
      </c>
      <c r="F38" s="339"/>
      <c r="G38" s="139"/>
      <c r="H38" s="139"/>
      <c r="I38" s="139"/>
      <c r="J38" s="139"/>
      <c r="K38" s="139"/>
      <c r="L38" s="139"/>
      <c r="M38" s="139"/>
    </row>
    <row r="39" spans="1:13" x14ac:dyDescent="0.25">
      <c r="A39" s="203"/>
      <c r="B39" s="347" t="s">
        <v>183</v>
      </c>
      <c r="C39" s="348" t="s">
        <v>793</v>
      </c>
      <c r="D39" s="473" t="s">
        <v>794</v>
      </c>
      <c r="E39" s="472" t="s">
        <v>998</v>
      </c>
      <c r="F39" s="339"/>
      <c r="G39" s="139"/>
      <c r="H39" s="139"/>
      <c r="I39" s="139"/>
      <c r="J39" s="139"/>
      <c r="K39" s="139"/>
      <c r="L39" s="139"/>
      <c r="M39" s="139"/>
    </row>
    <row r="40" spans="1:13" x14ac:dyDescent="0.25">
      <c r="A40" s="203"/>
      <c r="B40" s="347" t="s">
        <v>183</v>
      </c>
      <c r="C40" s="348" t="s">
        <v>994</v>
      </c>
      <c r="D40" s="473" t="s">
        <v>794</v>
      </c>
      <c r="E40" s="472" t="s">
        <v>996</v>
      </c>
      <c r="F40" s="339"/>
      <c r="G40" s="139"/>
      <c r="H40" s="139"/>
      <c r="I40" s="139"/>
      <c r="J40" s="139"/>
      <c r="K40" s="139"/>
      <c r="L40" s="139"/>
      <c r="M40" s="139"/>
    </row>
    <row r="41" spans="1:13" ht="30" x14ac:dyDescent="0.25">
      <c r="A41" s="203"/>
      <c r="B41" s="347" t="s">
        <v>182</v>
      </c>
      <c r="C41" s="352" t="s">
        <v>791</v>
      </c>
      <c r="D41" s="353" t="s">
        <v>602</v>
      </c>
      <c r="E41" s="348" t="s">
        <v>792</v>
      </c>
      <c r="F41" s="339"/>
      <c r="G41" s="139"/>
      <c r="H41" s="139"/>
      <c r="I41" s="139"/>
      <c r="J41" s="139"/>
      <c r="K41" s="139"/>
      <c r="L41" s="139"/>
      <c r="M41" s="139"/>
    </row>
    <row r="42" spans="1:13" x14ac:dyDescent="0.25">
      <c r="A42" s="203"/>
      <c r="B42" s="347" t="s">
        <v>181</v>
      </c>
      <c r="C42" s="352" t="s">
        <v>793</v>
      </c>
      <c r="D42" s="352" t="s">
        <v>794</v>
      </c>
      <c r="E42" s="352" t="s">
        <v>795</v>
      </c>
      <c r="F42" s="339"/>
      <c r="G42" s="139"/>
      <c r="H42" s="139"/>
      <c r="I42" s="139"/>
      <c r="J42" s="139"/>
      <c r="K42" s="139"/>
      <c r="L42" s="139"/>
      <c r="M42" s="139"/>
    </row>
    <row r="43" spans="1:13" ht="30" x14ac:dyDescent="0.25">
      <c r="A43" s="203"/>
      <c r="B43" s="347" t="s">
        <v>181</v>
      </c>
      <c r="C43" s="352" t="s">
        <v>791</v>
      </c>
      <c r="D43" s="353" t="s">
        <v>602</v>
      </c>
      <c r="E43" s="348" t="s">
        <v>792</v>
      </c>
      <c r="F43" s="339"/>
      <c r="G43" s="139"/>
      <c r="H43" s="139"/>
      <c r="I43" s="139"/>
      <c r="J43" s="139"/>
      <c r="K43" s="139"/>
      <c r="L43" s="139"/>
      <c r="M43" s="139"/>
    </row>
    <row r="44" spans="1:13" x14ac:dyDescent="0.25">
      <c r="A44" s="203"/>
      <c r="B44" s="347" t="s">
        <v>132</v>
      </c>
      <c r="C44" s="403" t="s">
        <v>904</v>
      </c>
      <c r="D44" s="352" t="s">
        <v>794</v>
      </c>
      <c r="E44" s="352" t="s">
        <v>905</v>
      </c>
      <c r="F44" s="339"/>
      <c r="G44" s="139"/>
      <c r="H44" s="139"/>
      <c r="I44" s="139"/>
      <c r="J44" s="139"/>
      <c r="K44" s="139"/>
      <c r="L44" s="139"/>
      <c r="M44" s="139"/>
    </row>
    <row r="45" spans="1:13" x14ac:dyDescent="0.25">
      <c r="A45" s="203"/>
      <c r="B45" s="347" t="s">
        <v>180</v>
      </c>
      <c r="C45" s="352" t="s">
        <v>993</v>
      </c>
      <c r="D45" s="352" t="s">
        <v>992</v>
      </c>
      <c r="E45" s="352" t="s">
        <v>905</v>
      </c>
      <c r="F45" s="339"/>
      <c r="G45" s="139"/>
      <c r="H45" s="139"/>
      <c r="I45" s="139"/>
      <c r="J45" s="139"/>
      <c r="K45" s="139"/>
      <c r="L45" s="139"/>
      <c r="M45" s="139"/>
    </row>
    <row r="46" spans="1:13" x14ac:dyDescent="0.25">
      <c r="A46" s="203"/>
      <c r="B46" s="347" t="s">
        <v>179</v>
      </c>
      <c r="C46" s="352" t="s">
        <v>782</v>
      </c>
      <c r="D46" s="345"/>
      <c r="E46" s="345"/>
      <c r="F46" s="339"/>
      <c r="G46" s="139"/>
      <c r="H46" s="139"/>
      <c r="I46" s="139"/>
      <c r="J46" s="139"/>
      <c r="K46" s="139"/>
      <c r="L46" s="139"/>
      <c r="M46" s="139"/>
    </row>
    <row r="47" spans="1:13" x14ac:dyDescent="0.25">
      <c r="A47" s="203"/>
      <c r="B47" s="347" t="s">
        <v>178</v>
      </c>
      <c r="C47" s="352" t="s">
        <v>782</v>
      </c>
      <c r="D47" s="345"/>
      <c r="E47" s="345"/>
      <c r="F47" s="339"/>
      <c r="G47" s="139"/>
      <c r="H47" s="139"/>
      <c r="I47" s="139"/>
      <c r="J47" s="139"/>
      <c r="K47" s="139"/>
      <c r="L47" s="139"/>
      <c r="M47" s="139"/>
    </row>
    <row r="48" spans="1:13" ht="30" x14ac:dyDescent="0.25">
      <c r="A48" s="203"/>
      <c r="B48" s="347" t="s">
        <v>177</v>
      </c>
      <c r="C48" s="352" t="s">
        <v>791</v>
      </c>
      <c r="D48" s="353" t="s">
        <v>602</v>
      </c>
      <c r="E48" s="348" t="s">
        <v>792</v>
      </c>
      <c r="F48" s="339"/>
      <c r="G48" s="139"/>
      <c r="H48" s="139"/>
      <c r="I48" s="139"/>
      <c r="J48" s="139"/>
      <c r="K48" s="139"/>
      <c r="L48" s="139"/>
      <c r="M48" s="139"/>
    </row>
    <row r="49" spans="1:13" ht="30" x14ac:dyDescent="0.25">
      <c r="A49" s="203"/>
      <c r="B49" s="354" t="s">
        <v>114</v>
      </c>
      <c r="C49" s="355" t="s">
        <v>791</v>
      </c>
      <c r="D49" s="353" t="s">
        <v>602</v>
      </c>
      <c r="E49" s="348" t="s">
        <v>792</v>
      </c>
      <c r="F49" s="340"/>
      <c r="G49" s="139"/>
      <c r="H49" s="139"/>
      <c r="I49" s="139"/>
      <c r="J49" s="139"/>
      <c r="K49" s="139"/>
      <c r="L49" s="139"/>
      <c r="M49" s="139"/>
    </row>
    <row r="50" spans="1:13" x14ac:dyDescent="0.25">
      <c r="A50" s="203"/>
      <c r="B50" s="354" t="s">
        <v>27</v>
      </c>
      <c r="C50" s="355" t="s">
        <v>796</v>
      </c>
      <c r="D50" s="356" t="s">
        <v>602</v>
      </c>
      <c r="E50" s="357" t="s">
        <v>797</v>
      </c>
      <c r="F50" s="340"/>
      <c r="G50" s="139"/>
      <c r="H50" s="139"/>
      <c r="I50" s="139"/>
      <c r="J50" s="139"/>
      <c r="K50" s="139"/>
      <c r="L50" s="139"/>
      <c r="M50" s="139"/>
    </row>
    <row r="51" spans="1:13" ht="15.75" thickBot="1" x14ac:dyDescent="0.3">
      <c r="A51" s="203"/>
      <c r="B51" s="471" t="s">
        <v>5</v>
      </c>
      <c r="C51" s="346"/>
      <c r="D51" s="346"/>
      <c r="E51" s="346"/>
      <c r="F51" s="112"/>
      <c r="G51" s="139"/>
      <c r="H51" s="139"/>
      <c r="I51" s="139"/>
      <c r="J51" s="139"/>
      <c r="K51" s="139"/>
      <c r="L51" s="139"/>
      <c r="M51" s="139"/>
    </row>
    <row r="52" spans="1:13" x14ac:dyDescent="0.25">
      <c r="A52" s="208" t="s">
        <v>176</v>
      </c>
      <c r="B52" s="142" t="s">
        <v>573</v>
      </c>
      <c r="C52" s="141"/>
      <c r="D52" s="139"/>
      <c r="E52" s="139"/>
      <c r="F52" s="139"/>
      <c r="G52" s="139"/>
      <c r="H52" s="139"/>
      <c r="I52" s="139"/>
      <c r="J52" s="139"/>
      <c r="K52" s="139"/>
      <c r="L52" s="139"/>
      <c r="M52" s="139"/>
    </row>
    <row r="53" spans="1:13" ht="15.75" thickBot="1" x14ac:dyDescent="0.3">
      <c r="A53" s="208"/>
      <c r="B53" s="145" t="s">
        <v>574</v>
      </c>
      <c r="C53" s="140"/>
      <c r="D53" s="139"/>
      <c r="E53" s="139"/>
      <c r="F53" s="139"/>
      <c r="G53" s="139"/>
      <c r="H53" s="139"/>
      <c r="I53" s="139"/>
      <c r="J53" s="139"/>
      <c r="K53" s="139"/>
      <c r="L53" s="139"/>
      <c r="M53" s="139"/>
    </row>
    <row r="54" spans="1:13" ht="162" customHeight="1" thickBot="1" x14ac:dyDescent="0.3">
      <c r="A54" s="208"/>
      <c r="B54" s="526" t="s">
        <v>1013</v>
      </c>
      <c r="C54" s="527"/>
      <c r="D54" s="527"/>
      <c r="E54" s="528"/>
      <c r="F54" s="139"/>
      <c r="G54" s="139"/>
      <c r="H54" s="139"/>
      <c r="I54" s="139"/>
      <c r="J54" s="139"/>
      <c r="K54" s="139"/>
      <c r="L54" s="139"/>
      <c r="M54" s="139"/>
    </row>
    <row r="55" spans="1:13" x14ac:dyDescent="0.25">
      <c r="A55" s="208" t="s">
        <v>175</v>
      </c>
      <c r="B55" s="524" t="s">
        <v>575</v>
      </c>
      <c r="C55" s="525"/>
      <c r="D55" s="525"/>
      <c r="E55" s="525"/>
      <c r="F55" s="139"/>
      <c r="G55" s="139"/>
      <c r="H55" s="139"/>
      <c r="I55" s="139"/>
      <c r="J55" s="139"/>
      <c r="K55" s="139"/>
      <c r="L55" s="139"/>
      <c r="M55" s="139"/>
    </row>
    <row r="56" spans="1:13" x14ac:dyDescent="0.25">
      <c r="A56" s="208"/>
      <c r="B56" s="145" t="s">
        <v>603</v>
      </c>
      <c r="C56" s="140"/>
      <c r="D56" s="139"/>
      <c r="E56" s="139"/>
      <c r="F56" s="139"/>
      <c r="G56" s="139"/>
      <c r="H56" s="139"/>
      <c r="I56" s="139"/>
      <c r="J56" s="139"/>
      <c r="K56" s="139"/>
      <c r="L56" s="139"/>
      <c r="M56" s="139"/>
    </row>
    <row r="57" spans="1:13" ht="15.75" thickBot="1" x14ac:dyDescent="0.3">
      <c r="A57" s="208"/>
      <c r="B57" s="144" t="s">
        <v>604</v>
      </c>
      <c r="C57" s="139"/>
      <c r="D57" s="139"/>
      <c r="E57" s="139"/>
      <c r="F57" s="139"/>
      <c r="G57" s="139"/>
      <c r="H57" s="139"/>
      <c r="I57" s="139"/>
      <c r="J57" s="139"/>
      <c r="K57" s="139"/>
      <c r="L57" s="139"/>
      <c r="M57" s="139"/>
    </row>
    <row r="58" spans="1:13" ht="103.5" customHeight="1" thickBot="1" x14ac:dyDescent="0.3">
      <c r="A58" s="208"/>
      <c r="B58" s="526" t="s">
        <v>807</v>
      </c>
      <c r="C58" s="527"/>
      <c r="D58" s="527"/>
      <c r="E58" s="528"/>
      <c r="F58" s="139"/>
      <c r="G58" s="139"/>
      <c r="H58" s="139"/>
      <c r="I58" s="139"/>
      <c r="J58" s="139"/>
      <c r="K58" s="139"/>
      <c r="L58" s="139"/>
      <c r="M58" s="139"/>
    </row>
    <row r="59" spans="1:13" x14ac:dyDescent="0.25">
      <c r="A59" s="203"/>
      <c r="B59" s="139"/>
      <c r="C59" s="139"/>
      <c r="D59" s="139"/>
      <c r="E59" s="139"/>
      <c r="F59" s="139"/>
      <c r="G59" s="139"/>
      <c r="H59" s="139"/>
      <c r="I59" s="139"/>
      <c r="J59" s="139"/>
      <c r="K59" s="139"/>
      <c r="L59" s="139"/>
      <c r="M59" s="139"/>
    </row>
    <row r="60" spans="1:13" ht="18.75" x14ac:dyDescent="0.25">
      <c r="A60" s="204"/>
      <c r="B60" s="143" t="s">
        <v>73</v>
      </c>
      <c r="C60" s="143"/>
      <c r="D60" s="143"/>
      <c r="E60" s="143"/>
      <c r="F60" s="143"/>
      <c r="G60" s="143"/>
      <c r="H60" s="143"/>
      <c r="I60" s="143"/>
      <c r="J60" s="143"/>
      <c r="K60" s="143"/>
      <c r="L60" s="143"/>
      <c r="M60" s="143"/>
    </row>
    <row r="61" spans="1:13" x14ac:dyDescent="0.25">
      <c r="A61" s="208" t="s">
        <v>174</v>
      </c>
      <c r="B61" s="142" t="s">
        <v>71</v>
      </c>
      <c r="C61" s="141"/>
      <c r="D61" s="139"/>
      <c r="E61" s="139"/>
      <c r="F61" s="139"/>
      <c r="G61" s="139"/>
      <c r="H61" s="139"/>
      <c r="I61" s="139"/>
      <c r="J61" s="139"/>
      <c r="K61" s="139"/>
      <c r="L61" s="139"/>
      <c r="M61" s="200"/>
    </row>
    <row r="62" spans="1:13" ht="15.75" thickBot="1" x14ac:dyDescent="0.3">
      <c r="A62" s="208"/>
      <c r="B62" s="541" t="s">
        <v>576</v>
      </c>
      <c r="C62" s="542"/>
      <c r="D62" s="542"/>
      <c r="E62" s="542"/>
      <c r="F62" s="139"/>
      <c r="G62" s="139"/>
      <c r="H62" s="139"/>
      <c r="I62" s="139"/>
      <c r="J62" s="139"/>
      <c r="K62" s="139"/>
      <c r="L62" s="139"/>
      <c r="M62" s="200"/>
    </row>
    <row r="63" spans="1:13" ht="131.25" customHeight="1" thickBot="1" x14ac:dyDescent="0.3">
      <c r="A63" s="208"/>
      <c r="B63" s="526" t="s">
        <v>1024</v>
      </c>
      <c r="C63" s="527"/>
      <c r="D63" s="527"/>
      <c r="E63" s="528"/>
      <c r="F63" s="139"/>
      <c r="G63" s="139"/>
      <c r="H63" s="139"/>
      <c r="I63" s="139"/>
      <c r="J63" s="139"/>
      <c r="K63" s="139"/>
      <c r="L63" s="139"/>
      <c r="M63" s="200"/>
    </row>
    <row r="64" spans="1:13" x14ac:dyDescent="0.25">
      <c r="A64" s="203"/>
      <c r="B64" s="139"/>
      <c r="C64" s="139"/>
      <c r="D64" s="139"/>
      <c r="E64" s="139"/>
      <c r="F64" s="139"/>
      <c r="G64" s="139"/>
      <c r="H64" s="139"/>
      <c r="I64" s="139"/>
      <c r="J64" s="139"/>
      <c r="K64" s="139"/>
      <c r="L64" s="139"/>
      <c r="M64" s="200"/>
    </row>
  </sheetData>
  <mergeCells count="39">
    <mergeCell ref="A1:M1"/>
    <mergeCell ref="A2:M4"/>
    <mergeCell ref="B63:E63"/>
    <mergeCell ref="B33:E33"/>
    <mergeCell ref="B34:E34"/>
    <mergeCell ref="B54:E54"/>
    <mergeCell ref="B55:E55"/>
    <mergeCell ref="B58:E58"/>
    <mergeCell ref="B62:E62"/>
    <mergeCell ref="F28:H28"/>
    <mergeCell ref="C29:E29"/>
    <mergeCell ref="F29:H29"/>
    <mergeCell ref="C30:E30"/>
    <mergeCell ref="F30:H30"/>
    <mergeCell ref="F27:H27"/>
    <mergeCell ref="B7:E7"/>
    <mergeCell ref="B8:E8"/>
    <mergeCell ref="B9:E9"/>
    <mergeCell ref="B10:E10"/>
    <mergeCell ref="F24:H24"/>
    <mergeCell ref="B11:E11"/>
    <mergeCell ref="B12:E12"/>
    <mergeCell ref="B13:E13"/>
    <mergeCell ref="B15:E15"/>
    <mergeCell ref="B16:E16"/>
    <mergeCell ref="B17:E17"/>
    <mergeCell ref="B14:E14"/>
    <mergeCell ref="F25:H25"/>
    <mergeCell ref="C26:E26"/>
    <mergeCell ref="F26:H26"/>
    <mergeCell ref="B31:E31"/>
    <mergeCell ref="B18:E18"/>
    <mergeCell ref="B32:E32"/>
    <mergeCell ref="B19:E19"/>
    <mergeCell ref="B22:E22"/>
    <mergeCell ref="C24:E24"/>
    <mergeCell ref="C27:E27"/>
    <mergeCell ref="C28:E28"/>
    <mergeCell ref="C25:E25"/>
  </mergeCells>
  <dataValidations count="1">
    <dataValidation type="whole" allowBlank="1" showInputMessage="1" showErrorMessage="1" sqref="B64">
      <formula1>0</formula1>
      <formula2>100000000000000</formula2>
    </dataValidation>
  </dataValidations>
  <hyperlinks>
    <hyperlink ref="F25" r:id="rId1"/>
    <hyperlink ref="F26" r:id="rId2"/>
    <hyperlink ref="D37" r:id="rId3" display="https://www.gov.scot/publications/climate-ready-scotland-scotlands-climate-change-adaptation-programme-2019-2024-strategic-environmental-assessment/pages/2/"/>
    <hyperlink ref="D41" r:id="rId4"/>
    <hyperlink ref="D50" r:id="rId5"/>
    <hyperlink ref="D48" r:id="rId6"/>
    <hyperlink ref="D49" r:id="rId7"/>
    <hyperlink ref="D43" r:id="rId8"/>
    <hyperlink ref="D38" r:id="rId9"/>
  </hyperlinks>
  <pageMargins left="0.7" right="0.7" top="0.75" bottom="0.75" header="0.3" footer="0.3"/>
  <pageSetup paperSize="9" orientation="portrait" horizontalDpi="90" verticalDpi="90"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32"/>
  <sheetViews>
    <sheetView topLeftCell="B1" zoomScale="70" zoomScaleNormal="70" workbookViewId="0">
      <pane ySplit="5" topLeftCell="A80" activePane="bottomLeft" state="frozen"/>
      <selection pane="bottomLeft" activeCell="F96" sqref="F96"/>
    </sheetView>
  </sheetViews>
  <sheetFormatPr defaultColWidth="9.28515625" defaultRowHeight="15" x14ac:dyDescent="0.25"/>
  <cols>
    <col min="1" max="1" width="8" style="65" customWidth="1"/>
    <col min="2" max="2" width="92.85546875" style="65" customWidth="1"/>
    <col min="3" max="3" width="25" style="65" customWidth="1"/>
    <col min="4" max="4" width="23.7109375" style="435" customWidth="1"/>
    <col min="5" max="5" width="17.7109375" style="65" customWidth="1"/>
    <col min="6" max="6" width="21.140625" style="65" customWidth="1"/>
    <col min="7" max="7" width="29.42578125" style="65" customWidth="1"/>
    <col min="8" max="8" width="16.28515625" style="65" customWidth="1"/>
    <col min="9" max="9" width="16.140625" style="65" customWidth="1"/>
    <col min="10" max="10" width="58.28515625" style="65" customWidth="1"/>
    <col min="11" max="11" width="19.7109375" style="65" customWidth="1"/>
    <col min="12" max="12" width="15.140625" style="65" customWidth="1"/>
    <col min="13" max="13" width="36.85546875" style="65" customWidth="1"/>
    <col min="14" max="14" width="19" style="65" customWidth="1"/>
    <col min="15" max="16384" width="9.28515625" style="65"/>
  </cols>
  <sheetData>
    <row r="1" spans="1:52" customFormat="1" ht="58.5" customHeight="1" x14ac:dyDescent="0.25">
      <c r="A1" s="497" t="s">
        <v>991</v>
      </c>
      <c r="B1" s="498"/>
      <c r="C1" s="498"/>
      <c r="D1" s="498"/>
      <c r="E1" s="498"/>
      <c r="F1" s="498"/>
      <c r="G1" s="498"/>
      <c r="H1" s="498"/>
      <c r="I1" s="498"/>
      <c r="J1" s="498"/>
      <c r="K1" s="498"/>
      <c r="L1" s="498"/>
      <c r="M1" s="498"/>
      <c r="N1" s="465"/>
      <c r="O1" s="465"/>
      <c r="P1" s="465"/>
      <c r="Q1" s="465"/>
      <c r="R1" s="465"/>
      <c r="S1" s="465"/>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466" customFormat="1" ht="15" customHeight="1" x14ac:dyDescent="0.25">
      <c r="A2" s="493"/>
      <c r="B2" s="494"/>
      <c r="C2" s="494"/>
      <c r="D2" s="494"/>
      <c r="E2" s="494"/>
      <c r="F2" s="494"/>
      <c r="G2" s="494"/>
      <c r="H2" s="494"/>
      <c r="I2" s="494"/>
      <c r="J2" s="494"/>
      <c r="K2" s="494"/>
      <c r="L2" s="494"/>
      <c r="M2" s="494"/>
    </row>
    <row r="3" spans="1:52" s="466" customFormat="1" ht="16.5" customHeight="1" x14ac:dyDescent="0.25">
      <c r="A3" s="493"/>
      <c r="B3" s="494"/>
      <c r="C3" s="494"/>
      <c r="D3" s="494"/>
      <c r="E3" s="494"/>
      <c r="F3" s="494"/>
      <c r="G3" s="494"/>
      <c r="H3" s="494"/>
      <c r="I3" s="494"/>
      <c r="J3" s="494"/>
      <c r="K3" s="494"/>
      <c r="L3" s="494"/>
      <c r="M3" s="494"/>
    </row>
    <row r="4" spans="1:52" s="466" customFormat="1" ht="16.5" customHeight="1" thickBot="1" x14ac:dyDescent="0.3">
      <c r="A4" s="495"/>
      <c r="B4" s="496"/>
      <c r="C4" s="496"/>
      <c r="D4" s="496"/>
      <c r="E4" s="496"/>
      <c r="F4" s="496"/>
      <c r="G4" s="496"/>
      <c r="H4" s="496"/>
      <c r="I4" s="496"/>
      <c r="J4" s="496"/>
      <c r="K4" s="496"/>
      <c r="L4" s="496"/>
      <c r="M4" s="496"/>
    </row>
    <row r="5" spans="1:52" ht="18.75" x14ac:dyDescent="0.25">
      <c r="A5" s="209" t="s">
        <v>606</v>
      </c>
      <c r="B5" s="138" t="s">
        <v>173</v>
      </c>
      <c r="C5" s="138"/>
      <c r="D5" s="137"/>
      <c r="E5" s="137"/>
      <c r="F5" s="137"/>
      <c r="G5" s="137"/>
      <c r="H5" s="137"/>
      <c r="I5" s="137"/>
      <c r="J5" s="137"/>
      <c r="K5" s="137"/>
      <c r="L5" s="137"/>
      <c r="M5" s="210"/>
      <c r="N5" s="107"/>
    </row>
    <row r="6" spans="1:52" ht="18.75" x14ac:dyDescent="0.25">
      <c r="A6" s="211"/>
      <c r="B6" s="111" t="s">
        <v>172</v>
      </c>
      <c r="C6" s="111"/>
      <c r="D6" s="111"/>
      <c r="E6" s="111"/>
      <c r="F6" s="111"/>
      <c r="G6" s="111"/>
      <c r="H6" s="111"/>
      <c r="I6" s="111"/>
      <c r="J6" s="111"/>
      <c r="K6" s="111"/>
      <c r="L6" s="111"/>
      <c r="M6" s="212"/>
      <c r="N6" s="107"/>
    </row>
    <row r="7" spans="1:52" x14ac:dyDescent="0.25">
      <c r="A7" s="213" t="s">
        <v>171</v>
      </c>
      <c r="B7" s="134" t="s">
        <v>613</v>
      </c>
      <c r="C7" s="110"/>
      <c r="D7" s="422"/>
      <c r="E7" s="109"/>
      <c r="F7" s="109"/>
      <c r="G7" s="109"/>
      <c r="H7" s="109"/>
      <c r="I7" s="109"/>
      <c r="J7" s="109"/>
      <c r="K7" s="109"/>
      <c r="L7" s="109"/>
      <c r="M7" s="214"/>
      <c r="N7" s="107"/>
    </row>
    <row r="8" spans="1:52" ht="63.75" customHeight="1" x14ac:dyDescent="0.25">
      <c r="A8" s="213"/>
      <c r="B8" s="439" t="s">
        <v>614</v>
      </c>
      <c r="C8" s="424"/>
      <c r="D8" s="424"/>
      <c r="E8" s="424"/>
      <c r="F8" s="109"/>
      <c r="G8" s="109"/>
      <c r="H8" s="109"/>
      <c r="I8" s="109"/>
      <c r="J8" s="109"/>
      <c r="K8" s="109"/>
      <c r="L8" s="109"/>
      <c r="M8" s="214"/>
      <c r="N8" s="107"/>
    </row>
    <row r="9" spans="1:52" ht="30" x14ac:dyDescent="0.25">
      <c r="A9" s="215"/>
      <c r="B9" s="424" t="s">
        <v>577</v>
      </c>
      <c r="C9" s="424"/>
      <c r="D9" s="424"/>
      <c r="E9" s="424"/>
      <c r="F9" s="109"/>
      <c r="G9" s="109"/>
      <c r="H9" s="109"/>
      <c r="I9" s="109"/>
      <c r="J9" s="109"/>
      <c r="K9" s="109"/>
      <c r="L9" s="109"/>
      <c r="M9" s="214"/>
      <c r="N9" s="107"/>
      <c r="Q9" s="107"/>
    </row>
    <row r="10" spans="1:52" ht="15.75" customHeight="1" thickBot="1" x14ac:dyDescent="0.3">
      <c r="A10" s="215"/>
      <c r="B10" s="438" t="s">
        <v>615</v>
      </c>
      <c r="C10" s="438"/>
      <c r="D10" s="438"/>
      <c r="E10" s="438"/>
      <c r="F10" s="109"/>
      <c r="G10" s="109"/>
      <c r="H10" s="109"/>
      <c r="I10" s="109"/>
      <c r="J10" s="400"/>
      <c r="K10" s="109"/>
      <c r="L10" s="109"/>
      <c r="M10" s="214"/>
      <c r="N10" s="107"/>
      <c r="Q10" s="107"/>
    </row>
    <row r="11" spans="1:52" x14ac:dyDescent="0.25">
      <c r="A11" s="215"/>
      <c r="B11" s="391" t="s">
        <v>170</v>
      </c>
      <c r="C11" s="136" t="s">
        <v>0</v>
      </c>
      <c r="D11" s="136" t="s">
        <v>169</v>
      </c>
      <c r="E11" s="136" t="s">
        <v>168</v>
      </c>
      <c r="F11" s="136" t="s">
        <v>167</v>
      </c>
      <c r="G11" s="136" t="s">
        <v>166</v>
      </c>
      <c r="H11" s="136" t="s">
        <v>100</v>
      </c>
      <c r="I11" s="136" t="s">
        <v>9</v>
      </c>
      <c r="J11" s="417" t="s">
        <v>8</v>
      </c>
      <c r="K11" s="109"/>
      <c r="L11" s="109"/>
      <c r="M11" s="214"/>
      <c r="N11" s="107"/>
      <c r="Q11" s="107"/>
    </row>
    <row r="12" spans="1:52" ht="45" x14ac:dyDescent="0.25">
      <c r="A12" s="215"/>
      <c r="B12" s="437" t="s">
        <v>776</v>
      </c>
      <c r="C12" s="406" t="s">
        <v>238</v>
      </c>
      <c r="D12" s="406" t="s">
        <v>518</v>
      </c>
      <c r="E12" s="443">
        <v>265.25700000000001</v>
      </c>
      <c r="F12" s="443">
        <v>21611.975999999999</v>
      </c>
      <c r="G12" s="443">
        <v>345.214</v>
      </c>
      <c r="H12" s="443">
        <f t="shared" ref="H12:H27" si="0">SUM(E12:G12)</f>
        <v>22222.447</v>
      </c>
      <c r="I12" s="406" t="s">
        <v>13</v>
      </c>
      <c r="J12" s="464" t="s">
        <v>1030</v>
      </c>
      <c r="K12" s="109"/>
      <c r="L12" s="109"/>
      <c r="M12" s="214"/>
      <c r="N12" s="107"/>
      <c r="Q12" s="107"/>
    </row>
    <row r="13" spans="1:52" ht="30" x14ac:dyDescent="0.25">
      <c r="A13" s="215"/>
      <c r="B13" s="437" t="s">
        <v>165</v>
      </c>
      <c r="C13" s="406" t="str">
        <f>VLOOKUP(C$12,[1]ListsReq!$C$3:$R$34,2,FALSE)</f>
        <v>2016/17</v>
      </c>
      <c r="D13" s="406" t="s">
        <v>518</v>
      </c>
      <c r="E13" s="443">
        <v>279.7</v>
      </c>
      <c r="F13" s="443">
        <v>17051.7</v>
      </c>
      <c r="G13" s="443">
        <v>326.10000000000002</v>
      </c>
      <c r="H13" s="443">
        <f t="shared" si="0"/>
        <v>17657.5</v>
      </c>
      <c r="I13" s="406" t="s">
        <v>13</v>
      </c>
      <c r="J13" s="464" t="s">
        <v>1029</v>
      </c>
      <c r="K13" s="109"/>
      <c r="L13" s="109"/>
      <c r="M13" s="214"/>
      <c r="N13" s="107"/>
      <c r="Q13" s="107"/>
    </row>
    <row r="14" spans="1:52" ht="30" x14ac:dyDescent="0.25">
      <c r="A14" s="215"/>
      <c r="B14" s="437" t="s">
        <v>164</v>
      </c>
      <c r="C14" s="406" t="str">
        <f>VLOOKUP(C$12,[1]ListsReq!$C$3:$R$34,3,FALSE)</f>
        <v>2017/18</v>
      </c>
      <c r="D14" s="406" t="s">
        <v>518</v>
      </c>
      <c r="E14" s="443">
        <v>296.3</v>
      </c>
      <c r="F14" s="443">
        <v>13512.1</v>
      </c>
      <c r="G14" s="443">
        <v>285.39999999999998</v>
      </c>
      <c r="H14" s="443">
        <f t="shared" si="0"/>
        <v>14093.8</v>
      </c>
      <c r="I14" s="406" t="s">
        <v>13</v>
      </c>
      <c r="J14" s="464" t="s">
        <v>1028</v>
      </c>
      <c r="K14" s="109"/>
      <c r="L14" s="109"/>
      <c r="M14" s="214"/>
      <c r="N14" s="107"/>
      <c r="Q14" s="107"/>
    </row>
    <row r="15" spans="1:52" ht="30" x14ac:dyDescent="0.25">
      <c r="A15" s="215"/>
      <c r="B15" s="437" t="s">
        <v>163</v>
      </c>
      <c r="C15" s="406" t="str">
        <f>VLOOKUP(C$12,[1]ListsReq!$C$3:$R$34,4,FALSE)</f>
        <v>2018/19</v>
      </c>
      <c r="D15" s="406" t="s">
        <v>518</v>
      </c>
      <c r="E15" s="443">
        <v>256.89999999999998</v>
      </c>
      <c r="F15" s="443">
        <v>8801.2999999999993</v>
      </c>
      <c r="G15" s="443">
        <v>331.8</v>
      </c>
      <c r="H15" s="443">
        <f t="shared" si="0"/>
        <v>9389.9999999999982</v>
      </c>
      <c r="I15" s="406" t="s">
        <v>13</v>
      </c>
      <c r="J15" s="464" t="s">
        <v>1027</v>
      </c>
      <c r="K15" s="109"/>
      <c r="L15" s="109"/>
      <c r="M15" s="214"/>
      <c r="N15" s="107"/>
      <c r="Q15" s="107"/>
    </row>
    <row r="16" spans="1:52" ht="45" x14ac:dyDescent="0.25">
      <c r="A16" s="215"/>
      <c r="B16" s="437" t="s">
        <v>162</v>
      </c>
      <c r="C16" s="406" t="str">
        <f>VLOOKUP(C$12,[1]ListsReq!$C$3:$R$34,5,FALSE)</f>
        <v>2019/20</v>
      </c>
      <c r="D16" s="406" t="s">
        <v>518</v>
      </c>
      <c r="E16" s="443">
        <v>250</v>
      </c>
      <c r="F16" s="443">
        <v>6692.3</v>
      </c>
      <c r="G16" s="443">
        <v>271.7</v>
      </c>
      <c r="H16" s="443">
        <f t="shared" si="0"/>
        <v>7214</v>
      </c>
      <c r="I16" s="406" t="s">
        <v>13</v>
      </c>
      <c r="J16" s="464" t="s">
        <v>880</v>
      </c>
      <c r="K16" s="109"/>
      <c r="L16" s="109"/>
      <c r="M16" s="214"/>
      <c r="N16" s="107"/>
      <c r="Q16" s="107"/>
    </row>
    <row r="17" spans="1:17" ht="18" x14ac:dyDescent="0.25">
      <c r="A17" s="215"/>
      <c r="B17" s="437" t="s">
        <v>161</v>
      </c>
      <c r="C17" s="406">
        <f>VLOOKUP(C$12,[1]ListsReq!$C$3:$R$34,6,FALSE)</f>
        <v>0</v>
      </c>
      <c r="D17" s="406"/>
      <c r="E17" s="443"/>
      <c r="F17" s="443"/>
      <c r="G17" s="443"/>
      <c r="H17" s="443">
        <f t="shared" si="0"/>
        <v>0</v>
      </c>
      <c r="I17" s="406" t="s">
        <v>13</v>
      </c>
      <c r="J17" s="464"/>
      <c r="K17" s="109"/>
      <c r="L17" s="109"/>
      <c r="M17" s="214"/>
      <c r="N17" s="107"/>
      <c r="Q17" s="107"/>
    </row>
    <row r="18" spans="1:17" ht="18" x14ac:dyDescent="0.25">
      <c r="A18" s="215"/>
      <c r="B18" s="437" t="s">
        <v>160</v>
      </c>
      <c r="C18" s="406">
        <f>VLOOKUP(C$12,[1]ListsReq!$C$3:$R$34,7,FALSE)</f>
        <v>0</v>
      </c>
      <c r="D18" s="406"/>
      <c r="E18" s="443"/>
      <c r="F18" s="443"/>
      <c r="G18" s="443"/>
      <c r="H18" s="443">
        <f t="shared" si="0"/>
        <v>0</v>
      </c>
      <c r="I18" s="406" t="s">
        <v>13</v>
      </c>
      <c r="J18" s="464"/>
      <c r="K18" s="109"/>
      <c r="L18" s="109"/>
      <c r="M18" s="214"/>
      <c r="N18" s="107"/>
      <c r="Q18" s="107"/>
    </row>
    <row r="19" spans="1:17" ht="18" x14ac:dyDescent="0.25">
      <c r="A19" s="215"/>
      <c r="B19" s="437" t="s">
        <v>159</v>
      </c>
      <c r="C19" s="406">
        <f>VLOOKUP(C$12,[1]ListsReq!$C$3:$R$34,8,FALSE)</f>
        <v>0</v>
      </c>
      <c r="D19" s="406"/>
      <c r="E19" s="443"/>
      <c r="F19" s="443"/>
      <c r="G19" s="443"/>
      <c r="H19" s="443">
        <f t="shared" si="0"/>
        <v>0</v>
      </c>
      <c r="I19" s="406" t="s">
        <v>13</v>
      </c>
      <c r="J19" s="464"/>
      <c r="K19" s="109"/>
      <c r="L19" s="109"/>
      <c r="M19" s="214"/>
      <c r="N19" s="107"/>
      <c r="Q19" s="107"/>
    </row>
    <row r="20" spans="1:17" ht="18" x14ac:dyDescent="0.25">
      <c r="A20" s="215"/>
      <c r="B20" s="437" t="s">
        <v>158</v>
      </c>
      <c r="C20" s="406">
        <f>VLOOKUP(C$12,[1]ListsReq!$C$3:$R$34,9,FALSE)</f>
        <v>0</v>
      </c>
      <c r="D20" s="406"/>
      <c r="E20" s="443"/>
      <c r="F20" s="443"/>
      <c r="G20" s="443"/>
      <c r="H20" s="443">
        <f t="shared" si="0"/>
        <v>0</v>
      </c>
      <c r="I20" s="406" t="s">
        <v>13</v>
      </c>
      <c r="J20" s="464"/>
      <c r="K20" s="109"/>
      <c r="L20" s="109"/>
      <c r="M20" s="214"/>
      <c r="N20" s="107"/>
      <c r="Q20" s="107"/>
    </row>
    <row r="21" spans="1:17" ht="18" x14ac:dyDescent="0.25">
      <c r="A21" s="215"/>
      <c r="B21" s="437" t="s">
        <v>157</v>
      </c>
      <c r="C21" s="406">
        <f>VLOOKUP(C$12,[1]ListsReq!$C$3:$R$34,10,FALSE)</f>
        <v>0</v>
      </c>
      <c r="D21" s="406"/>
      <c r="E21" s="443"/>
      <c r="F21" s="443"/>
      <c r="G21" s="443"/>
      <c r="H21" s="443">
        <f t="shared" si="0"/>
        <v>0</v>
      </c>
      <c r="I21" s="406" t="s">
        <v>13</v>
      </c>
      <c r="J21" s="464"/>
      <c r="K21" s="109"/>
      <c r="L21" s="109"/>
      <c r="M21" s="214"/>
      <c r="N21" s="107"/>
      <c r="Q21" s="107"/>
    </row>
    <row r="22" spans="1:17" ht="18" x14ac:dyDescent="0.25">
      <c r="A22" s="215"/>
      <c r="B22" s="437" t="s">
        <v>156</v>
      </c>
      <c r="C22" s="406">
        <f>VLOOKUP(C$12,[1]ListsReq!$C$3:$R$34,11,FALSE)</f>
        <v>0</v>
      </c>
      <c r="D22" s="406"/>
      <c r="E22" s="443"/>
      <c r="F22" s="443"/>
      <c r="G22" s="443"/>
      <c r="H22" s="443">
        <f t="shared" si="0"/>
        <v>0</v>
      </c>
      <c r="I22" s="406" t="s">
        <v>13</v>
      </c>
      <c r="J22" s="464"/>
      <c r="K22" s="109"/>
      <c r="L22" s="109"/>
      <c r="M22" s="214"/>
      <c r="N22" s="107"/>
      <c r="Q22" s="107"/>
    </row>
    <row r="23" spans="1:17" ht="18" x14ac:dyDescent="0.25">
      <c r="A23" s="215"/>
      <c r="B23" s="437" t="s">
        <v>155</v>
      </c>
      <c r="C23" s="406">
        <f>VLOOKUP(C$12,[1]ListsReq!$C$3:$R$34,12,FALSE)</f>
        <v>0</v>
      </c>
      <c r="D23" s="406"/>
      <c r="E23" s="443"/>
      <c r="F23" s="443"/>
      <c r="G23" s="443"/>
      <c r="H23" s="443">
        <f t="shared" si="0"/>
        <v>0</v>
      </c>
      <c r="I23" s="406" t="s">
        <v>13</v>
      </c>
      <c r="J23" s="464"/>
      <c r="K23" s="109"/>
      <c r="L23" s="109"/>
      <c r="M23" s="214"/>
      <c r="N23" s="107"/>
      <c r="Q23" s="107"/>
    </row>
    <row r="24" spans="1:17" ht="18" x14ac:dyDescent="0.25">
      <c r="A24" s="215"/>
      <c r="B24" s="437" t="s">
        <v>154</v>
      </c>
      <c r="C24" s="406">
        <f>VLOOKUP(C$12,[1]ListsReq!$C$3:$R$34,13,FALSE)</f>
        <v>0</v>
      </c>
      <c r="D24" s="406"/>
      <c r="E24" s="443"/>
      <c r="F24" s="443"/>
      <c r="G24" s="443"/>
      <c r="H24" s="443">
        <f t="shared" si="0"/>
        <v>0</v>
      </c>
      <c r="I24" s="406" t="s">
        <v>13</v>
      </c>
      <c r="J24" s="464"/>
      <c r="K24" s="109"/>
      <c r="L24" s="109"/>
      <c r="M24" s="214"/>
      <c r="N24" s="107"/>
      <c r="Q24" s="107"/>
    </row>
    <row r="25" spans="1:17" ht="18" x14ac:dyDescent="0.25">
      <c r="A25" s="215"/>
      <c r="B25" s="437" t="s">
        <v>153</v>
      </c>
      <c r="C25" s="406">
        <f>VLOOKUP(C$12,[1]ListsReq!$C$3:$R$34,14,FALSE)</f>
        <v>0</v>
      </c>
      <c r="D25" s="406"/>
      <c r="E25" s="443"/>
      <c r="F25" s="443"/>
      <c r="G25" s="443"/>
      <c r="H25" s="443">
        <f t="shared" si="0"/>
        <v>0</v>
      </c>
      <c r="I25" s="406" t="s">
        <v>13</v>
      </c>
      <c r="J25" s="464"/>
      <c r="K25" s="109"/>
      <c r="L25" s="109"/>
      <c r="M25" s="214"/>
      <c r="N25" s="107"/>
      <c r="Q25" s="107"/>
    </row>
    <row r="26" spans="1:17" ht="18" x14ac:dyDescent="0.25">
      <c r="A26" s="215"/>
      <c r="B26" s="437" t="s">
        <v>152</v>
      </c>
      <c r="C26" s="406">
        <f>VLOOKUP(C$12,[1]ListsReq!$C$3:$R$34,15,FALSE)</f>
        <v>0</v>
      </c>
      <c r="D26" s="406"/>
      <c r="E26" s="443"/>
      <c r="F26" s="443"/>
      <c r="G26" s="443"/>
      <c r="H26" s="443">
        <f t="shared" si="0"/>
        <v>0</v>
      </c>
      <c r="I26" s="406" t="s">
        <v>13</v>
      </c>
      <c r="J26" s="464"/>
      <c r="K26" s="109"/>
      <c r="L26" s="109"/>
      <c r="M26" s="214"/>
      <c r="N26" s="107"/>
      <c r="Q26" s="107"/>
    </row>
    <row r="27" spans="1:17" ht="18.75" thickBot="1" x14ac:dyDescent="0.3">
      <c r="A27" s="215"/>
      <c r="B27" s="463" t="s">
        <v>151</v>
      </c>
      <c r="C27" s="101">
        <f>VLOOKUP(C$12,[1]ListsReq!$C$3:$R$34,16,FALSE)</f>
        <v>0</v>
      </c>
      <c r="D27" s="101"/>
      <c r="E27" s="447"/>
      <c r="F27" s="447"/>
      <c r="G27" s="447"/>
      <c r="H27" s="447">
        <f t="shared" si="0"/>
        <v>0</v>
      </c>
      <c r="I27" s="101" t="s">
        <v>13</v>
      </c>
      <c r="J27" s="338"/>
      <c r="K27" s="109"/>
      <c r="L27" s="109"/>
      <c r="M27" s="214"/>
      <c r="N27" s="107"/>
      <c r="Q27" s="107"/>
    </row>
    <row r="28" spans="1:17" x14ac:dyDescent="0.25">
      <c r="A28" s="213"/>
      <c r="B28" s="135"/>
      <c r="C28" s="126"/>
      <c r="D28" s="422"/>
      <c r="E28" s="109"/>
      <c r="F28" s="109"/>
      <c r="G28" s="109"/>
      <c r="H28" s="109"/>
      <c r="I28" s="109"/>
      <c r="J28" s="109"/>
      <c r="K28" s="109"/>
      <c r="L28" s="109"/>
      <c r="M28" s="214"/>
      <c r="N28" s="107"/>
    </row>
    <row r="29" spans="1:17" x14ac:dyDescent="0.25">
      <c r="A29" s="213" t="s">
        <v>150</v>
      </c>
      <c r="B29" s="134" t="s">
        <v>149</v>
      </c>
      <c r="C29" s="110"/>
      <c r="D29" s="422"/>
      <c r="E29" s="109"/>
      <c r="F29" s="109"/>
      <c r="G29" s="109"/>
      <c r="H29" s="109"/>
      <c r="I29" s="109"/>
      <c r="J29" s="109"/>
      <c r="K29" s="109"/>
      <c r="L29" s="109"/>
      <c r="M29" s="214"/>
      <c r="N29" s="107"/>
    </row>
    <row r="30" spans="1:17" x14ac:dyDescent="0.25">
      <c r="A30" s="213"/>
      <c r="B30" s="558" t="s">
        <v>616</v>
      </c>
      <c r="C30" s="558"/>
      <c r="D30" s="558"/>
      <c r="E30" s="558"/>
      <c r="F30" s="109"/>
      <c r="G30" s="109"/>
      <c r="H30" s="109"/>
      <c r="I30" s="109"/>
      <c r="J30" s="109"/>
      <c r="K30" s="109"/>
      <c r="L30" s="109"/>
      <c r="M30" s="214"/>
      <c r="N30" s="107"/>
    </row>
    <row r="31" spans="1:17" x14ac:dyDescent="0.25">
      <c r="A31" s="215"/>
      <c r="B31" s="558" t="s">
        <v>148</v>
      </c>
      <c r="C31" s="558"/>
      <c r="D31" s="558"/>
      <c r="E31" s="558"/>
      <c r="F31" s="109"/>
      <c r="G31" s="109"/>
      <c r="H31" s="109"/>
      <c r="I31" s="109"/>
      <c r="J31" s="109"/>
      <c r="K31" s="109"/>
      <c r="L31" s="109"/>
      <c r="M31" s="214"/>
      <c r="N31" s="107"/>
      <c r="O31" s="107"/>
    </row>
    <row r="32" spans="1:17" x14ac:dyDescent="0.25">
      <c r="A32" s="215"/>
      <c r="B32" s="396" t="s">
        <v>777</v>
      </c>
      <c r="C32" s="332">
        <v>2019</v>
      </c>
      <c r="D32" s="423">
        <v>2019</v>
      </c>
      <c r="E32" s="331">
        <v>2020</v>
      </c>
      <c r="F32" s="109"/>
      <c r="G32" s="109"/>
      <c r="H32" s="109"/>
      <c r="I32" s="109"/>
      <c r="J32" s="109"/>
      <c r="K32" s="109"/>
      <c r="L32" s="109"/>
      <c r="M32" s="214"/>
      <c r="N32" s="107"/>
      <c r="O32" s="107"/>
    </row>
    <row r="33" spans="1:15" x14ac:dyDescent="0.25">
      <c r="A33" s="215"/>
      <c r="B33" s="396"/>
      <c r="C33" s="396"/>
      <c r="D33" s="424"/>
      <c r="E33" s="396"/>
      <c r="F33" s="109"/>
      <c r="G33" s="109"/>
      <c r="H33" s="109"/>
      <c r="I33" s="109"/>
      <c r="J33" s="109"/>
      <c r="K33" s="109"/>
      <c r="L33" s="109"/>
      <c r="M33" s="214"/>
      <c r="N33" s="107"/>
      <c r="O33" s="107"/>
    </row>
    <row r="34" spans="1:15" ht="45.75" customHeight="1" x14ac:dyDescent="0.25">
      <c r="A34" s="215"/>
      <c r="B34" s="341" t="s">
        <v>147</v>
      </c>
      <c r="C34" s="373" t="s">
        <v>146</v>
      </c>
      <c r="D34" s="341" t="s">
        <v>145</v>
      </c>
      <c r="E34" s="373" t="s">
        <v>9</v>
      </c>
      <c r="F34" s="373" t="s">
        <v>144</v>
      </c>
      <c r="G34" s="373" t="s">
        <v>9</v>
      </c>
      <c r="H34" s="390" t="s">
        <v>798</v>
      </c>
      <c r="I34" s="377" t="s">
        <v>8</v>
      </c>
      <c r="J34" s="109"/>
      <c r="K34" s="109"/>
      <c r="L34" s="109"/>
      <c r="M34" s="214"/>
      <c r="N34" s="107"/>
      <c r="O34" s="107"/>
    </row>
    <row r="35" spans="1:15" x14ac:dyDescent="0.25">
      <c r="A35" s="215"/>
      <c r="B35" s="342" t="s">
        <v>715</v>
      </c>
      <c r="C35" s="370" t="s">
        <v>166</v>
      </c>
      <c r="D35" s="425">
        <v>1803.6890000000001</v>
      </c>
      <c r="E35" s="378" t="str">
        <f>VLOOKUP($B35,[1]ListsReq!$AC$3:$AF$150,2,FALSE)</f>
        <v>km</v>
      </c>
      <c r="F35" s="379">
        <f>IF($C$32=2020, VLOOKUP($B35,[1]ListsReq!$AC$3:$AF$150,3,FALSE), IF($C$32=2019, VLOOKUP($B35,[1]ListsReq!$AC$153:$AF$301,3,FALSE),""))</f>
        <v>0.14208000000000001</v>
      </c>
      <c r="G35" s="378" t="str">
        <f>VLOOKUP($B35,[1]ListsReq!$AC$3:$AF$150,4,FALSE)</f>
        <v>kg CO2e/km</v>
      </c>
      <c r="H35" s="380">
        <f t="shared" ref="H35:H68" si="1">(F35*D35)/1000</f>
        <v>0.25626813312000002</v>
      </c>
      <c r="I35" s="381" t="s">
        <v>799</v>
      </c>
      <c r="J35" s="109"/>
      <c r="K35" s="109"/>
      <c r="L35" s="109"/>
      <c r="M35" s="214"/>
      <c r="N35" s="107"/>
      <c r="O35" s="107"/>
    </row>
    <row r="36" spans="1:15" x14ac:dyDescent="0.25">
      <c r="A36" s="215"/>
      <c r="B36" s="342" t="s">
        <v>717</v>
      </c>
      <c r="C36" s="370" t="s">
        <v>166</v>
      </c>
      <c r="D36" s="425">
        <v>235179.5</v>
      </c>
      <c r="E36" s="378" t="str">
        <f>VLOOKUP($B36,[1]ListsReq!$AC$3:$AF$150,2,FALSE)</f>
        <v>km</v>
      </c>
      <c r="F36" s="379">
        <f>IF($C$32=2020, VLOOKUP($B36,[1]ListsReq!$AC$3:$AF$150,3,FALSE), IF($C$32=2019, VLOOKUP($B36,[1]ListsReq!$AC$153:$AF$301,3,FALSE),""))</f>
        <v>0.17061000000000001</v>
      </c>
      <c r="G36" s="378" t="str">
        <f>VLOOKUP($B36,[1]ListsReq!$AC$3:$AF$150,4,FALSE)</f>
        <v>kg CO2e/km</v>
      </c>
      <c r="H36" s="380">
        <f t="shared" si="1"/>
        <v>40.123974494999999</v>
      </c>
      <c r="I36" s="381" t="s">
        <v>799</v>
      </c>
      <c r="J36" s="109"/>
      <c r="K36" s="109"/>
      <c r="L36" s="109"/>
      <c r="M36" s="214"/>
      <c r="N36" s="107"/>
      <c r="O36" s="107"/>
    </row>
    <row r="37" spans="1:15" x14ac:dyDescent="0.25">
      <c r="A37" s="215"/>
      <c r="B37" s="342" t="s">
        <v>719</v>
      </c>
      <c r="C37" s="370" t="s">
        <v>166</v>
      </c>
      <c r="D37" s="425">
        <v>42176.72</v>
      </c>
      <c r="E37" s="378" t="str">
        <f>VLOOKUP($B37,[1]ListsReq!$AC$3:$AF$150,2,FALSE)</f>
        <v>km</v>
      </c>
      <c r="F37" s="379">
        <f>IF($C$32=2020, VLOOKUP($B37,[1]ListsReq!$AC$3:$AF$150,3,FALSE), IF($C$32=2019, VLOOKUP($B37,[1]ListsReq!$AC$153:$AF$301,3,FALSE),""))</f>
        <v>0.20946999999999999</v>
      </c>
      <c r="G37" s="378" t="str">
        <f>VLOOKUP($B37,[1]ListsReq!$AC$3:$AF$150,4,FALSE)</f>
        <v>kg CO2e/km</v>
      </c>
      <c r="H37" s="380">
        <f t="shared" si="1"/>
        <v>8.8347575383999999</v>
      </c>
      <c r="I37" s="381" t="s">
        <v>799</v>
      </c>
      <c r="J37" s="109"/>
      <c r="K37" s="109"/>
      <c r="L37" s="109"/>
      <c r="M37" s="214"/>
      <c r="N37" s="107"/>
      <c r="O37" s="107"/>
    </row>
    <row r="38" spans="1:15" x14ac:dyDescent="0.25">
      <c r="A38" s="215"/>
      <c r="B38" s="342" t="s">
        <v>723</v>
      </c>
      <c r="C38" s="370" t="s">
        <v>166</v>
      </c>
      <c r="D38" s="425">
        <v>4505.2</v>
      </c>
      <c r="E38" s="378" t="str">
        <f>VLOOKUP($B38,[1]ListsReq!$AC$3:$AF$150,2,FALSE)</f>
        <v>km</v>
      </c>
      <c r="F38" s="379">
        <f>IF($C$32=2020, VLOOKUP($B38,[1]ListsReq!$AC$3:$AF$150,3,FALSE), IF($C$32=2019, VLOOKUP($B38,[1]ListsReq!$AC$153:$AF$301,3,FALSE),""))</f>
        <v>0.15371000000000001</v>
      </c>
      <c r="G38" s="378" t="str">
        <f>VLOOKUP($B38,[1]ListsReq!$AC$3:$AF$150,4,FALSE)</f>
        <v>kg CO2e/km</v>
      </c>
      <c r="H38" s="380">
        <f t="shared" si="1"/>
        <v>0.69249429200000012</v>
      </c>
      <c r="I38" s="381" t="s">
        <v>799</v>
      </c>
      <c r="J38" s="109"/>
      <c r="K38" s="109"/>
      <c r="L38" s="109"/>
      <c r="M38" s="214"/>
      <c r="N38" s="107"/>
      <c r="O38" s="107"/>
    </row>
    <row r="39" spans="1:15" x14ac:dyDescent="0.25">
      <c r="A39" s="215"/>
      <c r="B39" s="342" t="s">
        <v>725</v>
      </c>
      <c r="C39" s="370" t="s">
        <v>166</v>
      </c>
      <c r="D39" s="425">
        <v>235179.5</v>
      </c>
      <c r="E39" s="378" t="str">
        <f>VLOOKUP($B39,[1]ListsReq!$AC$3:$AF$150,2,FALSE)</f>
        <v>km</v>
      </c>
      <c r="F39" s="379">
        <f>IF($C$32=2020, VLOOKUP($B39,[1]ListsReq!$AC$3:$AF$150,3,FALSE), IF($C$32=2019, VLOOKUP($B39,[1]ListsReq!$AC$153:$AF$301,3,FALSE),""))</f>
        <v>0.19228000000000001</v>
      </c>
      <c r="G39" s="378" t="str">
        <f>VLOOKUP($B39,[1]ListsReq!$AC$3:$AF$150,4,FALSE)</f>
        <v>kg CO2e/km</v>
      </c>
      <c r="H39" s="380">
        <f t="shared" si="1"/>
        <v>45.220314260000002</v>
      </c>
      <c r="I39" s="381" t="s">
        <v>799</v>
      </c>
      <c r="J39" s="109"/>
      <c r="K39" s="109"/>
      <c r="L39" s="109"/>
      <c r="M39" s="214"/>
      <c r="N39" s="107"/>
      <c r="O39" s="107"/>
    </row>
    <row r="40" spans="1:15" x14ac:dyDescent="0.25">
      <c r="A40" s="215"/>
      <c r="B40" s="342" t="s">
        <v>727</v>
      </c>
      <c r="C40" s="370" t="s">
        <v>166</v>
      </c>
      <c r="D40" s="425">
        <v>42176.72</v>
      </c>
      <c r="E40" s="378" t="str">
        <f>VLOOKUP($B40,[1]ListsReq!$AC$3:$AF$150,2,FALSE)</f>
        <v>km</v>
      </c>
      <c r="F40" s="379">
        <f>IF($C$32=2020, VLOOKUP($B40,[1]ListsReq!$AC$3:$AF$150,3,FALSE), IF($C$32=2019, VLOOKUP($B40,[1]ListsReq!$AC$153:$AF$301,3,FALSE),""))</f>
        <v>0.28294999999999998</v>
      </c>
      <c r="G40" s="378" t="str">
        <f>VLOOKUP($B40,[1]ListsReq!$AC$3:$AF$150,4,FALSE)</f>
        <v>kg CO2e/km</v>
      </c>
      <c r="H40" s="380">
        <f t="shared" si="1"/>
        <v>11.933902924</v>
      </c>
      <c r="I40" s="381" t="s">
        <v>799</v>
      </c>
      <c r="J40" s="109"/>
      <c r="K40" s="109"/>
      <c r="L40" s="109"/>
      <c r="M40" s="214"/>
      <c r="N40" s="107"/>
      <c r="O40" s="107"/>
    </row>
    <row r="41" spans="1:15" x14ac:dyDescent="0.25">
      <c r="A41" s="215"/>
      <c r="B41" s="342" t="s">
        <v>721</v>
      </c>
      <c r="C41" s="370" t="s">
        <v>166</v>
      </c>
      <c r="D41" s="425">
        <v>97368</v>
      </c>
      <c r="E41" s="378" t="str">
        <f>VLOOKUP($B41,[1]ListsReq!$AC$3:$AF$150,2,FALSE)</f>
        <v>km</v>
      </c>
      <c r="F41" s="379">
        <f>IF($C$32=2020, VLOOKUP($B41,[1]ListsReq!$AC$3:$AF$150,3,FALSE), IF($C$32=2019, VLOOKUP($B41,[1]ListsReq!$AC$153:$AF$301,3,FALSE),""))</f>
        <v>0.18084</v>
      </c>
      <c r="G41" s="378" t="str">
        <f>VLOOKUP($B41,[1]ListsReq!$AC$3:$AF$150,4,FALSE)</f>
        <v>kg CO2e/ km</v>
      </c>
      <c r="H41" s="380">
        <f t="shared" si="1"/>
        <v>17.608029119999998</v>
      </c>
      <c r="I41" s="381" t="s">
        <v>799</v>
      </c>
      <c r="J41" s="109"/>
      <c r="K41" s="109"/>
      <c r="L41" s="109"/>
      <c r="M41" s="214"/>
      <c r="N41" s="107"/>
      <c r="O41" s="107"/>
    </row>
    <row r="42" spans="1:15" x14ac:dyDescent="0.25">
      <c r="A42" s="215"/>
      <c r="B42" s="343" t="s">
        <v>800</v>
      </c>
      <c r="C42" s="371" t="s">
        <v>166</v>
      </c>
      <c r="D42" s="343">
        <v>2933.2069999999999</v>
      </c>
      <c r="E42" s="371" t="s">
        <v>216</v>
      </c>
      <c r="F42" s="379">
        <v>5.5489999999999998E-2</v>
      </c>
      <c r="G42" s="371" t="s">
        <v>685</v>
      </c>
      <c r="H42" s="380">
        <f t="shared" si="1"/>
        <v>0.16276365642999999</v>
      </c>
      <c r="I42" s="381" t="s">
        <v>799</v>
      </c>
      <c r="J42" s="109"/>
      <c r="K42" s="109"/>
      <c r="L42" s="109"/>
      <c r="M42" s="214"/>
      <c r="N42" s="107"/>
    </row>
    <row r="43" spans="1:15" x14ac:dyDescent="0.25">
      <c r="A43" s="215"/>
      <c r="B43" s="342" t="s">
        <v>220</v>
      </c>
      <c r="C43" s="370" t="s">
        <v>166</v>
      </c>
      <c r="D43" s="425">
        <v>57776.497000000003</v>
      </c>
      <c r="E43" s="378" t="str">
        <f>VLOOKUP($B43,[1]ListsReq!$AC$3:$AF$150,2,FALSE)</f>
        <v>passenger km</v>
      </c>
      <c r="F43" s="379">
        <f>IF($C$32=2020, VLOOKUP($B43,[1]ListsReq!$AC$3:$AF$150,3,FALSE), IF($C$32=2019, VLOOKUP($B43,[1]ListsReq!$AC$153:$AF$301,3,FALSE),""))</f>
        <v>0.25492999999999999</v>
      </c>
      <c r="G43" s="378" t="str">
        <f>VLOOKUP($B43,[1]ListsReq!$AC$3:$AF$150,4,FALSE)</f>
        <v>kg CO2e/passenger km</v>
      </c>
      <c r="H43" s="380">
        <f t="shared" si="1"/>
        <v>14.72896238021</v>
      </c>
      <c r="I43" s="381" t="s">
        <v>799</v>
      </c>
      <c r="J43" s="109"/>
      <c r="K43" s="109"/>
      <c r="L43" s="109"/>
      <c r="M43" s="214"/>
      <c r="N43" s="107"/>
      <c r="O43" s="107"/>
    </row>
    <row r="44" spans="1:15" x14ac:dyDescent="0.25">
      <c r="A44" s="215"/>
      <c r="B44" s="342" t="s">
        <v>219</v>
      </c>
      <c r="C44" s="370" t="s">
        <v>166</v>
      </c>
      <c r="D44" s="425">
        <v>74755.748999999996</v>
      </c>
      <c r="E44" s="378" t="str">
        <f>VLOOKUP($B44,[1]ListsReq!$AC$3:$AF$150,2,FALSE)</f>
        <v>passenger km</v>
      </c>
      <c r="F44" s="379">
        <f>IF($C$32=2020, VLOOKUP($B44,[1]ListsReq!$AC$3:$AF$150,3,FALSE), IF($C$32=2019, VLOOKUP($B44,[1]ListsReq!$AC$153:$AF$301,3,FALSE),""))</f>
        <v>0.15832000000000002</v>
      </c>
      <c r="G44" s="378" t="str">
        <f>VLOOKUP($B44,[1]ListsReq!$AC$3:$AF$150,4,FALSE)</f>
        <v>kg CO2e/passenger km</v>
      </c>
      <c r="H44" s="380">
        <f t="shared" si="1"/>
        <v>11.835330181680002</v>
      </c>
      <c r="I44" s="381" t="s">
        <v>799</v>
      </c>
      <c r="J44" s="109"/>
      <c r="K44" s="109"/>
      <c r="L44" s="109"/>
      <c r="M44" s="214"/>
      <c r="N44" s="107"/>
      <c r="O44" s="107"/>
    </row>
    <row r="45" spans="1:15" x14ac:dyDescent="0.25">
      <c r="A45" s="215"/>
      <c r="B45" s="394" t="s">
        <v>218</v>
      </c>
      <c r="C45" s="370" t="s">
        <v>166</v>
      </c>
      <c r="D45" s="425">
        <v>44601.48</v>
      </c>
      <c r="E45" s="378" t="str">
        <f>VLOOKUP($B45,[1]ListsReq!$AC$3:$AF$150,2,FALSE)</f>
        <v>passenger km</v>
      </c>
      <c r="F45" s="379">
        <f>IF($C$32=2020, VLOOKUP($B45,[1]ListsReq!$AC$3:$AF$150,3,FALSE), IF($C$32=2019, VLOOKUP($B45,[1]ListsReq!$AC$153:$AF$301,3,FALSE),""))</f>
        <v>0.19562000000000002</v>
      </c>
      <c r="G45" s="378" t="str">
        <f>VLOOKUP($B45,[1]ListsReq!$AC$3:$AF$150,4,FALSE)</f>
        <v>kg CO2e/passenger km</v>
      </c>
      <c r="H45" s="380">
        <f t="shared" si="1"/>
        <v>8.7249415176000014</v>
      </c>
      <c r="I45" s="381" t="s">
        <v>799</v>
      </c>
      <c r="J45" s="109"/>
      <c r="K45" s="109"/>
      <c r="L45" s="109"/>
      <c r="M45" s="214"/>
      <c r="N45" s="107"/>
      <c r="O45" s="107"/>
    </row>
    <row r="46" spans="1:15" x14ac:dyDescent="0.25">
      <c r="A46" s="215"/>
      <c r="B46" s="342" t="s">
        <v>668</v>
      </c>
      <c r="C46" s="370" t="s">
        <v>166</v>
      </c>
      <c r="D46" s="425">
        <v>20270.664700000001</v>
      </c>
      <c r="E46" s="378" t="str">
        <f>VLOOKUP($B46,[1]ListsReq!$AC$3:$AF$150,2,FALSE)</f>
        <v>passenger km</v>
      </c>
      <c r="F46" s="379">
        <f>IF($C$32=2020, VLOOKUP($B46,[1]ListsReq!$AC$3:$AF$150,3,FALSE), IF($C$32=2019, VLOOKUP($B46,[1]ListsReq!$AC$153:$AF$301,3,FALSE),""))</f>
        <v>0.18078000000000002</v>
      </c>
      <c r="G46" s="378" t="str">
        <f>VLOOKUP($B46,[1]ListsReq!$AC$3:$AF$150,4,FALSE)</f>
        <v>kg CO2e/passenger km</v>
      </c>
      <c r="H46" s="380">
        <f t="shared" si="1"/>
        <v>3.6645307644660008</v>
      </c>
      <c r="I46" s="381" t="s">
        <v>799</v>
      </c>
      <c r="J46" s="109"/>
      <c r="K46" s="109"/>
      <c r="L46" s="109"/>
      <c r="M46" s="214"/>
      <c r="N46" s="107"/>
      <c r="O46" s="107"/>
    </row>
    <row r="47" spans="1:15" x14ac:dyDescent="0.25">
      <c r="A47" s="215"/>
      <c r="B47" s="342" t="s">
        <v>217</v>
      </c>
      <c r="C47" s="370" t="s">
        <v>166</v>
      </c>
      <c r="D47" s="425">
        <v>121139.42</v>
      </c>
      <c r="E47" s="378" t="str">
        <f>VLOOKUP($B47,[1]ListsReq!$AC$3:$AF$150,2,FALSE)</f>
        <v>passenger km</v>
      </c>
      <c r="F47" s="379">
        <f>IF($C$32=2020, VLOOKUP($B47,[1]ListsReq!$AC$3:$AF$150,3,FALSE), IF($C$32=2019, VLOOKUP($B47,[1]ListsReq!$AC$153:$AF$301,3,FALSE),""))</f>
        <v>4.1149999999999999E-2</v>
      </c>
      <c r="G47" s="378" t="str">
        <f>VLOOKUP($B47,[1]ListsReq!$AC$3:$AF$150,4,FALSE)</f>
        <v>kg CO2e/passenger km</v>
      </c>
      <c r="H47" s="380">
        <f t="shared" si="1"/>
        <v>4.984887133</v>
      </c>
      <c r="I47" s="381" t="s">
        <v>799</v>
      </c>
      <c r="J47" s="109"/>
      <c r="K47" s="109"/>
      <c r="L47" s="109"/>
      <c r="M47" s="214"/>
      <c r="N47" s="107"/>
      <c r="O47" s="107"/>
    </row>
    <row r="48" spans="1:15" x14ac:dyDescent="0.25">
      <c r="A48" s="215"/>
      <c r="B48" s="342" t="s">
        <v>675</v>
      </c>
      <c r="C48" s="370" t="s">
        <v>166</v>
      </c>
      <c r="D48" s="425">
        <v>492.53</v>
      </c>
      <c r="E48" s="378" t="str">
        <f>VLOOKUP($B48,[1]ListsReq!$AC$3:$AF$150,2,FALSE)</f>
        <v>passenger km</v>
      </c>
      <c r="F48" s="379">
        <f>IF($C$32=2020, VLOOKUP($B48,[1]ListsReq!$AC$3:$AF$150,3,FALSE), IF($C$32=2019, VLOOKUP($B48,[1]ListsReq!$AC$153:$AF$301,3,FALSE),""))</f>
        <v>3.0839999999999999E-2</v>
      </c>
      <c r="G48" s="378" t="str">
        <f>VLOOKUP($B48,[1]ListsReq!$AC$3:$AF$150,4,FALSE)</f>
        <v>kg CO2e/passenger km</v>
      </c>
      <c r="H48" s="380">
        <f t="shared" si="1"/>
        <v>1.5189625199999997E-2</v>
      </c>
      <c r="I48" s="381" t="s">
        <v>799</v>
      </c>
      <c r="J48" s="109"/>
      <c r="K48" s="109"/>
      <c r="L48" s="109"/>
      <c r="M48" s="214"/>
      <c r="N48" s="107"/>
      <c r="O48" s="107"/>
    </row>
    <row r="49" spans="1:15" ht="14.25" customHeight="1" x14ac:dyDescent="0.25">
      <c r="A49" s="215"/>
      <c r="B49" s="343" t="s">
        <v>801</v>
      </c>
      <c r="C49" s="371" t="s">
        <v>166</v>
      </c>
      <c r="D49" s="343">
        <v>3310</v>
      </c>
      <c r="E49" s="371" t="s">
        <v>211</v>
      </c>
      <c r="F49" s="382">
        <v>0.10471000000000001</v>
      </c>
      <c r="G49" s="371" t="s">
        <v>210</v>
      </c>
      <c r="H49" s="380">
        <f t="shared" si="1"/>
        <v>0.34659010000000007</v>
      </c>
      <c r="I49" s="381" t="s">
        <v>799</v>
      </c>
      <c r="J49" s="109"/>
      <c r="K49" s="109"/>
      <c r="L49" s="109"/>
      <c r="M49" s="214"/>
      <c r="N49" s="107"/>
    </row>
    <row r="50" spans="1:15" x14ac:dyDescent="0.25">
      <c r="A50" s="215"/>
      <c r="B50" s="342" t="s">
        <v>678</v>
      </c>
      <c r="C50" s="370" t="s">
        <v>166</v>
      </c>
      <c r="D50" s="425">
        <v>1064.0999999999999</v>
      </c>
      <c r="E50" s="378" t="str">
        <f>VLOOKUP($B50,[1]ListsReq!$AC$3:$AF$150,2,FALSE)</f>
        <v>passenger km</v>
      </c>
      <c r="F50" s="379">
        <f>IF($C$32=2020, VLOOKUP($B50,[1]ListsReq!$AC$3:$AF$150,3,FALSE), IF($C$32=2019, VLOOKUP($B50,[1]ListsReq!$AC$153:$AF$301,3,FALSE),""))</f>
        <v>0.112863</v>
      </c>
      <c r="G50" s="378" t="str">
        <f>VLOOKUP($B50,[1]ListsReq!$AC$3:$AF$150,4,FALSE)</f>
        <v>kg CO2e/passenger km</v>
      </c>
      <c r="H50" s="380">
        <f t="shared" si="1"/>
        <v>0.12009751829999998</v>
      </c>
      <c r="I50" s="381" t="s">
        <v>799</v>
      </c>
      <c r="J50" s="109"/>
      <c r="K50" s="109"/>
      <c r="L50" s="109"/>
      <c r="M50" s="214"/>
      <c r="N50" s="107"/>
      <c r="O50" s="107"/>
    </row>
    <row r="51" spans="1:15" x14ac:dyDescent="0.25">
      <c r="A51" s="215"/>
      <c r="B51" s="342" t="s">
        <v>213</v>
      </c>
      <c r="C51" s="370" t="s">
        <v>166</v>
      </c>
      <c r="D51" s="425">
        <v>3162.17</v>
      </c>
      <c r="E51" s="378" t="str">
        <f>VLOOKUP($B51,[1]ListsReq!$AC$3:$AF$150,2,FALSE)</f>
        <v>passenger km</v>
      </c>
      <c r="F51" s="379">
        <f>IF($C$32=2020, VLOOKUP($B51,[1]ListsReq!$AC$3:$AF$150,3,FALSE), IF($C$32=2019, VLOOKUP($B51,[1]ListsReq!$AC$153:$AF$301,3,FALSE),""))</f>
        <v>0.21176</v>
      </c>
      <c r="G51" s="378" t="str">
        <f>VLOOKUP($B51,[1]ListsReq!$AC$3:$AF$150,4,FALSE)</f>
        <v>kg CO2e/passenger km</v>
      </c>
      <c r="H51" s="380">
        <f t="shared" si="1"/>
        <v>0.66962111920000011</v>
      </c>
      <c r="I51" s="381" t="s">
        <v>799</v>
      </c>
      <c r="J51" s="109"/>
      <c r="K51" s="109"/>
      <c r="L51" s="109"/>
      <c r="M51" s="214"/>
      <c r="N51" s="107"/>
      <c r="O51" s="107"/>
    </row>
    <row r="52" spans="1:15" x14ac:dyDescent="0.25">
      <c r="A52" s="215"/>
      <c r="B52" s="342" t="s">
        <v>217</v>
      </c>
      <c r="C52" s="370" t="s">
        <v>166</v>
      </c>
      <c r="D52" s="425">
        <v>585741</v>
      </c>
      <c r="E52" s="378" t="str">
        <f>VLOOKUP($B52,[1]ListsReq!$AC$3:$AF$150,2,FALSE)</f>
        <v>passenger km</v>
      </c>
      <c r="F52" s="379">
        <f>IF($C$32=2020, VLOOKUP($B52,[1]ListsReq!$AC$3:$AF$150,3,FALSE), IF($C$32=2019, VLOOKUP($B52,[1]ListsReq!$AC$153:$AF$301,3,FALSE),""))</f>
        <v>4.1149999999999999E-2</v>
      </c>
      <c r="G52" s="378" t="str">
        <f>VLOOKUP($B52,[1]ListsReq!$AC$3:$AF$150,4,FALSE)</f>
        <v>kg CO2e/passenger km</v>
      </c>
      <c r="H52" s="380">
        <f>(F52*D52)/1000</f>
        <v>24.10324215</v>
      </c>
      <c r="I52" s="383" t="s">
        <v>802</v>
      </c>
      <c r="J52" s="109"/>
      <c r="K52" s="109"/>
      <c r="L52" s="109"/>
      <c r="M52" s="214"/>
      <c r="N52" s="107"/>
      <c r="O52" s="107"/>
    </row>
    <row r="53" spans="1:15" x14ac:dyDescent="0.25">
      <c r="A53" s="215"/>
      <c r="B53" s="342" t="s">
        <v>674</v>
      </c>
      <c r="C53" s="370" t="s">
        <v>166</v>
      </c>
      <c r="D53" s="425">
        <v>106255</v>
      </c>
      <c r="E53" s="378" t="str">
        <f>VLOOKUP($B53,[1]ListsReq!$AC$3:$AF$150,2,FALSE)</f>
        <v>passenger km</v>
      </c>
      <c r="F53" s="379">
        <f>IF($C$32=2020, VLOOKUP($B53,[1]ListsReq!$AC$3:$AF$150,3,FALSE), IF($C$32=2019, VLOOKUP($B53,[1]ListsReq!$AC$153:$AF$301,3,FALSE),""))</f>
        <v>3.508E-2</v>
      </c>
      <c r="G53" s="378" t="str">
        <f>VLOOKUP($B53,[1]ListsReq!$AC$3:$AF$150,4,FALSE)</f>
        <v>kg CO2e/passenger km</v>
      </c>
      <c r="H53" s="380">
        <f>(F53*D53)/1000</f>
        <v>3.7274254</v>
      </c>
      <c r="I53" s="383" t="s">
        <v>802</v>
      </c>
      <c r="J53" s="109"/>
      <c r="K53" s="109"/>
      <c r="L53" s="109"/>
      <c r="M53" s="214"/>
      <c r="N53" s="107"/>
      <c r="O53" s="107"/>
    </row>
    <row r="54" spans="1:15" x14ac:dyDescent="0.25">
      <c r="A54" s="215"/>
      <c r="B54" s="342" t="s">
        <v>713</v>
      </c>
      <c r="C54" s="370" t="s">
        <v>166</v>
      </c>
      <c r="D54" s="425">
        <v>123302</v>
      </c>
      <c r="E54" s="378" t="str">
        <f>VLOOKUP($B54,[1]ListsReq!$AC$3:$AF$150,2,FALSE)</f>
        <v>km</v>
      </c>
      <c r="F54" s="379">
        <f>IF($C$32=2020, VLOOKUP($B54,[1]ListsReq!$AC$3:$AF$150,3,FALSE), IF($C$32=2019, VLOOKUP($B54,[1]ListsReq!$AC$153:$AF$301,3,FALSE),""))</f>
        <v>0.17335999999999999</v>
      </c>
      <c r="G54" s="378" t="str">
        <f>VLOOKUP($B54,[1]ListsReq!$AC$3:$AF$150,4,FALSE)</f>
        <v>kg CO2e/km</v>
      </c>
      <c r="H54" s="380">
        <f t="shared" si="1"/>
        <v>21.375634719999997</v>
      </c>
      <c r="I54" s="383" t="s">
        <v>802</v>
      </c>
      <c r="J54" s="109"/>
      <c r="K54" s="109"/>
      <c r="L54" s="109"/>
      <c r="M54" s="214"/>
      <c r="N54" s="107"/>
      <c r="O54" s="107"/>
    </row>
    <row r="55" spans="1:15" x14ac:dyDescent="0.25">
      <c r="A55" s="215"/>
      <c r="B55" s="342" t="s">
        <v>721</v>
      </c>
      <c r="C55" s="370" t="s">
        <v>166</v>
      </c>
      <c r="D55" s="425">
        <v>169465</v>
      </c>
      <c r="E55" s="378" t="str">
        <f>VLOOKUP($B55,[1]ListsReq!$AC$3:$AF$150,2,FALSE)</f>
        <v>km</v>
      </c>
      <c r="F55" s="379">
        <f>IF($C$32=2020, VLOOKUP($B55,[1]ListsReq!$AC$3:$AF$150,3,FALSE), IF($C$32=2019, VLOOKUP($B55,[1]ListsReq!$AC$153:$AF$301,3,FALSE),""))</f>
        <v>0.18084</v>
      </c>
      <c r="G55" s="378" t="str">
        <f>VLOOKUP($B55,[1]ListsReq!$AC$3:$AF$150,4,FALSE)</f>
        <v>kg CO2e/ km</v>
      </c>
      <c r="H55" s="380">
        <f t="shared" si="1"/>
        <v>30.646050599999999</v>
      </c>
      <c r="I55" s="383" t="s">
        <v>802</v>
      </c>
      <c r="J55" s="109"/>
      <c r="K55" s="109"/>
      <c r="L55" s="109"/>
      <c r="M55" s="214"/>
      <c r="N55" s="107"/>
      <c r="O55" s="107"/>
    </row>
    <row r="56" spans="1:15" x14ac:dyDescent="0.25">
      <c r="A56" s="215"/>
      <c r="B56" s="343" t="s">
        <v>800</v>
      </c>
      <c r="C56" s="371" t="s">
        <v>166</v>
      </c>
      <c r="D56" s="343">
        <v>39285</v>
      </c>
      <c r="E56" s="371" t="s">
        <v>216</v>
      </c>
      <c r="F56" s="384">
        <v>5.5490000000000005E-2</v>
      </c>
      <c r="G56" s="371" t="s">
        <v>685</v>
      </c>
      <c r="H56" s="380">
        <f t="shared" si="1"/>
        <v>2.1799246500000002</v>
      </c>
      <c r="I56" s="383" t="s">
        <v>802</v>
      </c>
      <c r="J56" s="109"/>
      <c r="K56" s="109"/>
      <c r="L56" s="109"/>
      <c r="M56" s="214"/>
      <c r="N56" s="107"/>
    </row>
    <row r="57" spans="1:15" ht="14.25" customHeight="1" x14ac:dyDescent="0.25">
      <c r="A57" s="215"/>
      <c r="B57" s="343" t="s">
        <v>803</v>
      </c>
      <c r="C57" s="371" t="s">
        <v>166</v>
      </c>
      <c r="D57" s="343">
        <v>1299</v>
      </c>
      <c r="E57" s="371" t="s">
        <v>216</v>
      </c>
      <c r="F57" s="385">
        <v>0.18589</v>
      </c>
      <c r="G57" s="371" t="s">
        <v>685</v>
      </c>
      <c r="H57" s="380">
        <f t="shared" si="1"/>
        <v>0.24147111000000002</v>
      </c>
      <c r="I57" s="383" t="s">
        <v>802</v>
      </c>
      <c r="J57" s="109"/>
      <c r="K57" s="109"/>
      <c r="L57" s="109"/>
      <c r="M57" s="214"/>
      <c r="N57" s="107"/>
    </row>
    <row r="58" spans="1:15" x14ac:dyDescent="0.25">
      <c r="A58" s="215"/>
      <c r="B58" s="342" t="s">
        <v>213</v>
      </c>
      <c r="C58" s="370" t="s">
        <v>166</v>
      </c>
      <c r="D58" s="425">
        <v>10407</v>
      </c>
      <c r="E58" s="371" t="s">
        <v>216</v>
      </c>
      <c r="F58" s="379">
        <f>IF($C$32=2020, VLOOKUP($B58,[1]ListsReq!$AC$3:$AF$150,3,FALSE), IF($C$32=2019, VLOOKUP($B58,[1]ListsReq!$AC$153:$AF$301,3,FALSE),""))</f>
        <v>0.21176</v>
      </c>
      <c r="G58" s="371" t="s">
        <v>685</v>
      </c>
      <c r="H58" s="380">
        <f t="shared" si="1"/>
        <v>2.2037863200000003</v>
      </c>
      <c r="I58" s="383" t="s">
        <v>802</v>
      </c>
      <c r="J58" s="109"/>
      <c r="K58" s="109"/>
      <c r="L58" s="109"/>
      <c r="M58" s="214"/>
      <c r="N58" s="107"/>
      <c r="O58" s="107"/>
    </row>
    <row r="59" spans="1:15" x14ac:dyDescent="0.25">
      <c r="A59" s="215"/>
      <c r="B59" s="342" t="s">
        <v>677</v>
      </c>
      <c r="C59" s="370" t="s">
        <v>166</v>
      </c>
      <c r="D59" s="425">
        <v>25374</v>
      </c>
      <c r="E59" s="378" t="str">
        <f>VLOOKUP($B59,[1]ListsReq!$AC$3:$AF$150,2,FALSE)</f>
        <v>passenger km</v>
      </c>
      <c r="F59" s="379">
        <f>IF($C$32=2020, VLOOKUP($B59,[1]ListsReq!$AC$3:$AF$150,3,FALSE), IF($C$32=2019, VLOOKUP($B59,[1]ListsReq!$AC$153:$AF$301,3,FALSE),""))</f>
        <v>2.7789999999999999E-2</v>
      </c>
      <c r="G59" s="378" t="str">
        <f>VLOOKUP($B59,[1]ListsReq!$AC$3:$AF$150,4,FALSE)</f>
        <v>kg CO2e/passenger km</v>
      </c>
      <c r="H59" s="380">
        <f t="shared" si="1"/>
        <v>0.70514346000000006</v>
      </c>
      <c r="I59" s="383" t="s">
        <v>802</v>
      </c>
      <c r="J59" s="109"/>
      <c r="K59" s="109"/>
      <c r="L59" s="109"/>
      <c r="M59" s="214"/>
      <c r="N59" s="107"/>
      <c r="O59" s="107"/>
    </row>
    <row r="60" spans="1:15" x14ac:dyDescent="0.25">
      <c r="A60" s="215"/>
      <c r="B60" s="343" t="s">
        <v>804</v>
      </c>
      <c r="C60" s="371" t="s">
        <v>166</v>
      </c>
      <c r="D60" s="343">
        <v>83159</v>
      </c>
      <c r="E60" s="371" t="s">
        <v>211</v>
      </c>
      <c r="F60" s="382">
        <v>0.10471</v>
      </c>
      <c r="G60" s="371" t="s">
        <v>210</v>
      </c>
      <c r="H60" s="380">
        <f t="shared" si="1"/>
        <v>8.7075788900000006</v>
      </c>
      <c r="I60" s="383" t="s">
        <v>802</v>
      </c>
      <c r="J60" s="109"/>
      <c r="K60" s="109"/>
      <c r="L60" s="109"/>
      <c r="M60" s="214"/>
      <c r="N60" s="107"/>
    </row>
    <row r="61" spans="1:15" ht="30" x14ac:dyDescent="0.25">
      <c r="A61" s="215"/>
      <c r="B61" s="342" t="s">
        <v>241</v>
      </c>
      <c r="C61" s="370" t="s">
        <v>166</v>
      </c>
      <c r="D61" s="425">
        <v>9.0399999999999991</v>
      </c>
      <c r="E61" s="378" t="str">
        <f>VLOOKUP($B61,[1]ListsReq!$AC$3:$AF$150,2,FALSE)</f>
        <v>tonnes</v>
      </c>
      <c r="F61" s="379">
        <f>IF($C$32=2020, VLOOKUP($B61,[1]ListsReq!$AC$3:$AF$150,3,FALSE), IF($C$32=2019, VLOOKUP($B61,[1]ListsReq!$AC$153:$AF$301,3,FALSE),""))</f>
        <v>586.51379999999995</v>
      </c>
      <c r="G61" s="378" t="str">
        <f>VLOOKUP($B61,[1]ListsReq!$AC$3:$AF$150,4,FALSE)</f>
        <v>kgCO2e/tonne</v>
      </c>
      <c r="H61" s="380">
        <f t="shared" si="1"/>
        <v>5.302084751999999</v>
      </c>
      <c r="I61" s="436" t="s">
        <v>805</v>
      </c>
      <c r="J61" s="109"/>
      <c r="K61" s="109"/>
      <c r="L61" s="109"/>
      <c r="M61" s="214"/>
      <c r="N61" s="107"/>
      <c r="O61" s="107"/>
    </row>
    <row r="62" spans="1:15" x14ac:dyDescent="0.25">
      <c r="A62" s="215"/>
      <c r="B62" s="342" t="s">
        <v>372</v>
      </c>
      <c r="C62" s="370" t="s">
        <v>166</v>
      </c>
      <c r="D62" s="425">
        <v>2801</v>
      </c>
      <c r="E62" s="378" t="str">
        <f>VLOOKUP($B62,[1]ListsReq!$AC$3:$AF$150,2,FALSE)</f>
        <v>m3</v>
      </c>
      <c r="F62" s="379">
        <f>IF($C$32=2020, VLOOKUP($B62,[1]ListsReq!$AC$3:$AF$150,3,FALSE), IF($C$32=2019, VLOOKUP($B62,[1]ListsReq!$AC$153:$AF$301,3,FALSE),""))</f>
        <v>0.34399999999999997</v>
      </c>
      <c r="G62" s="378" t="str">
        <f>VLOOKUP($B62,[1]ListsReq!$AC$3:$AF$150,4,FALSE)</f>
        <v>kg CO2e/m3</v>
      </c>
      <c r="H62" s="380">
        <f t="shared" si="1"/>
        <v>0.96354399999999985</v>
      </c>
      <c r="I62" s="436" t="s">
        <v>806</v>
      </c>
      <c r="J62" s="109"/>
      <c r="K62" s="109"/>
      <c r="L62" s="109"/>
      <c r="M62" s="214"/>
      <c r="N62" s="107"/>
      <c r="O62" s="107"/>
    </row>
    <row r="63" spans="1:15" ht="30" x14ac:dyDescent="0.25">
      <c r="A63" s="215"/>
      <c r="B63" s="342" t="s">
        <v>357</v>
      </c>
      <c r="C63" s="370" t="s">
        <v>166</v>
      </c>
      <c r="D63" s="425">
        <v>2240</v>
      </c>
      <c r="E63" s="378" t="str">
        <f>VLOOKUP($B63,[1]ListsReq!$AC$3:$AF$150,2,FALSE)</f>
        <v>m3</v>
      </c>
      <c r="F63" s="379">
        <f>IF($C$32=2020, VLOOKUP($B63,[1]ListsReq!$AC$3:$AF$150,3,FALSE), IF($C$32=2019, VLOOKUP($B63,[1]ListsReq!$AC$153:$AF$301,3,FALSE),""))</f>
        <v>0.70799999999999996</v>
      </c>
      <c r="G63" s="378" t="str">
        <f>VLOOKUP($B63,[1]ListsReq!$AC$3:$AF$150,4,FALSE)</f>
        <v>kg CO2e/m3</v>
      </c>
      <c r="H63" s="380">
        <f t="shared" si="1"/>
        <v>1.5859199999999998</v>
      </c>
      <c r="I63" s="436" t="s">
        <v>805</v>
      </c>
      <c r="J63" s="109"/>
      <c r="K63" s="109"/>
      <c r="L63" s="109"/>
      <c r="M63" s="214"/>
      <c r="N63" s="107"/>
      <c r="O63" s="107"/>
    </row>
    <row r="64" spans="1:15" ht="90" x14ac:dyDescent="0.25">
      <c r="A64" s="215"/>
      <c r="B64" s="342" t="s">
        <v>466</v>
      </c>
      <c r="C64" s="370" t="s">
        <v>168</v>
      </c>
      <c r="D64" s="425">
        <v>1359599</v>
      </c>
      <c r="E64" s="378" t="str">
        <f>VLOOKUP($B64,[1]ListsReq!$AC$3:$AF$150,2,FALSE)</f>
        <v>kWh</v>
      </c>
      <c r="F64" s="379">
        <f>IF($C$32=2020, VLOOKUP($B64,[1]ListsReq!$AC$3:$AF$150,3,FALSE), IF($C$32=2019, VLOOKUP($B64,[1]ListsReq!$AC$153:$AF$301,3,FALSE),""))</f>
        <v>0.18385000000000001</v>
      </c>
      <c r="G64" s="378" t="str">
        <f>VLOOKUP($B64,[1]ListsReq!$AC$3:$AF$150,4,FALSE)</f>
        <v>kg CO2e/kWh</v>
      </c>
      <c r="H64" s="380">
        <f t="shared" si="1"/>
        <v>249.96227615000001</v>
      </c>
      <c r="I64" s="436" t="s">
        <v>878</v>
      </c>
      <c r="J64" s="109"/>
      <c r="K64" s="109"/>
      <c r="L64" s="109"/>
      <c r="M64" s="214"/>
      <c r="N64" s="107"/>
      <c r="O64" s="107"/>
    </row>
    <row r="65" spans="1:15" ht="90" x14ac:dyDescent="0.25">
      <c r="A65" s="215"/>
      <c r="B65" s="342" t="s">
        <v>513</v>
      </c>
      <c r="C65" s="370" t="s">
        <v>167</v>
      </c>
      <c r="D65" s="425">
        <v>1602733</v>
      </c>
      <c r="E65" s="378" t="str">
        <f>VLOOKUP($B65,[1]ListsReq!$AC$3:$AF$150,2,FALSE)</f>
        <v>kWh</v>
      </c>
      <c r="F65" s="379">
        <f>IF($C$32=2020, VLOOKUP($B65,[1]ListsReq!$AC$3:$AF$150,3,FALSE), IF($C$32=2019, VLOOKUP($B65,[1]ListsReq!$AC$153:$AF$301,3,FALSE),""))</f>
        <v>0.25559999999999999</v>
      </c>
      <c r="G65" s="378" t="str">
        <f>VLOOKUP($B65,[1]ListsReq!$AC$3:$AF$150,4,FALSE)</f>
        <v>kg CO2e/kWh</v>
      </c>
      <c r="H65" s="380">
        <f t="shared" si="1"/>
        <v>409.65855479999999</v>
      </c>
      <c r="I65" s="436" t="s">
        <v>879</v>
      </c>
      <c r="J65" s="109"/>
      <c r="K65" s="109"/>
      <c r="L65" s="109"/>
      <c r="M65" s="214"/>
      <c r="N65" s="107"/>
      <c r="O65" s="107"/>
    </row>
    <row r="66" spans="1:15" ht="90" x14ac:dyDescent="0.25">
      <c r="A66" s="215"/>
      <c r="B66" s="342" t="s">
        <v>490</v>
      </c>
      <c r="C66" s="370" t="s">
        <v>167</v>
      </c>
      <c r="D66" s="425">
        <v>1602733</v>
      </c>
      <c r="E66" s="378" t="str">
        <f>VLOOKUP($B66,[1]ListsReq!$AC$3:$AF$150,2,FALSE)</f>
        <v>kWh</v>
      </c>
      <c r="F66" s="379">
        <f>IF($C$32=2020, VLOOKUP($B66,[1]ListsReq!$AC$3:$AF$150,3,FALSE), IF($C$32=2019, VLOOKUP($B66,[1]ListsReq!$AC$153:$AF$301,3,FALSE),""))</f>
        <v>2.1700000000000001E-2</v>
      </c>
      <c r="G66" s="378" t="str">
        <f>VLOOKUP($B66,[1]ListsReq!$AC$3:$AF$150,4,FALSE)</f>
        <v>kg CO2e/kWh</v>
      </c>
      <c r="H66" s="380">
        <f t="shared" si="1"/>
        <v>34.779306099999999</v>
      </c>
      <c r="I66" s="436" t="s">
        <v>879</v>
      </c>
      <c r="J66" s="109"/>
      <c r="K66" s="109"/>
      <c r="L66" s="109"/>
      <c r="M66" s="214"/>
      <c r="N66" s="107"/>
      <c r="O66" s="107"/>
    </row>
    <row r="67" spans="1:15" ht="30" x14ac:dyDescent="0.25">
      <c r="A67" s="215"/>
      <c r="B67" s="342" t="s">
        <v>513</v>
      </c>
      <c r="C67" s="370" t="s">
        <v>167</v>
      </c>
      <c r="D67" s="425">
        <v>22531153.079999998</v>
      </c>
      <c r="E67" s="378" t="str">
        <f>VLOOKUP($B67,[1]ListsReq!$AC$3:$AF$150,2,FALSE)</f>
        <v>kWh</v>
      </c>
      <c r="F67" s="379">
        <f>IF($C$32=2020, VLOOKUP($B67,[1]ListsReq!$AC$3:$AF$150,3,FALSE), IF($C$32=2019, VLOOKUP($B67,[1]ListsReq!$AC$153:$AF$301,3,FALSE),""))</f>
        <v>0.25559999999999999</v>
      </c>
      <c r="G67" s="378" t="str">
        <f>VLOOKUP($B67,[1]ListsReq!$AC$3:$AF$150,4,FALSE)</f>
        <v>kg CO2e/kWh</v>
      </c>
      <c r="H67" s="380">
        <f t="shared" si="1"/>
        <v>5758.9627272479993</v>
      </c>
      <c r="I67" s="436" t="s">
        <v>873</v>
      </c>
      <c r="J67" s="109"/>
      <c r="K67" s="109"/>
      <c r="L67" s="109"/>
      <c r="M67" s="214"/>
      <c r="N67" s="107"/>
      <c r="O67" s="107"/>
    </row>
    <row r="68" spans="1:15" ht="30" x14ac:dyDescent="0.25">
      <c r="A68" s="215"/>
      <c r="B68" s="342" t="s">
        <v>490</v>
      </c>
      <c r="C68" s="370" t="s">
        <v>167</v>
      </c>
      <c r="D68" s="425">
        <v>22531153.02</v>
      </c>
      <c r="E68" s="378" t="str">
        <f>VLOOKUP($B68,[1]ListsReq!$AC$3:$AF$150,2,FALSE)</f>
        <v>kWh</v>
      </c>
      <c r="F68" s="379">
        <f>IF($C$32=2020, VLOOKUP($B68,[1]ListsReq!$AC$3:$AF$150,3,FALSE), IF($C$32=2019, VLOOKUP($B68,[1]ListsReq!$AC$153:$AF$301,3,FALSE),""))</f>
        <v>2.1700000000000001E-2</v>
      </c>
      <c r="G68" s="378" t="str">
        <f>VLOOKUP($B68,[1]ListsReq!$AC$3:$AF$150,4,FALSE)</f>
        <v>kg CO2e/kWh</v>
      </c>
      <c r="H68" s="380">
        <f t="shared" si="1"/>
        <v>488.92602053400003</v>
      </c>
      <c r="I68" s="436" t="s">
        <v>873</v>
      </c>
      <c r="J68" s="109"/>
      <c r="K68" s="109"/>
      <c r="L68" s="109"/>
      <c r="M68" s="214"/>
      <c r="N68" s="107"/>
      <c r="O68" s="107"/>
    </row>
    <row r="69" spans="1:15" x14ac:dyDescent="0.25">
      <c r="A69" s="215"/>
      <c r="B69" s="344"/>
      <c r="C69" s="372"/>
      <c r="D69" s="426"/>
      <c r="E69" s="386"/>
      <c r="F69" s="387"/>
      <c r="G69" s="387"/>
      <c r="H69" s="388">
        <f>SUM(H35:H68)</f>
        <v>7213.9533456426052</v>
      </c>
      <c r="I69" s="389"/>
      <c r="J69" s="109"/>
      <c r="K69" s="109"/>
      <c r="L69" s="109"/>
      <c r="M69" s="214"/>
      <c r="N69" s="107"/>
      <c r="O69" s="107"/>
    </row>
    <row r="70" spans="1:15" x14ac:dyDescent="0.25">
      <c r="A70" s="215"/>
      <c r="B70" s="109"/>
      <c r="C70" s="109"/>
      <c r="D70" s="422"/>
      <c r="E70" s="109"/>
      <c r="F70" s="109"/>
      <c r="G70" s="109"/>
      <c r="H70" s="376"/>
      <c r="I70" s="109"/>
      <c r="J70" s="109"/>
      <c r="K70" s="109"/>
      <c r="L70" s="109"/>
      <c r="M70" s="214"/>
      <c r="N70" s="107"/>
      <c r="O70" s="107"/>
    </row>
    <row r="71" spans="1:15" x14ac:dyDescent="0.25">
      <c r="A71" s="215"/>
      <c r="B71" s="400" t="s">
        <v>143</v>
      </c>
      <c r="C71" s="109"/>
      <c r="D71" s="422"/>
      <c r="E71" s="109"/>
      <c r="F71" s="109"/>
      <c r="G71" s="109"/>
      <c r="H71" s="109"/>
      <c r="I71" s="109"/>
      <c r="J71" s="109"/>
      <c r="K71" s="109"/>
      <c r="L71" s="109"/>
      <c r="M71" s="214"/>
      <c r="N71" s="107"/>
      <c r="O71" s="107"/>
    </row>
    <row r="72" spans="1:15" ht="15.75" thickBot="1" x14ac:dyDescent="0.3">
      <c r="A72" s="215"/>
      <c r="B72" s="131" t="s">
        <v>578</v>
      </c>
      <c r="C72" s="109"/>
      <c r="D72" s="422"/>
      <c r="E72" s="109"/>
      <c r="F72" s="109"/>
      <c r="G72" s="109"/>
      <c r="H72" s="109"/>
      <c r="I72" s="109"/>
      <c r="J72" s="109"/>
      <c r="K72" s="109"/>
      <c r="L72" s="109"/>
      <c r="M72" s="214"/>
      <c r="N72" s="107"/>
      <c r="O72" s="107"/>
    </row>
    <row r="73" spans="1:15" ht="15.75" thickBot="1" x14ac:dyDescent="0.3">
      <c r="A73" s="215"/>
      <c r="B73" s="265"/>
      <c r="C73" s="566" t="s">
        <v>620</v>
      </c>
      <c r="D73" s="567"/>
      <c r="E73" s="566" t="s">
        <v>619</v>
      </c>
      <c r="F73" s="567"/>
      <c r="G73" s="264"/>
      <c r="H73" s="109"/>
      <c r="I73" s="109"/>
      <c r="J73" s="109"/>
      <c r="K73" s="109"/>
      <c r="L73" s="109"/>
      <c r="M73" s="214"/>
      <c r="N73" s="107"/>
      <c r="O73" s="107"/>
    </row>
    <row r="74" spans="1:15" ht="30" x14ac:dyDescent="0.25">
      <c r="A74" s="215"/>
      <c r="B74" s="129" t="s">
        <v>617</v>
      </c>
      <c r="C74" s="420" t="s">
        <v>618</v>
      </c>
      <c r="D74" s="419" t="s">
        <v>142</v>
      </c>
      <c r="E74" s="420" t="s">
        <v>618</v>
      </c>
      <c r="F74" s="419" t="s">
        <v>142</v>
      </c>
      <c r="G74" s="419" t="s">
        <v>8</v>
      </c>
      <c r="H74" s="109"/>
      <c r="I74" s="109"/>
      <c r="J74" s="109"/>
      <c r="K74" s="109"/>
      <c r="L74" s="109"/>
      <c r="M74" s="214"/>
      <c r="N74" s="107"/>
      <c r="O74" s="107"/>
    </row>
    <row r="75" spans="1:15" x14ac:dyDescent="0.25">
      <c r="A75" s="215"/>
      <c r="B75" s="123"/>
      <c r="C75" s="122"/>
      <c r="D75" s="427"/>
      <c r="E75" s="122"/>
      <c r="F75" s="261"/>
      <c r="G75" s="121"/>
      <c r="H75" s="109"/>
      <c r="I75" s="109"/>
      <c r="J75" s="109"/>
      <c r="K75" s="109"/>
      <c r="L75" s="109"/>
      <c r="M75" s="214"/>
      <c r="N75" s="107"/>
      <c r="O75" s="107"/>
    </row>
    <row r="76" spans="1:15" x14ac:dyDescent="0.25">
      <c r="A76" s="215"/>
      <c r="B76" s="123"/>
      <c r="C76" s="122"/>
      <c r="D76" s="427"/>
      <c r="E76" s="122"/>
      <c r="F76" s="261"/>
      <c r="G76" s="121"/>
      <c r="H76" s="109"/>
      <c r="I76" s="109"/>
      <c r="J76" s="109"/>
      <c r="K76" s="109"/>
      <c r="L76" s="109"/>
      <c r="M76" s="214"/>
      <c r="N76" s="107"/>
      <c r="O76" s="107"/>
    </row>
    <row r="77" spans="1:15" x14ac:dyDescent="0.25">
      <c r="A77" s="215"/>
      <c r="B77" s="120"/>
      <c r="C77" s="119"/>
      <c r="D77" s="428"/>
      <c r="E77" s="119"/>
      <c r="F77" s="262"/>
      <c r="G77" s="118"/>
      <c r="H77" s="109"/>
      <c r="I77" s="109"/>
      <c r="J77" s="109"/>
      <c r="K77" s="109"/>
      <c r="L77" s="109"/>
      <c r="M77" s="214"/>
      <c r="N77" s="107"/>
      <c r="O77" s="107"/>
    </row>
    <row r="78" spans="1:15" x14ac:dyDescent="0.25">
      <c r="A78" s="215"/>
      <c r="B78" s="120"/>
      <c r="C78" s="119"/>
      <c r="D78" s="428"/>
      <c r="E78" s="119"/>
      <c r="F78" s="262"/>
      <c r="G78" s="118"/>
      <c r="H78" s="109"/>
      <c r="I78" s="109"/>
      <c r="J78" s="109"/>
      <c r="K78" s="109"/>
      <c r="L78" s="109"/>
      <c r="M78" s="214"/>
      <c r="N78" s="107"/>
      <c r="O78" s="107"/>
    </row>
    <row r="79" spans="1:15" ht="15.75" thickBot="1" x14ac:dyDescent="0.3">
      <c r="A79" s="215"/>
      <c r="B79" s="114"/>
      <c r="C79" s="113"/>
      <c r="D79" s="429"/>
      <c r="E79" s="113"/>
      <c r="F79" s="263"/>
      <c r="G79" s="112"/>
      <c r="H79" s="109"/>
      <c r="I79" s="109"/>
      <c r="J79" s="109"/>
      <c r="K79" s="109"/>
      <c r="L79" s="109"/>
      <c r="M79" s="214"/>
      <c r="N79" s="107"/>
      <c r="O79" s="107"/>
    </row>
    <row r="80" spans="1:15" x14ac:dyDescent="0.25">
      <c r="A80" s="215"/>
      <c r="B80" s="109"/>
      <c r="C80" s="109"/>
      <c r="D80" s="422"/>
      <c r="E80" s="109"/>
      <c r="F80" s="109"/>
      <c r="G80" s="109"/>
      <c r="H80" s="109"/>
      <c r="I80" s="109"/>
      <c r="J80" s="109"/>
      <c r="K80" s="109"/>
      <c r="L80" s="109"/>
      <c r="M80" s="214"/>
      <c r="N80" s="107"/>
      <c r="O80" s="107"/>
    </row>
    <row r="81" spans="1:15" ht="18.75" x14ac:dyDescent="0.25">
      <c r="A81" s="215"/>
      <c r="B81" s="111" t="s">
        <v>11</v>
      </c>
      <c r="C81" s="111"/>
      <c r="D81" s="111"/>
      <c r="E81" s="111"/>
      <c r="F81" s="111"/>
      <c r="G81" s="111"/>
      <c r="H81" s="111"/>
      <c r="I81" s="111"/>
      <c r="J81" s="109"/>
      <c r="K81" s="109"/>
      <c r="L81" s="109"/>
      <c r="M81" s="214"/>
      <c r="N81" s="107"/>
      <c r="O81" s="107"/>
    </row>
    <row r="82" spans="1:15" x14ac:dyDescent="0.25">
      <c r="A82" s="215"/>
      <c r="B82" s="130" t="s">
        <v>141</v>
      </c>
      <c r="C82" s="126"/>
      <c r="D82" s="422"/>
      <c r="E82" s="109"/>
      <c r="F82" s="109"/>
      <c r="G82" s="109"/>
      <c r="H82" s="109"/>
      <c r="I82" s="109"/>
      <c r="J82" s="109"/>
      <c r="K82" s="109"/>
      <c r="L82" s="109"/>
      <c r="M82" s="214"/>
      <c r="N82" s="107"/>
      <c r="O82" s="107"/>
    </row>
    <row r="83" spans="1:15" ht="15.75" thickBot="1" x14ac:dyDescent="0.3">
      <c r="A83" s="215"/>
      <c r="B83" s="558" t="s">
        <v>621</v>
      </c>
      <c r="C83" s="558"/>
      <c r="D83" s="558"/>
      <c r="E83" s="558"/>
      <c r="F83" s="109"/>
      <c r="G83" s="109"/>
      <c r="H83" s="109"/>
      <c r="I83" s="109"/>
      <c r="J83" s="109"/>
      <c r="K83" s="109"/>
      <c r="L83" s="109"/>
      <c r="M83" s="214"/>
      <c r="N83" s="107"/>
      <c r="O83" s="107"/>
    </row>
    <row r="84" spans="1:15" ht="33.75" customHeight="1" thickBot="1" x14ac:dyDescent="0.3">
      <c r="A84" s="215"/>
      <c r="B84" s="444" t="s">
        <v>140</v>
      </c>
      <c r="C84" s="418" t="s">
        <v>139</v>
      </c>
      <c r="D84" s="418" t="s">
        <v>138</v>
      </c>
      <c r="E84" s="418" t="s">
        <v>9</v>
      </c>
      <c r="F84" s="418" t="s">
        <v>137</v>
      </c>
      <c r="G84" s="418" t="s">
        <v>622</v>
      </c>
      <c r="H84" s="418" t="s">
        <v>136</v>
      </c>
      <c r="I84" s="418" t="s">
        <v>135</v>
      </c>
      <c r="J84" s="109"/>
      <c r="K84" s="109"/>
      <c r="L84" s="109"/>
      <c r="M84" s="214"/>
      <c r="N84" s="107"/>
      <c r="O84" s="107"/>
    </row>
    <row r="85" spans="1:15" ht="15.75" thickBot="1" x14ac:dyDescent="0.3">
      <c r="A85" s="215"/>
      <c r="B85" s="445" t="s">
        <v>874</v>
      </c>
      <c r="C85" s="441" t="s">
        <v>493</v>
      </c>
      <c r="D85" s="440">
        <v>20</v>
      </c>
      <c r="E85" s="441" t="s">
        <v>517</v>
      </c>
      <c r="F85" s="441" t="s">
        <v>373</v>
      </c>
      <c r="G85" s="441" t="s">
        <v>238</v>
      </c>
      <c r="H85" s="442">
        <v>1375447</v>
      </c>
      <c r="I85" s="441" t="s">
        <v>445</v>
      </c>
      <c r="J85" s="109"/>
      <c r="K85" s="109"/>
      <c r="L85" s="109"/>
      <c r="M85" s="214"/>
      <c r="N85" s="107"/>
      <c r="O85" s="107"/>
    </row>
    <row r="86" spans="1:15" x14ac:dyDescent="0.25">
      <c r="A86" s="215"/>
      <c r="B86" s="446" t="s">
        <v>875</v>
      </c>
      <c r="C86" s="406" t="s">
        <v>493</v>
      </c>
      <c r="D86" s="440">
        <v>25</v>
      </c>
      <c r="E86" s="406" t="s">
        <v>517</v>
      </c>
      <c r="F86" s="406" t="s">
        <v>373</v>
      </c>
      <c r="G86" s="406" t="s">
        <v>238</v>
      </c>
      <c r="H86" s="443">
        <v>20847000</v>
      </c>
      <c r="I86" s="406" t="s">
        <v>445</v>
      </c>
      <c r="J86" s="109"/>
      <c r="K86" s="109"/>
      <c r="L86" s="109"/>
      <c r="M86" s="214"/>
      <c r="N86" s="107"/>
      <c r="O86" s="107"/>
    </row>
    <row r="87" spans="1:15" x14ac:dyDescent="0.25">
      <c r="A87" s="215"/>
      <c r="B87" s="109"/>
      <c r="C87" s="109"/>
      <c r="D87" s="422"/>
      <c r="E87" s="109"/>
      <c r="F87" s="109"/>
      <c r="G87" s="109"/>
      <c r="H87" s="109"/>
      <c r="I87" s="109"/>
      <c r="J87" s="109"/>
      <c r="K87" s="109"/>
      <c r="L87" s="109"/>
      <c r="M87" s="214"/>
      <c r="N87" s="107"/>
      <c r="O87" s="107"/>
    </row>
    <row r="88" spans="1:15" ht="18.75" x14ac:dyDescent="0.25">
      <c r="A88" s="211"/>
      <c r="B88" s="111" t="s">
        <v>134</v>
      </c>
      <c r="C88" s="111"/>
      <c r="D88" s="111"/>
      <c r="E88" s="111"/>
      <c r="F88" s="111"/>
      <c r="G88" s="111"/>
      <c r="H88" s="111"/>
      <c r="I88" s="111"/>
      <c r="J88" s="111"/>
      <c r="K88" s="111"/>
      <c r="L88" s="111"/>
      <c r="M88" s="212"/>
      <c r="N88" s="107"/>
      <c r="O88" s="107"/>
    </row>
    <row r="89" spans="1:15" x14ac:dyDescent="0.25">
      <c r="A89" s="213" t="s">
        <v>133</v>
      </c>
      <c r="B89" s="568" t="s">
        <v>579</v>
      </c>
      <c r="C89" s="569"/>
      <c r="D89" s="569"/>
      <c r="E89" s="569"/>
      <c r="F89" s="109"/>
      <c r="G89" s="109"/>
      <c r="H89" s="109"/>
      <c r="I89" s="109"/>
      <c r="J89" s="109"/>
      <c r="K89" s="109"/>
      <c r="L89" s="109"/>
      <c r="M89" s="214"/>
      <c r="N89" s="107"/>
      <c r="O89" s="107"/>
    </row>
    <row r="90" spans="1:15" ht="15.75" customHeight="1" thickBot="1" x14ac:dyDescent="0.3">
      <c r="A90" s="216"/>
      <c r="B90" s="558" t="s">
        <v>580</v>
      </c>
      <c r="C90" s="558"/>
      <c r="D90" s="558"/>
      <c r="E90" s="558"/>
      <c r="F90" s="109"/>
      <c r="G90" s="109"/>
      <c r="H90" s="109"/>
      <c r="I90" s="109"/>
      <c r="J90" s="109"/>
      <c r="K90" s="109"/>
      <c r="L90" s="109"/>
      <c r="M90" s="214"/>
      <c r="N90" s="107"/>
      <c r="O90" s="107"/>
    </row>
    <row r="91" spans="1:15" ht="69.75" customHeight="1" x14ac:dyDescent="0.25">
      <c r="A91" s="216"/>
      <c r="B91" s="115" t="s">
        <v>109</v>
      </c>
      <c r="C91" s="420" t="s">
        <v>118</v>
      </c>
      <c r="D91" s="419" t="s">
        <v>8</v>
      </c>
      <c r="E91" s="395"/>
      <c r="F91" s="109"/>
      <c r="G91" s="109"/>
      <c r="H91" s="109"/>
      <c r="I91" s="109"/>
      <c r="J91" s="109"/>
      <c r="K91" s="109"/>
      <c r="L91" s="109"/>
      <c r="M91" s="214"/>
      <c r="N91" s="107"/>
      <c r="O91" s="107"/>
    </row>
    <row r="92" spans="1:15" x14ac:dyDescent="0.25">
      <c r="A92" s="216"/>
      <c r="B92" s="123" t="s">
        <v>117</v>
      </c>
      <c r="C92" s="122">
        <v>2108.94</v>
      </c>
      <c r="D92" s="430"/>
      <c r="E92" s="395"/>
      <c r="F92" s="109"/>
      <c r="G92" s="109"/>
      <c r="H92" s="109"/>
      <c r="I92" s="109"/>
      <c r="J92" s="109"/>
      <c r="K92" s="109"/>
      <c r="L92" s="109"/>
      <c r="M92" s="214"/>
      <c r="N92" s="107"/>
      <c r="O92" s="107"/>
    </row>
    <row r="93" spans="1:15" x14ac:dyDescent="0.25">
      <c r="A93" s="216"/>
      <c r="B93" s="123" t="s">
        <v>116</v>
      </c>
      <c r="C93" s="122">
        <v>6.9</v>
      </c>
      <c r="D93" s="430"/>
      <c r="E93" s="395"/>
      <c r="F93" s="109"/>
      <c r="G93" s="109"/>
      <c r="H93" s="109"/>
      <c r="I93" s="109"/>
      <c r="J93" s="109"/>
      <c r="K93" s="109"/>
      <c r="L93" s="109"/>
      <c r="M93" s="214"/>
      <c r="N93" s="107"/>
      <c r="O93" s="107"/>
    </row>
    <row r="94" spans="1:15" x14ac:dyDescent="0.25">
      <c r="A94" s="216"/>
      <c r="B94" s="123" t="s">
        <v>115</v>
      </c>
      <c r="C94" s="122">
        <v>0</v>
      </c>
      <c r="D94" s="430"/>
      <c r="E94" s="395"/>
      <c r="F94" s="109"/>
      <c r="G94" s="109"/>
      <c r="H94" s="109"/>
      <c r="I94" s="109"/>
      <c r="J94" s="109"/>
      <c r="K94" s="109"/>
      <c r="L94" s="109"/>
      <c r="M94" s="214"/>
      <c r="N94" s="107"/>
      <c r="O94" s="107"/>
    </row>
    <row r="95" spans="1:15" x14ac:dyDescent="0.25">
      <c r="A95" s="216"/>
      <c r="B95" s="123" t="s">
        <v>3</v>
      </c>
      <c r="C95" s="122">
        <v>0.2</v>
      </c>
      <c r="D95" s="430"/>
      <c r="E95" s="395"/>
      <c r="F95" s="109"/>
      <c r="G95" s="109"/>
      <c r="H95" s="109"/>
      <c r="I95" s="109"/>
      <c r="J95" s="109"/>
      <c r="K95" s="109"/>
      <c r="L95" s="109"/>
      <c r="M95" s="214"/>
      <c r="N95" s="107"/>
      <c r="O95" s="107"/>
    </row>
    <row r="96" spans="1:15" x14ac:dyDescent="0.25">
      <c r="A96" s="216"/>
      <c r="B96" s="123" t="s">
        <v>114</v>
      </c>
      <c r="C96" s="122">
        <v>0.4</v>
      </c>
      <c r="D96" s="430"/>
      <c r="E96" s="395"/>
      <c r="F96" s="109"/>
      <c r="G96" s="109"/>
      <c r="H96" s="109"/>
      <c r="I96" s="109"/>
      <c r="J96" s="109"/>
      <c r="K96" s="109"/>
      <c r="L96" s="109"/>
      <c r="M96" s="214"/>
      <c r="N96" s="107"/>
      <c r="O96" s="107"/>
    </row>
    <row r="97" spans="1:15" x14ac:dyDescent="0.25">
      <c r="A97" s="216"/>
      <c r="B97" s="123" t="s">
        <v>113</v>
      </c>
      <c r="C97" s="122">
        <v>59.35</v>
      </c>
      <c r="D97" s="430"/>
      <c r="E97" s="395"/>
      <c r="F97" s="109"/>
      <c r="G97" s="109"/>
      <c r="H97" s="109"/>
      <c r="I97" s="109"/>
      <c r="J97" s="109"/>
      <c r="K97" s="109"/>
      <c r="L97" s="109"/>
      <c r="M97" s="214"/>
      <c r="N97" s="107"/>
      <c r="O97" s="107"/>
    </row>
    <row r="98" spans="1:15" x14ac:dyDescent="0.25">
      <c r="A98" s="216"/>
      <c r="B98" s="123" t="s">
        <v>132</v>
      </c>
      <c r="C98" s="122">
        <v>0</v>
      </c>
      <c r="D98" s="430"/>
      <c r="E98" s="395"/>
      <c r="F98" s="109"/>
      <c r="G98" s="109"/>
      <c r="H98" s="109"/>
      <c r="I98" s="109"/>
      <c r="J98" s="109"/>
      <c r="K98" s="109"/>
      <c r="L98" s="109"/>
      <c r="M98" s="214"/>
      <c r="N98" s="107"/>
      <c r="O98" s="107"/>
    </row>
    <row r="99" spans="1:15" x14ac:dyDescent="0.25">
      <c r="A99" s="216"/>
      <c r="B99" s="123" t="s">
        <v>103</v>
      </c>
      <c r="C99" s="122">
        <v>0</v>
      </c>
      <c r="D99" s="430"/>
      <c r="E99" s="395"/>
      <c r="F99" s="109"/>
      <c r="G99" s="109"/>
      <c r="H99" s="109"/>
      <c r="I99" s="109"/>
      <c r="J99" s="109"/>
      <c r="K99" s="109"/>
      <c r="L99" s="109"/>
      <c r="M99" s="214"/>
      <c r="N99" s="107"/>
      <c r="O99" s="107"/>
    </row>
    <row r="100" spans="1:15" x14ac:dyDescent="0.25">
      <c r="A100" s="216"/>
      <c r="B100" s="120" t="s">
        <v>102</v>
      </c>
      <c r="C100" s="119">
        <v>0</v>
      </c>
      <c r="D100" s="430"/>
      <c r="E100" s="395"/>
      <c r="F100" s="109"/>
      <c r="G100" s="109"/>
      <c r="H100" s="109"/>
      <c r="I100" s="109"/>
      <c r="J100" s="109"/>
      <c r="K100" s="109"/>
      <c r="L100" s="109"/>
      <c r="M100" s="214"/>
      <c r="N100" s="107"/>
      <c r="O100" s="107"/>
    </row>
    <row r="101" spans="1:15" x14ac:dyDescent="0.25">
      <c r="A101" s="216"/>
      <c r="B101" s="120" t="s">
        <v>101</v>
      </c>
      <c r="C101" s="119">
        <v>0</v>
      </c>
      <c r="D101" s="430"/>
      <c r="E101" s="395"/>
      <c r="F101" s="109"/>
      <c r="G101" s="109"/>
      <c r="H101" s="109"/>
      <c r="I101" s="109"/>
      <c r="J101" s="109"/>
      <c r="K101" s="109"/>
      <c r="L101" s="109"/>
      <c r="M101" s="214"/>
      <c r="N101" s="107"/>
      <c r="O101" s="107"/>
    </row>
    <row r="102" spans="1:15" ht="15.75" thickBot="1" x14ac:dyDescent="0.3">
      <c r="A102" s="216"/>
      <c r="B102" s="67" t="s">
        <v>100</v>
      </c>
      <c r="C102" s="117">
        <f>SUM(C92:C101)</f>
        <v>2175.79</v>
      </c>
      <c r="D102" s="431"/>
      <c r="E102" s="395"/>
      <c r="F102" s="109"/>
      <c r="G102" s="109"/>
      <c r="H102" s="109"/>
      <c r="I102" s="109"/>
      <c r="J102" s="109"/>
      <c r="K102" s="109"/>
      <c r="L102" s="109"/>
      <c r="M102" s="214"/>
      <c r="N102" s="107"/>
      <c r="O102" s="107"/>
    </row>
    <row r="103" spans="1:15" x14ac:dyDescent="0.25">
      <c r="A103" s="216"/>
      <c r="B103" s="109"/>
      <c r="C103" s="109"/>
      <c r="D103" s="422"/>
      <c r="E103" s="109"/>
      <c r="F103" s="109"/>
      <c r="G103" s="109"/>
      <c r="H103" s="109"/>
      <c r="I103" s="109"/>
      <c r="J103" s="109"/>
      <c r="K103" s="109"/>
      <c r="L103" s="109"/>
      <c r="M103" s="214"/>
      <c r="N103" s="107"/>
      <c r="O103" s="107"/>
    </row>
    <row r="104" spans="1:15" ht="15" customHeight="1" x14ac:dyDescent="0.25">
      <c r="A104" s="217" t="s">
        <v>131</v>
      </c>
      <c r="B104" s="559" t="s">
        <v>623</v>
      </c>
      <c r="C104" s="560"/>
      <c r="D104" s="560"/>
      <c r="E104" s="560"/>
      <c r="F104" s="109"/>
      <c r="G104" s="109"/>
      <c r="H104" s="109"/>
      <c r="I104" s="109"/>
      <c r="J104" s="109"/>
      <c r="K104" s="109"/>
      <c r="L104" s="109"/>
      <c r="M104" s="214"/>
      <c r="N104" s="107"/>
      <c r="O104" s="107"/>
    </row>
    <row r="105" spans="1:15" ht="15.75" customHeight="1" thickBot="1" x14ac:dyDescent="0.3">
      <c r="A105" s="213"/>
      <c r="B105" s="561" t="s">
        <v>624</v>
      </c>
      <c r="C105" s="562"/>
      <c r="D105" s="562"/>
      <c r="E105" s="562"/>
      <c r="F105" s="109"/>
      <c r="G105" s="109"/>
      <c r="H105" s="109"/>
      <c r="I105" s="109"/>
      <c r="J105" s="109"/>
      <c r="K105" s="109"/>
      <c r="L105" s="109"/>
      <c r="M105" s="214"/>
      <c r="N105" s="107"/>
      <c r="O105" s="107"/>
    </row>
    <row r="106" spans="1:15" ht="85.5" customHeight="1" x14ac:dyDescent="0.25">
      <c r="A106" s="215"/>
      <c r="B106" s="129" t="s">
        <v>130</v>
      </c>
      <c r="C106" s="420" t="s">
        <v>129</v>
      </c>
      <c r="D106" s="420" t="s">
        <v>128</v>
      </c>
      <c r="E106" s="451" t="s">
        <v>625</v>
      </c>
      <c r="F106" s="420" t="s">
        <v>127</v>
      </c>
      <c r="G106" s="420" t="s">
        <v>126</v>
      </c>
      <c r="H106" s="420" t="s">
        <v>125</v>
      </c>
      <c r="I106" s="420" t="s">
        <v>124</v>
      </c>
      <c r="J106" s="420" t="s">
        <v>123</v>
      </c>
      <c r="K106" s="420" t="s">
        <v>122</v>
      </c>
      <c r="L106" s="420" t="s">
        <v>19</v>
      </c>
      <c r="M106" s="452" t="s">
        <v>8</v>
      </c>
      <c r="N106" s="107"/>
      <c r="O106" s="107"/>
    </row>
    <row r="107" spans="1:15" x14ac:dyDescent="0.25">
      <c r="A107" s="215"/>
      <c r="B107" s="437" t="s">
        <v>981</v>
      </c>
      <c r="C107" s="406" t="s">
        <v>983</v>
      </c>
      <c r="D107" s="406" t="s">
        <v>984</v>
      </c>
      <c r="E107" s="453" t="s">
        <v>510</v>
      </c>
      <c r="F107" s="443"/>
      <c r="G107" s="406"/>
      <c r="H107" s="406"/>
      <c r="I107" s="405" t="s">
        <v>985</v>
      </c>
      <c r="J107" s="443"/>
      <c r="K107" s="366"/>
      <c r="L107" s="405"/>
      <c r="M107" s="454" t="s">
        <v>989</v>
      </c>
      <c r="N107" s="107"/>
      <c r="O107" s="107"/>
    </row>
    <row r="108" spans="1:15" x14ac:dyDescent="0.25">
      <c r="A108" s="215"/>
      <c r="B108" s="437" t="s">
        <v>980</v>
      </c>
      <c r="C108" s="406" t="s">
        <v>983</v>
      </c>
      <c r="D108" s="406" t="s">
        <v>984</v>
      </c>
      <c r="E108" s="453" t="s">
        <v>510</v>
      </c>
      <c r="F108" s="443"/>
      <c r="G108" s="406"/>
      <c r="H108" s="406"/>
      <c r="I108" s="405" t="s">
        <v>985</v>
      </c>
      <c r="J108" s="443"/>
      <c r="K108" s="366"/>
      <c r="L108" s="405"/>
      <c r="M108" s="454" t="s">
        <v>989</v>
      </c>
      <c r="N108" s="107"/>
      <c r="O108" s="107"/>
    </row>
    <row r="109" spans="1:15" x14ac:dyDescent="0.25">
      <c r="A109" s="215"/>
      <c r="B109" s="437" t="s">
        <v>982</v>
      </c>
      <c r="C109" s="406" t="s">
        <v>983</v>
      </c>
      <c r="D109" s="406" t="s">
        <v>984</v>
      </c>
      <c r="E109" s="453" t="s">
        <v>510</v>
      </c>
      <c r="F109" s="443"/>
      <c r="G109" s="406"/>
      <c r="H109" s="406"/>
      <c r="I109" s="405" t="s">
        <v>985</v>
      </c>
      <c r="J109" s="443"/>
      <c r="K109" s="366"/>
      <c r="L109" s="405"/>
      <c r="M109" s="454" t="s">
        <v>989</v>
      </c>
      <c r="N109" s="107"/>
      <c r="O109" s="107"/>
    </row>
    <row r="110" spans="1:15" x14ac:dyDescent="0.25">
      <c r="A110" s="215"/>
      <c r="B110" s="437" t="s">
        <v>986</v>
      </c>
      <c r="C110" s="406" t="s">
        <v>983</v>
      </c>
      <c r="D110" s="406" t="s">
        <v>984</v>
      </c>
      <c r="E110" s="453" t="s">
        <v>510</v>
      </c>
      <c r="F110" s="443"/>
      <c r="G110" s="406"/>
      <c r="H110" s="406"/>
      <c r="I110" s="405" t="s">
        <v>985</v>
      </c>
      <c r="J110" s="443"/>
      <c r="K110" s="366"/>
      <c r="L110" s="405"/>
      <c r="M110" s="454" t="s">
        <v>989</v>
      </c>
      <c r="N110" s="107"/>
      <c r="O110" s="107"/>
    </row>
    <row r="111" spans="1:15" ht="30" x14ac:dyDescent="0.25">
      <c r="A111" s="215"/>
      <c r="B111" s="437" t="s">
        <v>987</v>
      </c>
      <c r="C111" s="406" t="s">
        <v>988</v>
      </c>
      <c r="D111" s="406"/>
      <c r="E111" s="453" t="s">
        <v>510</v>
      </c>
      <c r="F111" s="443"/>
      <c r="G111" s="406"/>
      <c r="H111" s="406"/>
      <c r="I111" s="405" t="s">
        <v>1000</v>
      </c>
      <c r="J111" s="443"/>
      <c r="K111" s="366"/>
      <c r="L111" s="405"/>
      <c r="M111" s="454" t="s">
        <v>990</v>
      </c>
      <c r="N111" s="107"/>
      <c r="O111" s="107"/>
    </row>
    <row r="112" spans="1:15" x14ac:dyDescent="0.25">
      <c r="A112" s="215"/>
      <c r="B112" s="123"/>
      <c r="C112" s="407"/>
      <c r="D112" s="407"/>
      <c r="E112" s="455"/>
      <c r="F112" s="392"/>
      <c r="G112" s="407"/>
      <c r="H112" s="407"/>
      <c r="I112" s="407"/>
      <c r="J112" s="392"/>
      <c r="K112" s="456"/>
      <c r="L112" s="457"/>
      <c r="M112" s="458"/>
      <c r="N112" s="107"/>
      <c r="O112" s="107"/>
    </row>
    <row r="113" spans="1:15" x14ac:dyDescent="0.25">
      <c r="A113" s="215"/>
      <c r="B113" s="123"/>
      <c r="C113" s="407"/>
      <c r="D113" s="407"/>
      <c r="E113" s="455"/>
      <c r="F113" s="392"/>
      <c r="G113" s="407"/>
      <c r="H113" s="407"/>
      <c r="I113" s="407"/>
      <c r="J113" s="392"/>
      <c r="K113" s="456"/>
      <c r="L113" s="457"/>
      <c r="M113" s="458"/>
      <c r="N113" s="107"/>
      <c r="O113" s="107"/>
    </row>
    <row r="114" spans="1:15" x14ac:dyDescent="0.25">
      <c r="A114" s="215"/>
      <c r="B114" s="123"/>
      <c r="C114" s="407"/>
      <c r="D114" s="407"/>
      <c r="E114" s="455"/>
      <c r="F114" s="392"/>
      <c r="G114" s="407"/>
      <c r="H114" s="407"/>
      <c r="I114" s="407"/>
      <c r="J114" s="392"/>
      <c r="K114" s="456"/>
      <c r="L114" s="457"/>
      <c r="M114" s="458"/>
      <c r="N114" s="107"/>
      <c r="O114" s="107"/>
    </row>
    <row r="115" spans="1:15" x14ac:dyDescent="0.25">
      <c r="A115" s="215"/>
      <c r="B115" s="123"/>
      <c r="C115" s="407"/>
      <c r="D115" s="407"/>
      <c r="E115" s="455"/>
      <c r="F115" s="392"/>
      <c r="G115" s="407"/>
      <c r="H115" s="407"/>
      <c r="I115" s="407"/>
      <c r="J115" s="392"/>
      <c r="K115" s="456"/>
      <c r="L115" s="457"/>
      <c r="M115" s="458"/>
      <c r="N115" s="107"/>
      <c r="O115" s="107"/>
    </row>
    <row r="116" spans="1:15" ht="15.75" thickBot="1" x14ac:dyDescent="0.3">
      <c r="A116" s="215"/>
      <c r="B116" s="114"/>
      <c r="C116" s="404"/>
      <c r="D116" s="404"/>
      <c r="E116" s="459"/>
      <c r="F116" s="393"/>
      <c r="G116" s="404"/>
      <c r="H116" s="404"/>
      <c r="I116" s="404"/>
      <c r="J116" s="393"/>
      <c r="K116" s="460"/>
      <c r="L116" s="461"/>
      <c r="M116" s="462"/>
      <c r="N116" s="107"/>
      <c r="O116" s="107"/>
    </row>
    <row r="117" spans="1:15" x14ac:dyDescent="0.25">
      <c r="A117" s="213"/>
      <c r="B117" s="127"/>
      <c r="C117" s="126"/>
      <c r="D117" s="109"/>
      <c r="E117" s="109"/>
      <c r="F117" s="109"/>
      <c r="G117" s="109"/>
      <c r="H117" s="109"/>
      <c r="I117" s="109"/>
      <c r="J117" s="109"/>
      <c r="K117" s="109"/>
      <c r="L117" s="109"/>
      <c r="M117" s="214"/>
      <c r="N117" s="107"/>
      <c r="O117" s="107"/>
    </row>
    <row r="118" spans="1:15" x14ac:dyDescent="0.25">
      <c r="A118" s="213" t="s">
        <v>121</v>
      </c>
      <c r="B118" s="563" t="s">
        <v>626</v>
      </c>
      <c r="C118" s="564"/>
      <c r="D118" s="564"/>
      <c r="E118" s="564"/>
      <c r="F118" s="109"/>
      <c r="G118" s="109"/>
      <c r="H118" s="109"/>
      <c r="I118" s="109"/>
      <c r="J118" s="109"/>
      <c r="K118" s="109"/>
      <c r="L118" s="109"/>
      <c r="M118" s="214"/>
      <c r="N118" s="107"/>
      <c r="O118" s="107"/>
    </row>
    <row r="119" spans="1:15" ht="15.75" customHeight="1" thickBot="1" x14ac:dyDescent="0.3">
      <c r="A119" s="216"/>
      <c r="B119" s="565" t="s">
        <v>627</v>
      </c>
      <c r="C119" s="565"/>
      <c r="D119" s="565"/>
      <c r="E119" s="565"/>
      <c r="F119" s="109"/>
      <c r="G119" s="109"/>
      <c r="H119" s="109"/>
      <c r="I119" s="109"/>
      <c r="J119" s="109"/>
      <c r="K119" s="109"/>
      <c r="L119" s="109"/>
      <c r="M119" s="214"/>
      <c r="N119" s="107"/>
      <c r="O119" s="107"/>
    </row>
    <row r="120" spans="1:15" ht="62.25" customHeight="1" x14ac:dyDescent="0.25">
      <c r="A120" s="216"/>
      <c r="B120" s="115" t="s">
        <v>109</v>
      </c>
      <c r="C120" s="420" t="s">
        <v>108</v>
      </c>
      <c r="D120" s="420" t="s">
        <v>107</v>
      </c>
      <c r="E120" s="419" t="s">
        <v>8</v>
      </c>
      <c r="F120" s="395"/>
      <c r="G120" s="109"/>
      <c r="H120" s="109"/>
      <c r="I120" s="109"/>
      <c r="J120" s="109"/>
      <c r="K120" s="109"/>
      <c r="L120" s="109"/>
      <c r="M120" s="214"/>
      <c r="N120" s="107"/>
      <c r="O120" s="107"/>
    </row>
    <row r="121" spans="1:15" x14ac:dyDescent="0.25">
      <c r="A121" s="216"/>
      <c r="B121" s="123" t="s">
        <v>106</v>
      </c>
      <c r="C121" s="122"/>
      <c r="D121" s="427"/>
      <c r="E121" s="121"/>
      <c r="F121" s="395"/>
      <c r="G121" s="109"/>
      <c r="H121" s="109"/>
      <c r="I121" s="109"/>
      <c r="J121" s="109"/>
      <c r="K121" s="109"/>
      <c r="L121" s="109"/>
      <c r="M121" s="214"/>
      <c r="N121" s="107"/>
      <c r="O121" s="107"/>
    </row>
    <row r="122" spans="1:15" x14ac:dyDescent="0.25">
      <c r="A122" s="216"/>
      <c r="B122" s="123" t="s">
        <v>105</v>
      </c>
      <c r="C122" s="122"/>
      <c r="D122" s="427"/>
      <c r="E122" s="121"/>
      <c r="F122" s="395"/>
      <c r="G122" s="109"/>
      <c r="H122" s="109"/>
      <c r="I122" s="109"/>
      <c r="J122" s="109"/>
      <c r="K122" s="109"/>
      <c r="L122" s="109"/>
      <c r="M122" s="214"/>
      <c r="N122" s="107"/>
      <c r="O122" s="107"/>
    </row>
    <row r="123" spans="1:15" x14ac:dyDescent="0.25">
      <c r="A123" s="216"/>
      <c r="B123" s="123" t="s">
        <v>104</v>
      </c>
      <c r="C123" s="122"/>
      <c r="D123" s="427"/>
      <c r="E123" s="121"/>
      <c r="F123" s="395"/>
      <c r="G123" s="109"/>
      <c r="H123" s="109"/>
      <c r="I123" s="109"/>
      <c r="J123" s="109"/>
      <c r="K123" s="109"/>
      <c r="L123" s="109"/>
      <c r="M123" s="214"/>
      <c r="N123" s="107"/>
      <c r="O123" s="107"/>
    </row>
    <row r="124" spans="1:15" x14ac:dyDescent="0.25">
      <c r="A124" s="216"/>
      <c r="B124" s="123" t="s">
        <v>103</v>
      </c>
      <c r="C124" s="122"/>
      <c r="D124" s="427"/>
      <c r="E124" s="121"/>
      <c r="F124" s="395"/>
      <c r="G124" s="109"/>
      <c r="H124" s="109"/>
      <c r="I124" s="109"/>
      <c r="J124" s="109"/>
      <c r="K124" s="109"/>
      <c r="L124" s="109"/>
      <c r="M124" s="214"/>
      <c r="N124" s="107"/>
      <c r="O124" s="107"/>
    </row>
    <row r="125" spans="1:15" x14ac:dyDescent="0.25">
      <c r="A125" s="216"/>
      <c r="B125" s="120" t="s">
        <v>102</v>
      </c>
      <c r="C125" s="119"/>
      <c r="D125" s="428"/>
      <c r="E125" s="118"/>
      <c r="F125" s="395"/>
      <c r="G125" s="109"/>
      <c r="H125" s="109"/>
      <c r="I125" s="109"/>
      <c r="J125" s="109"/>
      <c r="K125" s="109"/>
      <c r="L125" s="109"/>
      <c r="M125" s="214"/>
      <c r="N125" s="107"/>
      <c r="O125" s="107"/>
    </row>
    <row r="126" spans="1:15" x14ac:dyDescent="0.25">
      <c r="A126" s="216"/>
      <c r="B126" s="120" t="s">
        <v>101</v>
      </c>
      <c r="C126" s="119"/>
      <c r="D126" s="428"/>
      <c r="E126" s="118"/>
      <c r="F126" s="395"/>
      <c r="G126" s="109"/>
      <c r="H126" s="109"/>
      <c r="I126" s="109"/>
      <c r="J126" s="109"/>
      <c r="K126" s="109"/>
      <c r="L126" s="109"/>
      <c r="M126" s="214"/>
      <c r="N126" s="107"/>
      <c r="O126" s="107"/>
    </row>
    <row r="127" spans="1:15" ht="15.75" thickBot="1" x14ac:dyDescent="0.3">
      <c r="A127" s="216"/>
      <c r="B127" s="67" t="s">
        <v>100</v>
      </c>
      <c r="C127" s="117"/>
      <c r="D127" s="432">
        <f>(SUMIF(D121:D126,"Increase",C121:C126))-(SUMIF(D121:D126,"Decrease",C121:C126))</f>
        <v>0</v>
      </c>
      <c r="E127" s="116"/>
      <c r="F127" s="395"/>
      <c r="G127" s="109"/>
      <c r="H127" s="109"/>
      <c r="I127" s="109"/>
      <c r="J127" s="109"/>
      <c r="K127" s="109"/>
      <c r="L127" s="109"/>
      <c r="M127" s="214"/>
      <c r="N127" s="107"/>
      <c r="O127" s="107"/>
    </row>
    <row r="128" spans="1:15" x14ac:dyDescent="0.25">
      <c r="A128" s="216"/>
      <c r="B128" s="395"/>
      <c r="C128" s="395"/>
      <c r="D128" s="433"/>
      <c r="E128" s="395"/>
      <c r="F128" s="109"/>
      <c r="G128" s="109"/>
      <c r="H128" s="109"/>
      <c r="I128" s="109"/>
      <c r="J128" s="109"/>
      <c r="K128" s="109"/>
      <c r="L128" s="109"/>
      <c r="M128" s="214"/>
      <c r="N128" s="107"/>
      <c r="O128" s="107"/>
    </row>
    <row r="129" spans="1:15" x14ac:dyDescent="0.25">
      <c r="A129" s="216" t="s">
        <v>120</v>
      </c>
      <c r="B129" s="395" t="s">
        <v>581</v>
      </c>
      <c r="C129" s="395"/>
      <c r="D129" s="433"/>
      <c r="E129" s="395"/>
      <c r="F129" s="109"/>
      <c r="G129" s="109"/>
      <c r="H129" s="109"/>
      <c r="I129" s="109"/>
      <c r="J129" s="109"/>
      <c r="K129" s="109"/>
      <c r="L129" s="109"/>
      <c r="M129" s="214"/>
      <c r="N129" s="107"/>
      <c r="O129" s="107"/>
    </row>
    <row r="130" spans="1:15" ht="15.75" customHeight="1" thickBot="1" x14ac:dyDescent="0.3">
      <c r="A130" s="216"/>
      <c r="B130" s="558" t="s">
        <v>119</v>
      </c>
      <c r="C130" s="558"/>
      <c r="D130" s="558"/>
      <c r="E130" s="558"/>
      <c r="F130" s="109"/>
      <c r="G130" s="109"/>
      <c r="H130" s="109"/>
      <c r="I130" s="109"/>
      <c r="J130" s="109"/>
      <c r="K130" s="109"/>
      <c r="L130" s="109"/>
      <c r="M130" s="214"/>
      <c r="N130" s="107"/>
      <c r="O130" s="107"/>
    </row>
    <row r="131" spans="1:15" ht="69.75" customHeight="1" x14ac:dyDescent="0.25">
      <c r="A131" s="216"/>
      <c r="B131" s="115" t="s">
        <v>109</v>
      </c>
      <c r="C131" s="420" t="s">
        <v>118</v>
      </c>
      <c r="D131" s="419" t="s">
        <v>8</v>
      </c>
      <c r="E131" s="395"/>
      <c r="F131" s="109"/>
      <c r="G131" s="109"/>
      <c r="H131" s="109"/>
      <c r="I131" s="109"/>
      <c r="J131" s="109"/>
      <c r="K131" s="109"/>
      <c r="L131" s="109"/>
      <c r="M131" s="214"/>
      <c r="N131" s="107"/>
      <c r="O131" s="107"/>
    </row>
    <row r="132" spans="1:15" x14ac:dyDescent="0.25">
      <c r="A132" s="218"/>
      <c r="B132" s="123" t="s">
        <v>117</v>
      </c>
      <c r="C132" s="122"/>
      <c r="D132" s="485"/>
      <c r="E132" s="125"/>
      <c r="F132" s="124"/>
      <c r="G132" s="124"/>
      <c r="H132" s="124"/>
      <c r="I132" s="124"/>
      <c r="J132" s="124"/>
      <c r="K132" s="124"/>
      <c r="L132" s="124"/>
      <c r="M132" s="219"/>
      <c r="N132" s="107"/>
      <c r="O132" s="107"/>
    </row>
    <row r="133" spans="1:15" x14ac:dyDescent="0.25">
      <c r="A133" s="218"/>
      <c r="B133" s="123" t="s">
        <v>116</v>
      </c>
      <c r="C133" s="122"/>
      <c r="D133" s="430"/>
      <c r="E133" s="125"/>
      <c r="F133" s="124"/>
      <c r="G133" s="124"/>
      <c r="H133" s="124"/>
      <c r="I133" s="124"/>
      <c r="J133" s="124"/>
      <c r="K133" s="124"/>
      <c r="L133" s="124"/>
      <c r="M133" s="219"/>
      <c r="N133" s="107"/>
      <c r="O133" s="107"/>
    </row>
    <row r="134" spans="1:15" x14ac:dyDescent="0.25">
      <c r="A134" s="218"/>
      <c r="B134" s="123" t="s">
        <v>115</v>
      </c>
      <c r="C134" s="122"/>
      <c r="D134" s="430"/>
      <c r="E134" s="125"/>
      <c r="F134" s="124"/>
      <c r="G134" s="124"/>
      <c r="H134" s="124"/>
      <c r="I134" s="124"/>
      <c r="J134" s="124"/>
      <c r="K134" s="124"/>
      <c r="L134" s="124"/>
      <c r="M134" s="219"/>
      <c r="N134" s="107"/>
    </row>
    <row r="135" spans="1:15" x14ac:dyDescent="0.25">
      <c r="A135" s="218"/>
      <c r="B135" s="123" t="s">
        <v>3</v>
      </c>
      <c r="C135" s="122"/>
      <c r="D135" s="430"/>
      <c r="E135" s="125"/>
      <c r="F135" s="124"/>
      <c r="G135" s="124"/>
      <c r="H135" s="124"/>
      <c r="I135" s="124"/>
      <c r="J135" s="124"/>
      <c r="K135" s="124"/>
      <c r="L135" s="124"/>
      <c r="M135" s="219"/>
      <c r="N135" s="107"/>
    </row>
    <row r="136" spans="1:15" x14ac:dyDescent="0.25">
      <c r="A136" s="218"/>
      <c r="B136" s="123" t="s">
        <v>114</v>
      </c>
      <c r="C136" s="122"/>
      <c r="D136" s="430"/>
      <c r="E136" s="125"/>
      <c r="F136" s="124"/>
      <c r="G136" s="124"/>
      <c r="H136" s="124"/>
      <c r="I136" s="124"/>
      <c r="J136" s="124"/>
      <c r="K136" s="124"/>
      <c r="L136" s="124"/>
      <c r="M136" s="219"/>
      <c r="N136" s="107"/>
    </row>
    <row r="137" spans="1:15" x14ac:dyDescent="0.25">
      <c r="A137" s="218"/>
      <c r="B137" s="448" t="s">
        <v>113</v>
      </c>
      <c r="C137" s="122"/>
      <c r="D137" s="430"/>
      <c r="E137" s="125"/>
      <c r="F137" s="124"/>
      <c r="G137" s="124"/>
      <c r="H137" s="124"/>
      <c r="I137" s="124"/>
      <c r="J137" s="124"/>
      <c r="K137" s="124"/>
      <c r="L137" s="124"/>
      <c r="M137" s="219"/>
      <c r="N137" s="107"/>
    </row>
    <row r="138" spans="1:15" x14ac:dyDescent="0.25">
      <c r="A138" s="218"/>
      <c r="B138" s="123" t="s">
        <v>112</v>
      </c>
      <c r="C138" s="122"/>
      <c r="D138" s="430"/>
      <c r="E138" s="125"/>
      <c r="F138" s="124"/>
      <c r="G138" s="124"/>
      <c r="H138" s="124"/>
      <c r="I138" s="124"/>
      <c r="J138" s="124"/>
      <c r="K138" s="124"/>
      <c r="L138" s="124"/>
      <c r="M138" s="219"/>
      <c r="N138" s="107"/>
    </row>
    <row r="139" spans="1:15" x14ac:dyDescent="0.25">
      <c r="A139" s="218"/>
      <c r="B139" s="123" t="s">
        <v>103</v>
      </c>
      <c r="C139" s="122"/>
      <c r="D139" s="430"/>
      <c r="E139" s="125"/>
      <c r="F139" s="124"/>
      <c r="G139" s="124"/>
      <c r="H139" s="124"/>
      <c r="I139" s="124"/>
      <c r="J139" s="124"/>
      <c r="K139" s="124"/>
      <c r="L139" s="124"/>
      <c r="M139" s="219"/>
      <c r="N139" s="107"/>
    </row>
    <row r="140" spans="1:15" x14ac:dyDescent="0.25">
      <c r="A140" s="218"/>
      <c r="B140" s="120" t="s">
        <v>102</v>
      </c>
      <c r="C140" s="119"/>
      <c r="D140" s="434"/>
      <c r="E140" s="125"/>
      <c r="F140" s="124"/>
      <c r="G140" s="124"/>
      <c r="H140" s="124"/>
      <c r="I140" s="124"/>
      <c r="J140" s="124"/>
      <c r="K140" s="124"/>
      <c r="L140" s="124"/>
      <c r="M140" s="219"/>
      <c r="N140" s="107"/>
    </row>
    <row r="141" spans="1:15" x14ac:dyDescent="0.25">
      <c r="A141" s="218"/>
      <c r="B141" s="120" t="s">
        <v>101</v>
      </c>
      <c r="C141" s="119"/>
      <c r="D141" s="434"/>
      <c r="E141" s="125"/>
      <c r="F141" s="124"/>
      <c r="G141" s="124"/>
      <c r="H141" s="124"/>
      <c r="I141" s="124"/>
      <c r="J141" s="124"/>
      <c r="K141" s="124"/>
      <c r="L141" s="124"/>
      <c r="M141" s="219"/>
      <c r="N141" s="107"/>
    </row>
    <row r="142" spans="1:15" ht="15.75" thickBot="1" x14ac:dyDescent="0.3">
      <c r="A142" s="216"/>
      <c r="B142" s="67" t="s">
        <v>100</v>
      </c>
      <c r="C142" s="117">
        <f>SUM(C132:C141)</f>
        <v>0</v>
      </c>
      <c r="D142" s="431"/>
      <c r="E142" s="395"/>
      <c r="F142" s="109"/>
      <c r="G142" s="109"/>
      <c r="H142" s="109"/>
      <c r="I142" s="109"/>
      <c r="J142" s="109"/>
      <c r="K142" s="109"/>
      <c r="L142" s="109"/>
      <c r="M142" s="214"/>
      <c r="N142" s="107"/>
    </row>
    <row r="143" spans="1:15" x14ac:dyDescent="0.25">
      <c r="A143" s="216"/>
      <c r="B143" s="395"/>
      <c r="C143" s="395"/>
      <c r="D143" s="433"/>
      <c r="E143" s="395"/>
      <c r="F143" s="109"/>
      <c r="G143" s="109"/>
      <c r="H143" s="109"/>
      <c r="I143" s="109"/>
      <c r="J143" s="109"/>
      <c r="K143" s="109"/>
      <c r="L143" s="109"/>
      <c r="M143" s="214"/>
      <c r="N143" s="107"/>
    </row>
    <row r="144" spans="1:15" x14ac:dyDescent="0.25">
      <c r="A144" s="213" t="s">
        <v>111</v>
      </c>
      <c r="B144" s="563" t="s">
        <v>110</v>
      </c>
      <c r="C144" s="564"/>
      <c r="D144" s="564"/>
      <c r="E144" s="564"/>
      <c r="F144" s="109"/>
      <c r="G144" s="109"/>
      <c r="H144" s="109"/>
      <c r="I144" s="109"/>
      <c r="J144" s="109"/>
      <c r="K144" s="109"/>
      <c r="L144" s="109"/>
      <c r="M144" s="214"/>
      <c r="N144" s="107"/>
    </row>
    <row r="145" spans="1:14" ht="19.5" customHeight="1" thickBot="1" x14ac:dyDescent="0.3">
      <c r="A145" s="216"/>
      <c r="B145" s="558" t="s">
        <v>582</v>
      </c>
      <c r="C145" s="558"/>
      <c r="D145" s="558"/>
      <c r="E145" s="558"/>
      <c r="F145" s="109"/>
      <c r="G145" s="109"/>
      <c r="H145" s="109"/>
      <c r="I145" s="109"/>
      <c r="J145" s="109"/>
      <c r="K145" s="109"/>
      <c r="L145" s="109"/>
      <c r="M145" s="214"/>
      <c r="N145" s="107"/>
    </row>
    <row r="146" spans="1:14" ht="60.75" customHeight="1" x14ac:dyDescent="0.25">
      <c r="A146" s="216"/>
      <c r="B146" s="450" t="s">
        <v>109</v>
      </c>
      <c r="C146" s="420" t="s">
        <v>108</v>
      </c>
      <c r="D146" s="420" t="s">
        <v>107</v>
      </c>
      <c r="E146" s="419" t="s">
        <v>8</v>
      </c>
      <c r="F146" s="395"/>
      <c r="G146" s="109"/>
      <c r="H146" s="109"/>
      <c r="I146" s="109"/>
      <c r="J146" s="109"/>
      <c r="K146" s="109"/>
      <c r="L146" s="109"/>
      <c r="M146" s="214"/>
      <c r="N146" s="107"/>
    </row>
    <row r="147" spans="1:14" x14ac:dyDescent="0.25">
      <c r="A147" s="216"/>
      <c r="B147" s="123" t="s">
        <v>106</v>
      </c>
      <c r="C147" s="122"/>
      <c r="D147" s="427"/>
      <c r="E147" s="121"/>
      <c r="F147" s="395"/>
      <c r="G147" s="109"/>
      <c r="H147" s="109"/>
      <c r="I147" s="109"/>
      <c r="J147" s="109"/>
      <c r="K147" s="109"/>
      <c r="L147" s="109"/>
      <c r="M147" s="214"/>
      <c r="N147" s="107"/>
    </row>
    <row r="148" spans="1:14" x14ac:dyDescent="0.25">
      <c r="A148" s="216"/>
      <c r="B148" s="123" t="s">
        <v>105</v>
      </c>
      <c r="C148" s="122"/>
      <c r="D148" s="427"/>
      <c r="E148" s="121"/>
      <c r="F148" s="395"/>
      <c r="G148" s="109"/>
      <c r="H148" s="109"/>
      <c r="I148" s="109"/>
      <c r="J148" s="109"/>
      <c r="K148" s="109"/>
      <c r="L148" s="109"/>
      <c r="M148" s="214"/>
      <c r="N148" s="107"/>
    </row>
    <row r="149" spans="1:14" x14ac:dyDescent="0.25">
      <c r="A149" s="216"/>
      <c r="B149" s="123" t="s">
        <v>104</v>
      </c>
      <c r="C149" s="122"/>
      <c r="D149" s="427"/>
      <c r="E149" s="121"/>
      <c r="F149" s="395"/>
      <c r="G149" s="109"/>
      <c r="H149" s="109"/>
      <c r="I149" s="109"/>
      <c r="J149" s="109"/>
      <c r="K149" s="109"/>
      <c r="L149" s="109"/>
      <c r="M149" s="214"/>
      <c r="N149" s="107"/>
    </row>
    <row r="150" spans="1:14" x14ac:dyDescent="0.25">
      <c r="A150" s="216"/>
      <c r="B150" s="123" t="s">
        <v>103</v>
      </c>
      <c r="C150" s="122"/>
      <c r="D150" s="427"/>
      <c r="E150" s="121"/>
      <c r="F150" s="395"/>
      <c r="G150" s="109"/>
      <c r="H150" s="109"/>
      <c r="I150" s="109"/>
      <c r="J150" s="109"/>
      <c r="K150" s="109"/>
      <c r="L150" s="109"/>
      <c r="M150" s="214"/>
      <c r="N150" s="107"/>
    </row>
    <row r="151" spans="1:14" x14ac:dyDescent="0.25">
      <c r="A151" s="216"/>
      <c r="B151" s="120" t="s">
        <v>102</v>
      </c>
      <c r="C151" s="119"/>
      <c r="D151" s="428"/>
      <c r="E151" s="118"/>
      <c r="F151" s="395"/>
      <c r="G151" s="109"/>
      <c r="H151" s="109"/>
      <c r="I151" s="109"/>
      <c r="J151" s="109"/>
      <c r="K151" s="109"/>
      <c r="L151" s="109"/>
      <c r="M151" s="214"/>
      <c r="N151" s="107"/>
    </row>
    <row r="152" spans="1:14" x14ac:dyDescent="0.25">
      <c r="A152" s="216"/>
      <c r="B152" s="120" t="s">
        <v>101</v>
      </c>
      <c r="C152" s="119"/>
      <c r="D152" s="428"/>
      <c r="E152" s="118"/>
      <c r="F152" s="395"/>
      <c r="G152" s="109"/>
      <c r="H152" s="109"/>
      <c r="I152" s="109"/>
      <c r="J152" s="109"/>
      <c r="K152" s="109"/>
      <c r="L152" s="109"/>
      <c r="M152" s="214"/>
      <c r="N152" s="107"/>
    </row>
    <row r="153" spans="1:14" ht="15.75" thickBot="1" x14ac:dyDescent="0.3">
      <c r="A153" s="216"/>
      <c r="B153" s="67" t="s">
        <v>100</v>
      </c>
      <c r="C153" s="117"/>
      <c r="D153" s="432">
        <f>(SUMIF(D147:D152,"Increase",C147:C152))-(SUMIF(D147:D152,"Decrease",C147:C152))</f>
        <v>0</v>
      </c>
      <c r="E153" s="116"/>
      <c r="F153" s="395"/>
      <c r="G153" s="109"/>
      <c r="H153" s="109"/>
      <c r="I153" s="109"/>
      <c r="J153" s="109"/>
      <c r="K153" s="109"/>
      <c r="L153" s="109"/>
      <c r="M153" s="214"/>
      <c r="N153" s="107"/>
    </row>
    <row r="154" spans="1:14" x14ac:dyDescent="0.25">
      <c r="A154" s="216"/>
      <c r="B154" s="109"/>
      <c r="C154" s="109"/>
      <c r="D154" s="422"/>
      <c r="E154" s="109"/>
      <c r="F154" s="109"/>
      <c r="G154" s="109"/>
      <c r="H154" s="109"/>
      <c r="I154" s="109"/>
      <c r="J154" s="109"/>
      <c r="K154" s="109"/>
      <c r="L154" s="109"/>
      <c r="M154" s="214"/>
      <c r="N154" s="107"/>
    </row>
    <row r="155" spans="1:14" x14ac:dyDescent="0.25">
      <c r="A155" s="213" t="s">
        <v>99</v>
      </c>
      <c r="B155" s="563" t="s">
        <v>641</v>
      </c>
      <c r="C155" s="564"/>
      <c r="D155" s="564"/>
      <c r="E155" s="564"/>
      <c r="F155" s="109"/>
      <c r="G155" s="109"/>
      <c r="H155" s="109"/>
      <c r="I155" s="109"/>
      <c r="J155" s="109"/>
      <c r="K155" s="109"/>
      <c r="L155" s="109"/>
      <c r="M155" s="214"/>
      <c r="N155" s="107"/>
    </row>
    <row r="156" spans="1:14" ht="15.75" customHeight="1" thickBot="1" x14ac:dyDescent="0.3">
      <c r="A156" s="216"/>
      <c r="B156" s="558" t="s">
        <v>642</v>
      </c>
      <c r="C156" s="558"/>
      <c r="D156" s="558"/>
      <c r="E156" s="558"/>
      <c r="F156" s="109"/>
      <c r="G156" s="109"/>
      <c r="H156" s="109"/>
      <c r="I156" s="109"/>
      <c r="J156" s="109"/>
      <c r="K156" s="109"/>
      <c r="L156" s="109"/>
      <c r="M156" s="214"/>
      <c r="N156" s="107"/>
    </row>
    <row r="157" spans="1:14" ht="70.5" customHeight="1" x14ac:dyDescent="0.25">
      <c r="A157" s="216"/>
      <c r="B157" s="115" t="s">
        <v>98</v>
      </c>
      <c r="C157" s="420" t="s">
        <v>97</v>
      </c>
      <c r="D157" s="419" t="s">
        <v>8</v>
      </c>
      <c r="E157" s="395"/>
      <c r="F157" s="109"/>
      <c r="G157" s="109"/>
      <c r="H157" s="109"/>
      <c r="I157" s="109"/>
      <c r="J157" s="109"/>
      <c r="K157" s="109"/>
      <c r="L157" s="109"/>
      <c r="M157" s="214"/>
      <c r="N157" s="107"/>
    </row>
    <row r="158" spans="1:14" ht="15.75" thickBot="1" x14ac:dyDescent="0.3">
      <c r="A158" s="216"/>
      <c r="B158" s="114" t="s">
        <v>96</v>
      </c>
      <c r="C158" s="449">
        <v>15008</v>
      </c>
      <c r="D158" s="421"/>
      <c r="E158" s="395"/>
      <c r="F158" s="109"/>
      <c r="G158" s="109"/>
      <c r="H158" s="109"/>
      <c r="I158" s="109"/>
      <c r="J158" s="109"/>
      <c r="K158" s="109"/>
      <c r="L158" s="109"/>
      <c r="M158" s="214"/>
      <c r="N158" s="107"/>
    </row>
    <row r="159" spans="1:14" x14ac:dyDescent="0.25">
      <c r="A159" s="216"/>
      <c r="B159" s="395"/>
      <c r="C159" s="395"/>
      <c r="D159" s="433"/>
      <c r="E159" s="395"/>
      <c r="F159" s="109"/>
      <c r="G159" s="109"/>
      <c r="H159" s="109"/>
      <c r="I159" s="109"/>
      <c r="J159" s="109"/>
      <c r="K159" s="109"/>
      <c r="L159" s="109"/>
      <c r="M159" s="214"/>
      <c r="N159" s="107"/>
    </row>
    <row r="160" spans="1:14" ht="18.75" x14ac:dyDescent="0.25">
      <c r="A160" s="211"/>
      <c r="B160" s="111" t="s">
        <v>73</v>
      </c>
      <c r="C160" s="111"/>
      <c r="D160" s="111"/>
      <c r="E160" s="111"/>
      <c r="F160" s="111"/>
      <c r="G160" s="111"/>
      <c r="H160" s="111"/>
      <c r="I160" s="111"/>
      <c r="J160" s="111"/>
      <c r="K160" s="111"/>
      <c r="L160" s="111"/>
      <c r="M160" s="212"/>
      <c r="N160" s="107"/>
    </row>
    <row r="161" spans="1:17" ht="15.75" customHeight="1" x14ac:dyDescent="0.25">
      <c r="A161" s="213" t="s">
        <v>95</v>
      </c>
      <c r="B161" s="563" t="s">
        <v>71</v>
      </c>
      <c r="C161" s="564"/>
      <c r="D161" s="564"/>
      <c r="E161" s="564"/>
      <c r="F161" s="109"/>
      <c r="G161" s="109"/>
      <c r="H161" s="109"/>
      <c r="I161" s="109"/>
      <c r="J161" s="109"/>
      <c r="K161" s="109"/>
      <c r="L161" s="109"/>
      <c r="M161" s="214"/>
      <c r="N161" s="107"/>
    </row>
    <row r="162" spans="1:17" ht="15.75" thickBot="1" x14ac:dyDescent="0.3">
      <c r="A162" s="216"/>
      <c r="B162" s="558" t="s">
        <v>583</v>
      </c>
      <c r="C162" s="558"/>
      <c r="D162" s="558"/>
      <c r="E162" s="558"/>
      <c r="F162" s="109"/>
      <c r="G162" s="109"/>
      <c r="H162" s="109"/>
      <c r="I162" s="109"/>
      <c r="J162" s="109"/>
      <c r="K162" s="109"/>
      <c r="L162" s="109"/>
      <c r="M162" s="214"/>
      <c r="N162" s="107"/>
    </row>
    <row r="163" spans="1:17" ht="361.5" customHeight="1" x14ac:dyDescent="0.25">
      <c r="A163" s="216"/>
      <c r="B163" s="549" t="s">
        <v>999</v>
      </c>
      <c r="C163" s="550"/>
      <c r="D163" s="550"/>
      <c r="E163" s="551"/>
      <c r="F163" s="109"/>
      <c r="G163" s="109"/>
      <c r="H163" s="109"/>
      <c r="I163" s="109"/>
      <c r="J163" s="109"/>
      <c r="K163" s="109"/>
      <c r="L163" s="109"/>
      <c r="M163" s="214"/>
      <c r="N163" s="107"/>
    </row>
    <row r="164" spans="1:17" x14ac:dyDescent="0.25">
      <c r="A164" s="216"/>
      <c r="B164" s="552"/>
      <c r="C164" s="553"/>
      <c r="D164" s="553"/>
      <c r="E164" s="554"/>
      <c r="F164" s="109"/>
      <c r="G164" s="109"/>
      <c r="H164" s="109"/>
      <c r="I164" s="109"/>
      <c r="J164" s="109"/>
      <c r="K164" s="109"/>
      <c r="L164" s="109"/>
      <c r="M164" s="214"/>
      <c r="N164" s="107"/>
    </row>
    <row r="165" spans="1:17" x14ac:dyDescent="0.25">
      <c r="A165" s="216"/>
      <c r="B165" s="552"/>
      <c r="C165" s="553"/>
      <c r="D165" s="553"/>
      <c r="E165" s="554"/>
      <c r="F165" s="109"/>
      <c r="G165" s="109"/>
      <c r="H165" s="109"/>
      <c r="I165" s="109"/>
      <c r="J165" s="109"/>
      <c r="K165" s="109"/>
      <c r="L165" s="109"/>
      <c r="M165" s="214"/>
    </row>
    <row r="166" spans="1:17" ht="15.75" thickBot="1" x14ac:dyDescent="0.3">
      <c r="A166" s="216"/>
      <c r="B166" s="555"/>
      <c r="C166" s="556"/>
      <c r="D166" s="556"/>
      <c r="E166" s="557"/>
      <c r="F166" s="109"/>
      <c r="G166" s="109"/>
      <c r="H166" s="109"/>
      <c r="I166" s="109"/>
      <c r="J166" s="109"/>
      <c r="K166" s="109"/>
      <c r="L166" s="109"/>
      <c r="M166" s="214"/>
    </row>
    <row r="167" spans="1:17" x14ac:dyDescent="0.25">
      <c r="A167" s="109"/>
      <c r="B167" s="109"/>
      <c r="C167" s="109"/>
      <c r="D167" s="109"/>
      <c r="E167" s="109"/>
      <c r="F167" s="109"/>
      <c r="G167" s="109"/>
      <c r="H167" s="109"/>
      <c r="I167" s="109"/>
      <c r="J167" s="109"/>
      <c r="K167" s="109"/>
      <c r="L167" s="109"/>
      <c r="M167" s="214"/>
      <c r="N167" s="107"/>
    </row>
    <row r="168" spans="1:17" x14ac:dyDescent="0.25">
      <c r="N168" s="107"/>
    </row>
    <row r="169" spans="1:17" x14ac:dyDescent="0.25">
      <c r="N169" s="107"/>
    </row>
    <row r="170" spans="1:17" x14ac:dyDescent="0.25">
      <c r="N170" s="107"/>
    </row>
    <row r="171" spans="1:17" x14ac:dyDescent="0.25">
      <c r="N171" s="107"/>
    </row>
    <row r="172" spans="1:17" x14ac:dyDescent="0.25">
      <c r="N172" s="99"/>
      <c r="O172" s="98"/>
      <c r="P172" s="98"/>
      <c r="Q172" s="98"/>
    </row>
    <row r="173" spans="1:17" x14ac:dyDescent="0.25">
      <c r="N173" s="187"/>
      <c r="O173" s="98"/>
      <c r="P173" s="98"/>
      <c r="Q173" s="98"/>
    </row>
    <row r="174" spans="1:17" x14ac:dyDescent="0.25">
      <c r="N174" s="21"/>
      <c r="O174" s="99"/>
      <c r="P174" s="98"/>
      <c r="Q174" s="98"/>
    </row>
    <row r="175" spans="1:17" x14ac:dyDescent="0.25">
      <c r="N175" s="21"/>
      <c r="O175" s="99"/>
      <c r="P175" s="98"/>
      <c r="Q175" s="98"/>
    </row>
    <row r="176" spans="1:17" x14ac:dyDescent="0.25">
      <c r="N176" s="21"/>
      <c r="O176" s="99"/>
      <c r="P176" s="98"/>
      <c r="Q176" s="98"/>
    </row>
    <row r="177" spans="14:17" x14ac:dyDescent="0.25">
      <c r="N177" s="21"/>
      <c r="O177" s="99"/>
      <c r="P177" s="98"/>
      <c r="Q177" s="98"/>
    </row>
    <row r="178" spans="14:17" x14ac:dyDescent="0.25">
      <c r="N178" s="21"/>
      <c r="O178" s="99"/>
      <c r="P178" s="98"/>
      <c r="Q178" s="98"/>
    </row>
    <row r="179" spans="14:17" x14ac:dyDescent="0.25">
      <c r="N179" s="21"/>
      <c r="O179" s="99"/>
      <c r="P179" s="98"/>
      <c r="Q179" s="98"/>
    </row>
    <row r="180" spans="14:17" x14ac:dyDescent="0.25">
      <c r="N180" s="21"/>
      <c r="O180" s="99"/>
      <c r="P180" s="98"/>
      <c r="Q180" s="98"/>
    </row>
    <row r="181" spans="14:17" x14ac:dyDescent="0.25">
      <c r="N181" s="100"/>
      <c r="O181" s="99"/>
      <c r="P181" s="98"/>
      <c r="Q181" s="98"/>
    </row>
    <row r="182" spans="14:17" x14ac:dyDescent="0.25">
      <c r="N182" s="188"/>
    </row>
    <row r="183" spans="14:17" x14ac:dyDescent="0.25">
      <c r="N183" s="107"/>
    </row>
    <row r="184" spans="14:17" x14ac:dyDescent="0.25">
      <c r="N184" s="107"/>
    </row>
    <row r="185" spans="14:17" x14ac:dyDescent="0.25">
      <c r="N185" s="107"/>
    </row>
    <row r="186" spans="14:17" x14ac:dyDescent="0.25">
      <c r="N186" s="107"/>
    </row>
    <row r="187" spans="14:17" x14ac:dyDescent="0.25">
      <c r="N187" s="107"/>
    </row>
    <row r="188" spans="14:17" x14ac:dyDescent="0.25">
      <c r="N188" s="107"/>
    </row>
    <row r="189" spans="14:17" x14ac:dyDescent="0.25">
      <c r="N189" s="107"/>
    </row>
    <row r="190" spans="14:17" x14ac:dyDescent="0.25">
      <c r="N190" s="107"/>
    </row>
    <row r="191" spans="14:17" x14ac:dyDescent="0.25">
      <c r="N191" s="107"/>
    </row>
    <row r="192" spans="14:17" x14ac:dyDescent="0.25">
      <c r="N192" s="107"/>
    </row>
    <row r="193" spans="14:14" x14ac:dyDescent="0.25">
      <c r="N193" s="107"/>
    </row>
    <row r="194" spans="14:14" x14ac:dyDescent="0.25">
      <c r="N194" s="107"/>
    </row>
    <row r="195" spans="14:14" x14ac:dyDescent="0.25">
      <c r="N195" s="107"/>
    </row>
    <row r="196" spans="14:14" x14ac:dyDescent="0.25">
      <c r="N196" s="107"/>
    </row>
    <row r="197" spans="14:14" x14ac:dyDescent="0.25">
      <c r="N197" s="107"/>
    </row>
    <row r="198" spans="14:14" x14ac:dyDescent="0.25">
      <c r="N198" s="107"/>
    </row>
    <row r="199" spans="14:14" x14ac:dyDescent="0.25">
      <c r="N199" s="107"/>
    </row>
    <row r="200" spans="14:14" x14ac:dyDescent="0.25">
      <c r="N200" s="107"/>
    </row>
    <row r="201" spans="14:14" x14ac:dyDescent="0.25">
      <c r="N201" s="107"/>
    </row>
    <row r="202" spans="14:14" x14ac:dyDescent="0.25">
      <c r="N202" s="107"/>
    </row>
    <row r="203" spans="14:14" x14ac:dyDescent="0.25">
      <c r="N203" s="107"/>
    </row>
    <row r="204" spans="14:14" x14ac:dyDescent="0.25">
      <c r="N204" s="107"/>
    </row>
    <row r="205" spans="14:14" x14ac:dyDescent="0.25">
      <c r="N205" s="107"/>
    </row>
    <row r="206" spans="14:14" x14ac:dyDescent="0.25">
      <c r="N206" s="107"/>
    </row>
    <row r="207" spans="14:14" x14ac:dyDescent="0.25">
      <c r="N207" s="107"/>
    </row>
    <row r="208" spans="14:14" x14ac:dyDescent="0.25">
      <c r="N208" s="107"/>
    </row>
    <row r="209" spans="14:14" x14ac:dyDescent="0.25">
      <c r="N209" s="107"/>
    </row>
    <row r="210" spans="14:14" x14ac:dyDescent="0.25">
      <c r="N210" s="107"/>
    </row>
    <row r="211" spans="14:14" x14ac:dyDescent="0.25">
      <c r="N211" s="107"/>
    </row>
    <row r="212" spans="14:14" x14ac:dyDescent="0.25">
      <c r="N212" s="107"/>
    </row>
    <row r="213" spans="14:14" x14ac:dyDescent="0.25">
      <c r="N213" s="107"/>
    </row>
    <row r="214" spans="14:14" x14ac:dyDescent="0.25">
      <c r="N214" s="107"/>
    </row>
    <row r="215" spans="14:14" x14ac:dyDescent="0.25">
      <c r="N215" s="107"/>
    </row>
    <row r="216" spans="14:14" x14ac:dyDescent="0.25">
      <c r="N216" s="107"/>
    </row>
    <row r="217" spans="14:14" x14ac:dyDescent="0.25">
      <c r="N217" s="107"/>
    </row>
    <row r="218" spans="14:14" x14ac:dyDescent="0.25">
      <c r="N218" s="107"/>
    </row>
    <row r="219" spans="14:14" x14ac:dyDescent="0.25">
      <c r="N219" s="107"/>
    </row>
    <row r="220" spans="14:14" x14ac:dyDescent="0.25">
      <c r="N220" s="107"/>
    </row>
    <row r="221" spans="14:14" x14ac:dyDescent="0.25">
      <c r="N221" s="107"/>
    </row>
    <row r="222" spans="14:14" x14ac:dyDescent="0.25">
      <c r="N222" s="107"/>
    </row>
    <row r="223" spans="14:14" x14ac:dyDescent="0.25">
      <c r="N223" s="107"/>
    </row>
    <row r="224" spans="14:14" x14ac:dyDescent="0.25">
      <c r="N224" s="107"/>
    </row>
    <row r="225" spans="14:14" x14ac:dyDescent="0.25">
      <c r="N225" s="107"/>
    </row>
    <row r="226" spans="14:14" x14ac:dyDescent="0.25">
      <c r="N226" s="107"/>
    </row>
    <row r="227" spans="14:14" x14ac:dyDescent="0.25">
      <c r="N227" s="107"/>
    </row>
    <row r="228" spans="14:14" x14ac:dyDescent="0.25">
      <c r="N228" s="107"/>
    </row>
    <row r="229" spans="14:14" x14ac:dyDescent="0.25">
      <c r="N229" s="107"/>
    </row>
    <row r="230" spans="14:14" x14ac:dyDescent="0.25">
      <c r="N230" s="107"/>
    </row>
    <row r="231" spans="14:14" x14ac:dyDescent="0.25">
      <c r="N231" s="107"/>
    </row>
    <row r="232" spans="14:14" x14ac:dyDescent="0.25">
      <c r="N232" s="107"/>
    </row>
  </sheetData>
  <dataConsolidate/>
  <mergeCells count="21">
    <mergeCell ref="A1:M1"/>
    <mergeCell ref="A2:M4"/>
    <mergeCell ref="B144:E144"/>
    <mergeCell ref="B145:E145"/>
    <mergeCell ref="B155:E155"/>
    <mergeCell ref="B130:E130"/>
    <mergeCell ref="B30:E30"/>
    <mergeCell ref="B31:E31"/>
    <mergeCell ref="C73:D73"/>
    <mergeCell ref="E73:F73"/>
    <mergeCell ref="B83:E83"/>
    <mergeCell ref="B89:E89"/>
    <mergeCell ref="B163:E166"/>
    <mergeCell ref="B90:E90"/>
    <mergeCell ref="B104:E104"/>
    <mergeCell ref="B105:E105"/>
    <mergeCell ref="B118:E118"/>
    <mergeCell ref="B119:E119"/>
    <mergeCell ref="B156:E156"/>
    <mergeCell ref="B161:E161"/>
    <mergeCell ref="B162:E162"/>
  </mergeCells>
  <dataValidations count="18">
    <dataValidation type="list" allowBlank="1" showInputMessage="1" showErrorMessage="1" sqref="C32">
      <formula1>$D$32:$E$32</formula1>
    </dataValidation>
    <dataValidation type="list" allowBlank="1" showInputMessage="1" showErrorMessage="1" sqref="E107:E116">
      <formula1>Estimated</formula1>
    </dataValidation>
    <dataValidation type="whole" allowBlank="1" showInputMessage="1" showErrorMessage="1" sqref="B117">
      <formula1>0</formula1>
      <formula2>100000000000000</formula2>
    </dataValidation>
    <dataValidation type="list" allowBlank="1" showInputMessage="1" showErrorMessage="1" sqref="C12 G85:G86 D107:D116">
      <formula1>year</formula1>
    </dataValidation>
    <dataValidation type="whole" allowBlank="1" showInputMessage="1" showErrorMessage="1" sqref="H12:H27">
      <formula1>0</formula1>
      <formula2>100000000000</formula2>
    </dataValidation>
    <dataValidation type="list" allowBlank="1" showInputMessage="1" showErrorMessage="1" sqref="F71:F72">
      <formula1>unitCO2E</formula1>
    </dataValidation>
    <dataValidation type="decimal" allowBlank="1" showInputMessage="1" showErrorMessage="1" sqref="E71:E72">
      <formula1>0.000000001</formula1>
      <formula2>1000000000</formula2>
    </dataValidation>
    <dataValidation type="list" allowBlank="1" showInputMessage="1" showErrorMessage="1" sqref="I85:I86">
      <formula1>unitCO2D</formula1>
    </dataValidation>
    <dataValidation type="decimal" allowBlank="1" showInputMessage="1" showErrorMessage="1" sqref="H85:H86">
      <formula1>0</formula1>
      <formula2>10000000000000</formula2>
    </dataValidation>
    <dataValidation type="decimal" allowBlank="1" showInputMessage="1" showErrorMessage="1" sqref="J107:J116 F107:H116">
      <formula1>0.1</formula1>
      <formula2>100000000</formula2>
    </dataValidation>
    <dataValidation type="list" allowBlank="1" showInputMessage="1" showErrorMessage="1" sqref="E85:E86">
      <formula1>unitCO2C</formula1>
    </dataValidation>
    <dataValidation type="list" allowBlank="1" showInputMessage="1" showErrorMessage="1" sqref="C85:C86">
      <formula1>targettype</formula1>
    </dataValidation>
    <dataValidation type="list" allowBlank="1" showInputMessage="1" showErrorMessage="1" sqref="F85:F86">
      <formula1>targetboundary</formula1>
    </dataValidation>
    <dataValidation type="decimal" allowBlank="1" showInputMessage="1" showErrorMessage="1" sqref="H35:H68">
      <formula1>0.001</formula1>
      <formula2>1000000000</formula2>
    </dataValidation>
    <dataValidation type="list" allowBlank="1" showInputMessage="1" showErrorMessage="1" sqref="D12:D27">
      <formula1>yeartype</formula1>
    </dataValidation>
    <dataValidation type="decimal" allowBlank="1" showInputMessage="1" showErrorMessage="1" sqref="C70:C72 D36:D41 D43:D48 D50:D55 D58:D59 D61:D69">
      <formula1>0</formula1>
      <formula2>100000000000</formula2>
    </dataValidation>
    <dataValidation type="list" allowBlank="1" showInputMessage="1" showErrorMessage="1" sqref="C35:C41 C43:C48 C50:C55 C58:C59 C61:C69">
      <formula1>Scope</formula1>
    </dataValidation>
    <dataValidation type="list" allowBlank="1" showInputMessage="1" showErrorMessage="1" sqref="D121:D126 D147:D152">
      <formula1>direction</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'D:\[Public+Bodies+Climate+Change+Duties+Annual+Reports+2020_update.xlsx]ListsReq'!#REF!</xm:f>
          </x14:formula1>
          <xm:sqref>B35:B41 B43:B48 B50:B55 B58:B59 B61:B68</xm:sqref>
        </x14:dataValidation>
        <x14:dataValidation type="list" allowBlank="1" showInputMessage="1" showErrorMessage="1">
          <x14:formula1>
            <xm:f>'C:\Users\n300106\Downloads\[Public+Bodies+Climate+Change+Duties+Annual+Reports+2020_update (1).xlsx]ListsReq'!#REF!</xm:f>
          </x14:formula1>
          <xm:sqref>I112:I116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6"/>
  <sheetViews>
    <sheetView zoomScale="70" zoomScaleNormal="70" workbookViewId="0">
      <pane ySplit="5" topLeftCell="A27" activePane="bottomLeft" state="frozen"/>
      <selection pane="bottomLeft" activeCell="I28" sqref="I28"/>
    </sheetView>
  </sheetViews>
  <sheetFormatPr defaultRowHeight="15" x14ac:dyDescent="0.25"/>
  <cols>
    <col min="2" max="2" width="39.85546875" customWidth="1"/>
    <col min="3" max="3" width="40.28515625" customWidth="1"/>
    <col min="4" max="4" width="22.85546875" customWidth="1"/>
    <col min="5" max="5" width="64.140625" customWidth="1"/>
    <col min="6" max="6" width="18.7109375" customWidth="1"/>
    <col min="7" max="7" width="42.140625" customWidth="1"/>
    <col min="8" max="8" width="22.140625" bestFit="1" customWidth="1"/>
    <col min="9" max="9" width="93.42578125" customWidth="1"/>
    <col min="13" max="13" width="9.140625" customWidth="1"/>
  </cols>
  <sheetData>
    <row r="1" spans="1:52" ht="58.5" customHeight="1" x14ac:dyDescent="0.25">
      <c r="A1" s="497"/>
      <c r="B1" s="498"/>
      <c r="C1" s="498"/>
      <c r="D1" s="498"/>
      <c r="E1" s="498"/>
      <c r="F1" s="498"/>
      <c r="G1" s="498"/>
      <c r="H1" s="498"/>
      <c r="I1" s="498"/>
      <c r="J1" s="498"/>
      <c r="K1" s="498"/>
      <c r="L1" s="498"/>
      <c r="M1" s="498"/>
      <c r="N1" s="465"/>
      <c r="O1" s="465"/>
      <c r="P1" s="465"/>
      <c r="Q1" s="465"/>
      <c r="R1" s="465"/>
      <c r="S1" s="465"/>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466" customFormat="1" ht="15" customHeight="1" x14ac:dyDescent="0.25">
      <c r="A2" s="493"/>
      <c r="B2" s="494"/>
      <c r="C2" s="494"/>
      <c r="D2" s="494"/>
      <c r="E2" s="494"/>
      <c r="F2" s="494"/>
      <c r="G2" s="494"/>
      <c r="H2" s="494"/>
      <c r="I2" s="494"/>
      <c r="J2" s="494"/>
      <c r="K2" s="494"/>
      <c r="L2" s="494"/>
      <c r="M2" s="494"/>
    </row>
    <row r="3" spans="1:52" s="466" customFormat="1" ht="16.5" customHeight="1" x14ac:dyDescent="0.25">
      <c r="A3" s="493"/>
      <c r="B3" s="494"/>
      <c r="C3" s="494"/>
      <c r="D3" s="494"/>
      <c r="E3" s="494"/>
      <c r="F3" s="494"/>
      <c r="G3" s="494"/>
      <c r="H3" s="494"/>
      <c r="I3" s="494"/>
      <c r="J3" s="494"/>
      <c r="K3" s="494"/>
      <c r="L3" s="494"/>
      <c r="M3" s="494"/>
    </row>
    <row r="4" spans="1:52" s="466" customFormat="1" ht="16.5" customHeight="1" thickBot="1" x14ac:dyDescent="0.3">
      <c r="A4" s="495"/>
      <c r="B4" s="496"/>
      <c r="C4" s="496"/>
      <c r="D4" s="496"/>
      <c r="E4" s="496"/>
      <c r="F4" s="496"/>
      <c r="G4" s="496"/>
      <c r="H4" s="496"/>
      <c r="I4" s="496"/>
      <c r="J4" s="496"/>
      <c r="K4" s="496"/>
      <c r="L4" s="496"/>
      <c r="M4" s="496"/>
    </row>
    <row r="5" spans="1:52" ht="18.75" x14ac:dyDescent="0.25">
      <c r="A5" s="220" t="s">
        <v>605</v>
      </c>
      <c r="B5" s="108" t="s">
        <v>94</v>
      </c>
      <c r="C5" s="108"/>
      <c r="D5" s="108"/>
      <c r="E5" s="108"/>
      <c r="F5" s="108"/>
      <c r="G5" s="108"/>
      <c r="H5" s="108"/>
      <c r="I5" s="108"/>
      <c r="J5" s="108"/>
      <c r="K5" s="108"/>
      <c r="L5" s="108"/>
      <c r="M5" s="221"/>
    </row>
    <row r="6" spans="1:52" ht="18.75" x14ac:dyDescent="0.25">
      <c r="A6" s="222"/>
      <c r="B6" s="94" t="s">
        <v>93</v>
      </c>
      <c r="C6" s="94"/>
      <c r="D6" s="94"/>
      <c r="E6" s="94"/>
      <c r="F6" s="94"/>
      <c r="G6" s="94"/>
      <c r="H6" s="94"/>
      <c r="I6" s="94"/>
      <c r="J6" s="94"/>
      <c r="K6" s="94"/>
      <c r="L6" s="94"/>
      <c r="M6" s="223"/>
    </row>
    <row r="7" spans="1:52" x14ac:dyDescent="0.25">
      <c r="A7" s="224" t="s">
        <v>92</v>
      </c>
      <c r="B7" s="106" t="s">
        <v>584</v>
      </c>
      <c r="C7" s="105"/>
      <c r="D7" s="105"/>
      <c r="E7" s="105"/>
      <c r="F7" s="92"/>
      <c r="G7" s="92"/>
      <c r="H7" s="92"/>
      <c r="I7" s="92"/>
      <c r="J7" s="92"/>
      <c r="K7" s="92"/>
      <c r="L7" s="92"/>
      <c r="M7" s="225"/>
    </row>
    <row r="8" spans="1:52" ht="15.75" thickBot="1" x14ac:dyDescent="0.3">
      <c r="A8" s="226"/>
      <c r="B8" s="586" t="s">
        <v>91</v>
      </c>
      <c r="C8" s="587"/>
      <c r="D8" s="587"/>
      <c r="E8" s="587"/>
      <c r="F8" s="92"/>
      <c r="G8" s="92"/>
      <c r="H8" s="92"/>
      <c r="I8" s="92"/>
      <c r="J8" s="92"/>
      <c r="K8" s="92"/>
      <c r="L8" s="92"/>
      <c r="M8" s="225"/>
    </row>
    <row r="9" spans="1:52" ht="409.5" customHeight="1" x14ac:dyDescent="0.25">
      <c r="A9" s="231"/>
      <c r="B9" s="549" t="s">
        <v>1031</v>
      </c>
      <c r="C9" s="550"/>
      <c r="D9" s="550"/>
      <c r="E9" s="551"/>
      <c r="F9" s="92"/>
      <c r="G9" s="92"/>
      <c r="H9" s="92"/>
      <c r="I9" s="92"/>
      <c r="J9" s="92"/>
      <c r="K9" s="92"/>
      <c r="L9" s="92"/>
      <c r="M9" s="225"/>
    </row>
    <row r="10" spans="1:52" ht="297.75" customHeight="1" thickBot="1" x14ac:dyDescent="0.3">
      <c r="A10" s="231"/>
      <c r="B10" s="555"/>
      <c r="C10" s="556"/>
      <c r="D10" s="556"/>
      <c r="E10" s="557"/>
      <c r="F10" s="92"/>
      <c r="G10" s="92"/>
      <c r="H10" s="92"/>
      <c r="I10" s="92"/>
      <c r="J10" s="92"/>
      <c r="K10" s="92"/>
      <c r="L10" s="92"/>
      <c r="M10" s="225"/>
    </row>
    <row r="11" spans="1:52" x14ac:dyDescent="0.25">
      <c r="A11" s="226" t="s">
        <v>90</v>
      </c>
      <c r="B11" s="582" t="s">
        <v>585</v>
      </c>
      <c r="C11" s="583"/>
      <c r="D11" s="583"/>
      <c r="E11" s="583"/>
      <c r="F11" s="92"/>
      <c r="G11" s="92"/>
      <c r="H11" s="92"/>
      <c r="I11" s="92"/>
      <c r="J11" s="92"/>
      <c r="K11" s="92"/>
      <c r="L11" s="92"/>
      <c r="M11" s="225"/>
    </row>
    <row r="12" spans="1:52" ht="15.75" thickBot="1" x14ac:dyDescent="0.3">
      <c r="A12" s="226"/>
      <c r="B12" s="584" t="s">
        <v>607</v>
      </c>
      <c r="C12" s="585"/>
      <c r="D12" s="585"/>
      <c r="E12" s="585"/>
      <c r="F12" s="92"/>
      <c r="G12" s="92"/>
      <c r="H12" s="92"/>
      <c r="I12" s="92"/>
      <c r="J12" s="92"/>
      <c r="K12" s="92"/>
      <c r="L12" s="92"/>
      <c r="M12" s="225"/>
    </row>
    <row r="13" spans="1:52" ht="189.75" customHeight="1" thickBot="1" x14ac:dyDescent="0.3">
      <c r="A13" s="226"/>
      <c r="B13" s="532" t="s">
        <v>1032</v>
      </c>
      <c r="C13" s="533"/>
      <c r="D13" s="533"/>
      <c r="E13" s="534"/>
      <c r="F13" s="92"/>
      <c r="G13" s="92"/>
      <c r="H13" s="92"/>
      <c r="I13" s="92"/>
      <c r="J13" s="92"/>
      <c r="K13" s="92"/>
      <c r="L13" s="92"/>
      <c r="M13" s="225"/>
    </row>
    <row r="14" spans="1:52" x14ac:dyDescent="0.25">
      <c r="A14" s="227"/>
      <c r="B14" s="104"/>
      <c r="C14" s="92"/>
      <c r="D14" s="92"/>
      <c r="E14" s="92"/>
      <c r="F14" s="92"/>
      <c r="G14" s="92"/>
      <c r="H14" s="92"/>
      <c r="I14" s="92"/>
      <c r="J14" s="92"/>
      <c r="K14" s="92"/>
      <c r="L14" s="92"/>
      <c r="M14" s="225"/>
    </row>
    <row r="15" spans="1:52" ht="18.75" x14ac:dyDescent="0.25">
      <c r="A15" s="222"/>
      <c r="B15" s="94" t="s">
        <v>89</v>
      </c>
      <c r="C15" s="94"/>
      <c r="D15" s="94"/>
      <c r="E15" s="94"/>
      <c r="F15" s="94"/>
      <c r="G15" s="94"/>
      <c r="H15" s="94"/>
      <c r="I15" s="94"/>
      <c r="J15" s="94"/>
      <c r="K15" s="94"/>
      <c r="L15" s="94"/>
      <c r="M15" s="228"/>
    </row>
    <row r="16" spans="1:52" x14ac:dyDescent="0.25">
      <c r="A16" s="226" t="s">
        <v>88</v>
      </c>
      <c r="B16" s="103" t="s">
        <v>586</v>
      </c>
      <c r="C16" s="92"/>
      <c r="D16" s="92"/>
      <c r="E16" s="92"/>
      <c r="F16" s="92"/>
      <c r="G16" s="92"/>
      <c r="H16" s="92"/>
      <c r="I16" s="92"/>
      <c r="J16" s="92"/>
      <c r="K16" s="92"/>
      <c r="L16" s="92"/>
      <c r="M16" s="225"/>
    </row>
    <row r="17" spans="1:13" ht="15.75" thickBot="1" x14ac:dyDescent="0.3">
      <c r="A17" s="229"/>
      <c r="B17" s="586" t="s">
        <v>87</v>
      </c>
      <c r="C17" s="587"/>
      <c r="D17" s="587"/>
      <c r="E17" s="587"/>
      <c r="F17" s="92"/>
      <c r="G17" s="92"/>
      <c r="H17" s="92"/>
      <c r="I17" s="92"/>
      <c r="J17" s="92"/>
      <c r="K17" s="92"/>
      <c r="L17" s="92"/>
      <c r="M17" s="225"/>
    </row>
    <row r="18" spans="1:13" ht="186.75" customHeight="1" thickBot="1" x14ac:dyDescent="0.3">
      <c r="A18" s="229"/>
      <c r="B18" s="594" t="s">
        <v>869</v>
      </c>
      <c r="C18" s="533"/>
      <c r="D18" s="533"/>
      <c r="E18" s="534"/>
      <c r="F18" s="92"/>
      <c r="G18" s="92"/>
      <c r="H18" s="92"/>
      <c r="I18" s="92"/>
      <c r="J18" s="92"/>
      <c r="K18" s="92"/>
      <c r="L18" s="92"/>
      <c r="M18" s="225"/>
    </row>
    <row r="19" spans="1:13" x14ac:dyDescent="0.25">
      <c r="A19" s="230" t="s">
        <v>86</v>
      </c>
      <c r="B19" s="595" t="s">
        <v>870</v>
      </c>
      <c r="C19" s="596"/>
      <c r="D19" s="596"/>
      <c r="E19" s="596"/>
      <c r="F19" s="92"/>
      <c r="G19" s="92"/>
      <c r="H19" s="92"/>
      <c r="I19" s="92"/>
      <c r="J19" s="92"/>
      <c r="K19" s="92"/>
      <c r="L19" s="92"/>
      <c r="M19" s="225"/>
    </row>
    <row r="20" spans="1:13" x14ac:dyDescent="0.25">
      <c r="A20" s="231"/>
      <c r="B20" s="585" t="s">
        <v>871</v>
      </c>
      <c r="C20" s="585"/>
      <c r="D20" s="585"/>
      <c r="E20" s="585"/>
      <c r="F20" s="92"/>
      <c r="G20" s="92"/>
      <c r="H20" s="92"/>
      <c r="I20" s="92"/>
      <c r="J20" s="92"/>
      <c r="K20" s="92"/>
      <c r="L20" s="92"/>
      <c r="M20" s="225"/>
    </row>
    <row r="21" spans="1:13" ht="15.75" thickBot="1" x14ac:dyDescent="0.3">
      <c r="A21" s="232"/>
      <c r="B21" s="587" t="s">
        <v>872</v>
      </c>
      <c r="C21" s="587"/>
      <c r="D21" s="587"/>
      <c r="E21" s="587"/>
      <c r="F21" s="92"/>
      <c r="G21" s="92"/>
      <c r="H21" s="92"/>
      <c r="I21" s="92"/>
      <c r="J21" s="92"/>
      <c r="K21" s="92"/>
      <c r="L21" s="92"/>
      <c r="M21" s="225"/>
    </row>
    <row r="22" spans="1:13" x14ac:dyDescent="0.25">
      <c r="A22" s="232"/>
      <c r="B22" s="358" t="s">
        <v>809</v>
      </c>
      <c r="C22" s="364" t="s">
        <v>832</v>
      </c>
      <c r="D22" s="364" t="s">
        <v>843</v>
      </c>
      <c r="E22" s="364" t="s">
        <v>844</v>
      </c>
      <c r="F22" s="364" t="s">
        <v>85</v>
      </c>
      <c r="G22" s="102" t="s">
        <v>811</v>
      </c>
      <c r="H22" s="364" t="s">
        <v>834</v>
      </c>
      <c r="I22" s="367" t="s">
        <v>8</v>
      </c>
      <c r="J22" s="92"/>
      <c r="K22" s="92"/>
      <c r="L22" s="92"/>
      <c r="M22" s="225"/>
    </row>
    <row r="23" spans="1:13" ht="297.75" customHeight="1" x14ac:dyDescent="0.25">
      <c r="A23" s="232"/>
      <c r="B23" s="359" t="s">
        <v>808</v>
      </c>
      <c r="C23" s="365" t="s">
        <v>833</v>
      </c>
      <c r="D23" s="366" t="s">
        <v>840</v>
      </c>
      <c r="E23" s="397" t="s">
        <v>831</v>
      </c>
      <c r="F23" s="398" t="s">
        <v>810</v>
      </c>
      <c r="G23" s="360" t="s">
        <v>813</v>
      </c>
      <c r="H23" s="397" t="s">
        <v>812</v>
      </c>
      <c r="I23" s="363" t="s">
        <v>814</v>
      </c>
      <c r="J23" s="92"/>
      <c r="K23" s="92"/>
      <c r="L23" s="92"/>
      <c r="M23" s="225"/>
    </row>
    <row r="24" spans="1:13" ht="409.5" customHeight="1" x14ac:dyDescent="0.25">
      <c r="A24" s="232"/>
      <c r="B24" s="590" t="s">
        <v>815</v>
      </c>
      <c r="C24" s="576" t="s">
        <v>835</v>
      </c>
      <c r="D24" s="592" t="s">
        <v>841</v>
      </c>
      <c r="E24" s="572" t="s">
        <v>828</v>
      </c>
      <c r="F24" s="520" t="s">
        <v>827</v>
      </c>
      <c r="G24" s="578" t="s">
        <v>816</v>
      </c>
      <c r="H24" s="572" t="s">
        <v>812</v>
      </c>
      <c r="I24" s="580" t="s">
        <v>817</v>
      </c>
      <c r="J24" s="92"/>
      <c r="K24" s="92"/>
      <c r="L24" s="92"/>
      <c r="M24" s="225"/>
    </row>
    <row r="25" spans="1:13" ht="135" customHeight="1" x14ac:dyDescent="0.25">
      <c r="A25" s="232"/>
      <c r="B25" s="591"/>
      <c r="C25" s="577"/>
      <c r="D25" s="593"/>
      <c r="E25" s="573"/>
      <c r="F25" s="520"/>
      <c r="G25" s="579"/>
      <c r="H25" s="573"/>
      <c r="I25" s="581"/>
      <c r="J25" s="92"/>
      <c r="K25" s="92"/>
      <c r="L25" s="92"/>
      <c r="M25" s="225"/>
    </row>
    <row r="26" spans="1:13" ht="330.75" customHeight="1" x14ac:dyDescent="0.25">
      <c r="A26" s="232"/>
      <c r="B26" s="359" t="s">
        <v>815</v>
      </c>
      <c r="C26" s="369" t="s">
        <v>835</v>
      </c>
      <c r="D26" s="366" t="s">
        <v>842</v>
      </c>
      <c r="E26" s="397" t="s">
        <v>828</v>
      </c>
      <c r="F26" s="486" t="s">
        <v>836</v>
      </c>
      <c r="G26" s="360" t="s">
        <v>1033</v>
      </c>
      <c r="H26" s="397"/>
      <c r="I26" s="363" t="s">
        <v>1034</v>
      </c>
      <c r="J26" s="92"/>
      <c r="K26" s="92"/>
      <c r="L26" s="92"/>
      <c r="M26" s="225"/>
    </row>
    <row r="27" spans="1:13" ht="240" x14ac:dyDescent="0.25">
      <c r="A27" s="232"/>
      <c r="B27" s="359" t="s">
        <v>818</v>
      </c>
      <c r="C27" s="368" t="s">
        <v>782</v>
      </c>
      <c r="D27" s="398" t="s">
        <v>782</v>
      </c>
      <c r="E27" s="398" t="s">
        <v>838</v>
      </c>
      <c r="F27" s="398" t="s">
        <v>839</v>
      </c>
      <c r="G27" s="398" t="s">
        <v>819</v>
      </c>
      <c r="H27" s="397" t="s">
        <v>821</v>
      </c>
      <c r="I27" s="363" t="s">
        <v>820</v>
      </c>
      <c r="J27" s="92"/>
      <c r="K27" s="92"/>
      <c r="L27" s="92"/>
      <c r="M27" s="225"/>
    </row>
    <row r="28" spans="1:13" ht="270" x14ac:dyDescent="0.25">
      <c r="A28" s="232"/>
      <c r="B28" s="359" t="s">
        <v>818</v>
      </c>
      <c r="C28" s="368" t="s">
        <v>837</v>
      </c>
      <c r="D28" s="397" t="s">
        <v>829</v>
      </c>
      <c r="E28" s="398" t="s">
        <v>782</v>
      </c>
      <c r="F28" s="486" t="s">
        <v>845</v>
      </c>
      <c r="G28" s="360" t="s">
        <v>846</v>
      </c>
      <c r="H28" s="397"/>
      <c r="I28" s="363" t="s">
        <v>1035</v>
      </c>
      <c r="J28" s="92"/>
      <c r="K28" s="92"/>
      <c r="L28" s="92"/>
      <c r="M28" s="225"/>
    </row>
    <row r="29" spans="1:13" ht="285" x14ac:dyDescent="0.25">
      <c r="A29" s="232"/>
      <c r="B29" s="361" t="s">
        <v>818</v>
      </c>
      <c r="C29" s="368" t="s">
        <v>837</v>
      </c>
      <c r="D29" s="397" t="s">
        <v>829</v>
      </c>
      <c r="E29" s="398" t="s">
        <v>782</v>
      </c>
      <c r="F29" s="369" t="s">
        <v>847</v>
      </c>
      <c r="G29" s="362" t="s">
        <v>822</v>
      </c>
      <c r="H29" s="397" t="s">
        <v>825</v>
      </c>
      <c r="I29" s="363" t="s">
        <v>823</v>
      </c>
      <c r="J29" s="92"/>
      <c r="K29" s="92"/>
      <c r="L29" s="92"/>
      <c r="M29" s="225"/>
    </row>
    <row r="30" spans="1:13" ht="210" x14ac:dyDescent="0.25">
      <c r="A30" s="232"/>
      <c r="B30" s="361" t="s">
        <v>818</v>
      </c>
      <c r="C30" s="368" t="s">
        <v>837</v>
      </c>
      <c r="D30" s="397" t="s">
        <v>829</v>
      </c>
      <c r="E30" s="398" t="s">
        <v>782</v>
      </c>
      <c r="F30" s="398" t="s">
        <v>848</v>
      </c>
      <c r="G30" s="360" t="s">
        <v>824</v>
      </c>
      <c r="H30" s="397" t="s">
        <v>825</v>
      </c>
      <c r="I30" s="363" t="s">
        <v>826</v>
      </c>
      <c r="J30" s="92"/>
      <c r="K30" s="92"/>
      <c r="L30" s="92"/>
      <c r="M30" s="225"/>
    </row>
    <row r="31" spans="1:13" ht="409.5" x14ac:dyDescent="0.25">
      <c r="A31" s="232"/>
      <c r="B31" s="359" t="s">
        <v>818</v>
      </c>
      <c r="C31" s="368" t="s">
        <v>837</v>
      </c>
      <c r="D31" s="397" t="s">
        <v>829</v>
      </c>
      <c r="E31" s="398" t="s">
        <v>782</v>
      </c>
      <c r="F31" s="398" t="s">
        <v>830</v>
      </c>
      <c r="G31" s="362" t="s">
        <v>849</v>
      </c>
      <c r="H31" s="397" t="s">
        <v>825</v>
      </c>
      <c r="I31" s="363" t="s">
        <v>850</v>
      </c>
      <c r="J31" s="92"/>
      <c r="K31" s="92"/>
      <c r="L31" s="92"/>
      <c r="M31" s="225"/>
    </row>
    <row r="32" spans="1:13" ht="409.5" customHeight="1" x14ac:dyDescent="0.25">
      <c r="A32" s="232"/>
      <c r="B32" s="590" t="s">
        <v>818</v>
      </c>
      <c r="C32" s="574" t="s">
        <v>837</v>
      </c>
      <c r="D32" s="572" t="s">
        <v>829</v>
      </c>
      <c r="E32" s="574" t="s">
        <v>782</v>
      </c>
      <c r="F32" s="576" t="s">
        <v>851</v>
      </c>
      <c r="G32" s="574" t="s">
        <v>852</v>
      </c>
      <c r="H32" s="572" t="s">
        <v>825</v>
      </c>
      <c r="I32" s="570" t="s">
        <v>853</v>
      </c>
      <c r="J32" s="92"/>
      <c r="K32" s="92"/>
      <c r="L32" s="92"/>
      <c r="M32" s="225"/>
    </row>
    <row r="33" spans="1:13" ht="173.25" customHeight="1" x14ac:dyDescent="0.25">
      <c r="A33" s="232"/>
      <c r="B33" s="591"/>
      <c r="C33" s="575"/>
      <c r="D33" s="573"/>
      <c r="E33" s="575"/>
      <c r="F33" s="577"/>
      <c r="G33" s="575"/>
      <c r="H33" s="573"/>
      <c r="I33" s="571"/>
      <c r="J33" s="92"/>
      <c r="K33" s="92"/>
      <c r="L33" s="92"/>
      <c r="M33" s="225"/>
    </row>
    <row r="34" spans="1:13" ht="285" x14ac:dyDescent="0.25">
      <c r="A34" s="232"/>
      <c r="B34" s="359" t="s">
        <v>818</v>
      </c>
      <c r="C34" s="368" t="s">
        <v>837</v>
      </c>
      <c r="D34" s="397" t="s">
        <v>829</v>
      </c>
      <c r="E34" s="398" t="s">
        <v>782</v>
      </c>
      <c r="F34" s="369" t="s">
        <v>854</v>
      </c>
      <c r="G34" s="360" t="s">
        <v>855</v>
      </c>
      <c r="H34" s="397" t="s">
        <v>825</v>
      </c>
      <c r="I34" s="363" t="s">
        <v>856</v>
      </c>
      <c r="J34" s="92"/>
      <c r="K34" s="92"/>
      <c r="L34" s="92"/>
      <c r="M34" s="225"/>
    </row>
    <row r="35" spans="1:13" ht="204.75" customHeight="1" x14ac:dyDescent="0.25">
      <c r="A35" s="232"/>
      <c r="B35" s="359" t="s">
        <v>818</v>
      </c>
      <c r="C35" s="368" t="s">
        <v>837</v>
      </c>
      <c r="D35" s="397" t="s">
        <v>829</v>
      </c>
      <c r="E35" s="398" t="s">
        <v>782</v>
      </c>
      <c r="F35" s="398" t="s">
        <v>857</v>
      </c>
      <c r="G35" s="360" t="s">
        <v>858</v>
      </c>
      <c r="H35" s="397" t="s">
        <v>825</v>
      </c>
      <c r="I35" s="363" t="s">
        <v>859</v>
      </c>
      <c r="J35" s="92"/>
      <c r="K35" s="92"/>
      <c r="L35" s="92"/>
      <c r="M35" s="225"/>
    </row>
    <row r="36" spans="1:13" ht="180" x14ac:dyDescent="0.25">
      <c r="A36" s="232"/>
      <c r="B36" s="359" t="s">
        <v>818</v>
      </c>
      <c r="C36" s="368" t="s">
        <v>837</v>
      </c>
      <c r="D36" s="397" t="s">
        <v>829</v>
      </c>
      <c r="E36" s="398" t="s">
        <v>782</v>
      </c>
      <c r="F36" s="398" t="s">
        <v>860</v>
      </c>
      <c r="G36" s="360" t="s">
        <v>861</v>
      </c>
      <c r="H36" s="397" t="s">
        <v>825</v>
      </c>
      <c r="I36" s="363" t="s">
        <v>862</v>
      </c>
      <c r="J36" s="92"/>
      <c r="K36" s="92"/>
      <c r="L36" s="92"/>
      <c r="M36" s="225"/>
    </row>
    <row r="37" spans="1:13" ht="394.5" customHeight="1" x14ac:dyDescent="0.25">
      <c r="A37" s="232"/>
      <c r="B37" s="359" t="s">
        <v>863</v>
      </c>
      <c r="C37" s="365" t="s">
        <v>864</v>
      </c>
      <c r="D37" s="398" t="s">
        <v>865</v>
      </c>
      <c r="E37" s="398" t="s">
        <v>782</v>
      </c>
      <c r="F37" s="398" t="s">
        <v>866</v>
      </c>
      <c r="G37" s="398" t="s">
        <v>867</v>
      </c>
      <c r="H37" s="397" t="s">
        <v>825</v>
      </c>
      <c r="I37" s="363" t="s">
        <v>868</v>
      </c>
      <c r="J37" s="92"/>
      <c r="K37" s="92"/>
      <c r="L37" s="92"/>
      <c r="M37" s="225"/>
    </row>
    <row r="38" spans="1:13" x14ac:dyDescent="0.25">
      <c r="A38" s="227" t="s">
        <v>83</v>
      </c>
      <c r="B38" s="92"/>
      <c r="C38" s="92"/>
      <c r="D38" s="92"/>
      <c r="E38" s="92"/>
      <c r="F38" s="92"/>
      <c r="G38" s="92"/>
      <c r="H38" s="92"/>
      <c r="I38" s="92"/>
      <c r="J38" s="92"/>
      <c r="K38" s="92"/>
      <c r="L38" s="92"/>
      <c r="M38" s="225"/>
    </row>
    <row r="39" spans="1:13" ht="18.75" x14ac:dyDescent="0.25">
      <c r="A39" s="227"/>
      <c r="B39" s="94" t="s">
        <v>84</v>
      </c>
      <c r="C39" s="94"/>
      <c r="D39" s="94"/>
      <c r="E39" s="94"/>
      <c r="F39" s="94"/>
      <c r="G39" s="94"/>
      <c r="H39" s="94"/>
      <c r="I39" s="94"/>
      <c r="J39" s="94"/>
      <c r="K39" s="94"/>
      <c r="L39" s="94"/>
      <c r="M39" s="228"/>
    </row>
    <row r="40" spans="1:13" x14ac:dyDescent="0.25">
      <c r="A40" s="227"/>
      <c r="B40" s="97" t="s">
        <v>587</v>
      </c>
      <c r="C40" s="92"/>
      <c r="D40" s="92"/>
      <c r="E40" s="92"/>
      <c r="F40" s="92"/>
      <c r="G40" s="92"/>
      <c r="H40" s="92"/>
      <c r="I40" s="92"/>
      <c r="J40" s="92"/>
      <c r="K40" s="92"/>
      <c r="L40" s="92"/>
      <c r="M40" s="225"/>
    </row>
    <row r="41" spans="1:13" ht="15.75" thickBot="1" x14ac:dyDescent="0.3">
      <c r="A41" s="227" t="s">
        <v>82</v>
      </c>
      <c r="B41" s="588" t="s">
        <v>608</v>
      </c>
      <c r="C41" s="589"/>
      <c r="D41" s="589"/>
      <c r="E41" s="589"/>
      <c r="F41" s="92"/>
      <c r="G41" s="92"/>
      <c r="H41" s="92"/>
      <c r="I41" s="92"/>
      <c r="J41" s="92"/>
      <c r="K41" s="92"/>
      <c r="L41" s="92"/>
      <c r="M41" s="225"/>
    </row>
    <row r="42" spans="1:13" ht="204.75" customHeight="1" thickBot="1" x14ac:dyDescent="0.3">
      <c r="A42" s="227"/>
      <c r="B42" s="532" t="s">
        <v>1003</v>
      </c>
      <c r="C42" s="533"/>
      <c r="D42" s="533"/>
      <c r="E42" s="534"/>
      <c r="F42" s="92"/>
      <c r="G42" s="92"/>
      <c r="H42" s="92"/>
      <c r="I42" s="92"/>
      <c r="J42" s="92"/>
      <c r="K42" s="92"/>
      <c r="L42" s="92"/>
      <c r="M42" s="225"/>
    </row>
    <row r="43" spans="1:13" x14ac:dyDescent="0.25">
      <c r="A43" s="227"/>
      <c r="B43" s="96" t="s">
        <v>588</v>
      </c>
      <c r="C43" s="95"/>
      <c r="D43" s="95"/>
      <c r="E43" s="95"/>
      <c r="F43" s="92"/>
      <c r="G43" s="92"/>
      <c r="H43" s="92"/>
      <c r="I43" s="92"/>
      <c r="J43" s="92"/>
      <c r="K43" s="92"/>
      <c r="L43" s="92"/>
      <c r="M43" s="225"/>
    </row>
    <row r="44" spans="1:13" ht="15.75" thickBot="1" x14ac:dyDescent="0.3">
      <c r="A44" s="232"/>
      <c r="B44" s="597" t="s">
        <v>81</v>
      </c>
      <c r="C44" s="598"/>
      <c r="D44" s="598"/>
      <c r="E44" s="598"/>
      <c r="F44" s="92"/>
      <c r="G44" s="92"/>
      <c r="H44" s="92"/>
      <c r="I44" s="92"/>
      <c r="J44" s="92"/>
      <c r="K44" s="92"/>
      <c r="L44" s="92"/>
      <c r="M44" s="225"/>
    </row>
    <row r="45" spans="1:13" ht="116.25" customHeight="1" thickBot="1" x14ac:dyDescent="0.3">
      <c r="A45" s="222"/>
      <c r="B45" s="532" t="s">
        <v>1004</v>
      </c>
      <c r="C45" s="533"/>
      <c r="D45" s="533"/>
      <c r="E45" s="534"/>
      <c r="F45" s="92"/>
      <c r="G45" s="92"/>
      <c r="H45" s="92"/>
      <c r="I45" s="92"/>
      <c r="J45" s="92"/>
      <c r="K45" s="92"/>
      <c r="L45" s="92"/>
      <c r="M45" s="225"/>
    </row>
    <row r="46" spans="1:13" x14ac:dyDescent="0.25">
      <c r="A46" s="227" t="s">
        <v>79</v>
      </c>
      <c r="B46" s="92"/>
      <c r="C46" s="92"/>
      <c r="D46" s="92"/>
      <c r="E46" s="92"/>
      <c r="F46" s="92"/>
      <c r="G46" s="92"/>
      <c r="H46" s="92"/>
      <c r="I46" s="92"/>
      <c r="J46" s="92"/>
      <c r="K46" s="92"/>
      <c r="L46" s="92"/>
      <c r="M46" s="225"/>
    </row>
    <row r="47" spans="1:13" ht="18.75" x14ac:dyDescent="0.25">
      <c r="A47" s="227"/>
      <c r="B47" s="94" t="s">
        <v>80</v>
      </c>
      <c r="C47" s="94"/>
      <c r="D47" s="94"/>
      <c r="E47" s="94"/>
      <c r="F47" s="94"/>
      <c r="G47" s="94"/>
      <c r="H47" s="94"/>
      <c r="I47" s="94"/>
      <c r="J47" s="94"/>
      <c r="K47" s="94"/>
      <c r="L47" s="94"/>
      <c r="M47" s="228"/>
    </row>
    <row r="48" spans="1:13" x14ac:dyDescent="0.25">
      <c r="A48" s="227"/>
      <c r="B48" s="599" t="s">
        <v>589</v>
      </c>
      <c r="C48" s="600"/>
      <c r="D48" s="600"/>
      <c r="E48" s="600"/>
      <c r="F48" s="92"/>
      <c r="G48" s="92"/>
      <c r="H48" s="92"/>
      <c r="I48" s="92"/>
      <c r="J48" s="92"/>
      <c r="K48" s="92"/>
      <c r="L48" s="92"/>
      <c r="M48" s="225"/>
    </row>
    <row r="49" spans="1:13" ht="15.75" thickBot="1" x14ac:dyDescent="0.3">
      <c r="A49" s="232"/>
      <c r="B49" s="601" t="s">
        <v>78</v>
      </c>
      <c r="C49" s="602"/>
      <c r="D49" s="602"/>
      <c r="E49" s="602"/>
      <c r="F49" s="92"/>
      <c r="G49" s="92"/>
      <c r="H49" s="92"/>
      <c r="I49" s="92"/>
      <c r="J49" s="92"/>
      <c r="K49" s="92"/>
      <c r="L49" s="92"/>
      <c r="M49" s="225"/>
    </row>
    <row r="50" spans="1:13" ht="162" customHeight="1" thickBot="1" x14ac:dyDescent="0.3">
      <c r="A50" s="222"/>
      <c r="B50" s="532" t="s">
        <v>1005</v>
      </c>
      <c r="C50" s="533"/>
      <c r="D50" s="533"/>
      <c r="E50" s="534"/>
      <c r="F50" s="92"/>
      <c r="G50" s="92"/>
      <c r="H50" s="92"/>
      <c r="I50" s="92"/>
      <c r="J50" s="92"/>
      <c r="K50" s="92"/>
      <c r="L50" s="92"/>
      <c r="M50" s="225"/>
    </row>
    <row r="51" spans="1:13" x14ac:dyDescent="0.25">
      <c r="A51" s="227" t="s">
        <v>77</v>
      </c>
      <c r="B51" s="92"/>
      <c r="C51" s="92"/>
      <c r="D51" s="92"/>
      <c r="E51" s="92"/>
      <c r="F51" s="92"/>
      <c r="G51" s="92"/>
      <c r="H51" s="92"/>
      <c r="I51" s="92"/>
      <c r="J51" s="92"/>
      <c r="K51" s="92"/>
      <c r="L51" s="92"/>
      <c r="M51" s="225"/>
    </row>
    <row r="52" spans="1:13" ht="18.75" x14ac:dyDescent="0.25">
      <c r="A52" s="227"/>
      <c r="B52" s="94" t="s">
        <v>73</v>
      </c>
      <c r="C52" s="94"/>
      <c r="D52" s="94"/>
      <c r="E52" s="94"/>
      <c r="F52" s="94"/>
      <c r="G52" s="94"/>
      <c r="H52" s="94"/>
      <c r="I52" s="94"/>
      <c r="J52" s="94"/>
      <c r="K52" s="94"/>
      <c r="L52" s="94"/>
      <c r="M52" s="228"/>
    </row>
    <row r="53" spans="1:13" x14ac:dyDescent="0.25">
      <c r="A53" s="227"/>
      <c r="B53" s="599" t="s">
        <v>71</v>
      </c>
      <c r="C53" s="600"/>
      <c r="D53" s="600"/>
      <c r="E53" s="600"/>
      <c r="F53" s="92"/>
      <c r="G53" s="92"/>
      <c r="H53" s="92"/>
      <c r="I53" s="92"/>
      <c r="J53" s="92"/>
      <c r="K53" s="92"/>
      <c r="L53" s="92"/>
      <c r="M53" s="225"/>
    </row>
    <row r="54" spans="1:13" ht="15.75" thickBot="1" x14ac:dyDescent="0.3">
      <c r="A54" s="227"/>
      <c r="B54" s="586" t="s">
        <v>590</v>
      </c>
      <c r="C54" s="587"/>
      <c r="D54" s="587"/>
      <c r="E54" s="587"/>
      <c r="F54" s="92"/>
      <c r="G54" s="92"/>
      <c r="H54" s="92"/>
      <c r="I54" s="92"/>
      <c r="J54" s="92"/>
      <c r="K54" s="92"/>
      <c r="L54" s="92"/>
      <c r="M54" s="225"/>
    </row>
    <row r="55" spans="1:13" ht="154.5" customHeight="1" thickBot="1" x14ac:dyDescent="0.3">
      <c r="A55" s="227"/>
      <c r="B55" s="532" t="s">
        <v>1006</v>
      </c>
      <c r="C55" s="533"/>
      <c r="D55" s="533"/>
      <c r="E55" s="534"/>
      <c r="F55" s="92"/>
      <c r="G55" s="92"/>
      <c r="H55" s="92"/>
      <c r="I55" s="92"/>
      <c r="J55" s="92"/>
      <c r="K55" s="92"/>
      <c r="L55" s="92"/>
      <c r="M55" s="225"/>
    </row>
    <row r="56" spans="1:13" x14ac:dyDescent="0.25">
      <c r="A56" s="227"/>
      <c r="B56" s="93"/>
      <c r="C56" s="92"/>
      <c r="D56" s="92"/>
      <c r="E56" s="92"/>
      <c r="F56" s="92"/>
      <c r="G56" s="92"/>
      <c r="H56" s="92"/>
      <c r="I56" s="92"/>
      <c r="J56" s="92"/>
      <c r="K56" s="92"/>
      <c r="L56" s="92"/>
      <c r="M56" s="225"/>
    </row>
  </sheetData>
  <mergeCells count="38">
    <mergeCell ref="B8:E8"/>
    <mergeCell ref="B9:E10"/>
    <mergeCell ref="A1:M1"/>
    <mergeCell ref="A2:M4"/>
    <mergeCell ref="B55:E55"/>
    <mergeCell ref="B44:E44"/>
    <mergeCell ref="B45:E45"/>
    <mergeCell ref="B48:E48"/>
    <mergeCell ref="B49:E49"/>
    <mergeCell ref="B50:E50"/>
    <mergeCell ref="B53:E53"/>
    <mergeCell ref="E32:E33"/>
    <mergeCell ref="D32:D33"/>
    <mergeCell ref="C32:C33"/>
    <mergeCell ref="B32:B33"/>
    <mergeCell ref="B54:E54"/>
    <mergeCell ref="B42:E42"/>
    <mergeCell ref="B18:E18"/>
    <mergeCell ref="B19:E19"/>
    <mergeCell ref="B20:E20"/>
    <mergeCell ref="B21:E21"/>
    <mergeCell ref="B11:E11"/>
    <mergeCell ref="B12:E12"/>
    <mergeCell ref="B13:E13"/>
    <mergeCell ref="B17:E17"/>
    <mergeCell ref="B41:E41"/>
    <mergeCell ref="B24:B25"/>
    <mergeCell ref="C24:C25"/>
    <mergeCell ref="D24:D25"/>
    <mergeCell ref="E24:E25"/>
    <mergeCell ref="F24:F25"/>
    <mergeCell ref="I32:I33"/>
    <mergeCell ref="H32:H33"/>
    <mergeCell ref="G32:G33"/>
    <mergeCell ref="F32:F33"/>
    <mergeCell ref="G24:G25"/>
    <mergeCell ref="H24:H25"/>
    <mergeCell ref="I24:I25"/>
  </mergeCells>
  <dataValidations count="1">
    <dataValidation type="whole" allowBlank="1" showInputMessage="1" showErrorMessage="1" sqref="B43 B46 B40 B38 B56">
      <formula1>0</formula1>
      <formula2>100000000000000</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5"/>
  <sheetViews>
    <sheetView zoomScaleNormal="100" workbookViewId="0">
      <pane ySplit="4" topLeftCell="A5" activePane="bottomLeft" state="frozen"/>
      <selection pane="bottomLeft" activeCell="F8" sqref="F8"/>
    </sheetView>
  </sheetViews>
  <sheetFormatPr defaultRowHeight="15" x14ac:dyDescent="0.25"/>
  <cols>
    <col min="5" max="5" width="194.42578125" customWidth="1"/>
  </cols>
  <sheetData>
    <row r="1" spans="1:52" ht="58.5" customHeight="1" x14ac:dyDescent="0.25">
      <c r="A1" s="497" t="s">
        <v>991</v>
      </c>
      <c r="B1" s="498"/>
      <c r="C1" s="498"/>
      <c r="D1" s="498"/>
      <c r="E1" s="498"/>
      <c r="F1" s="498"/>
      <c r="G1" s="498"/>
      <c r="H1" s="498"/>
      <c r="I1" s="498"/>
      <c r="J1" s="498"/>
      <c r="K1" s="498"/>
      <c r="L1" s="498"/>
      <c r="M1" s="498"/>
      <c r="N1" s="465"/>
      <c r="O1" s="465"/>
      <c r="P1" s="465"/>
      <c r="Q1" s="465"/>
      <c r="R1" s="465"/>
      <c r="S1" s="465"/>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466" customFormat="1" ht="15" customHeight="1" x14ac:dyDescent="0.25">
      <c r="A2" s="493"/>
      <c r="B2" s="494"/>
      <c r="C2" s="494"/>
      <c r="D2" s="494"/>
      <c r="E2" s="494"/>
      <c r="F2" s="494"/>
      <c r="G2" s="494"/>
      <c r="H2" s="494"/>
      <c r="I2" s="494"/>
      <c r="J2" s="494"/>
      <c r="K2" s="494"/>
      <c r="L2" s="494"/>
      <c r="M2" s="494"/>
    </row>
    <row r="3" spans="1:52" s="466" customFormat="1" ht="16.5" customHeight="1" x14ac:dyDescent="0.25">
      <c r="A3" s="493"/>
      <c r="B3" s="494"/>
      <c r="C3" s="494"/>
      <c r="D3" s="494"/>
      <c r="E3" s="494"/>
      <c r="F3" s="494"/>
      <c r="G3" s="494"/>
      <c r="H3" s="494"/>
      <c r="I3" s="494"/>
      <c r="J3" s="494"/>
      <c r="K3" s="494"/>
      <c r="L3" s="494"/>
      <c r="M3" s="494"/>
    </row>
    <row r="4" spans="1:52" s="466" customFormat="1" ht="16.5" customHeight="1" thickBot="1" x14ac:dyDescent="0.3">
      <c r="A4" s="495"/>
      <c r="B4" s="496"/>
      <c r="C4" s="496"/>
      <c r="D4" s="496"/>
      <c r="E4" s="496"/>
      <c r="F4" s="496"/>
      <c r="G4" s="496"/>
      <c r="H4" s="496"/>
      <c r="I4" s="496"/>
      <c r="J4" s="496"/>
      <c r="K4" s="496"/>
      <c r="L4" s="496"/>
      <c r="M4" s="496"/>
    </row>
    <row r="5" spans="1:52" s="65" customFormat="1" ht="18.75" x14ac:dyDescent="0.25">
      <c r="A5" s="233" t="s">
        <v>609</v>
      </c>
      <c r="B5" s="91" t="s">
        <v>7</v>
      </c>
      <c r="C5" s="91"/>
      <c r="D5" s="90"/>
      <c r="E5" s="90"/>
      <c r="F5" s="90"/>
      <c r="G5" s="90"/>
      <c r="H5" s="90"/>
      <c r="I5" s="90"/>
      <c r="J5" s="90"/>
      <c r="K5" s="90"/>
      <c r="L5" s="90"/>
      <c r="M5" s="234"/>
      <c r="N5" s="107"/>
    </row>
    <row r="6" spans="1:52" s="65" customFormat="1" x14ac:dyDescent="0.25">
      <c r="A6" s="235" t="s">
        <v>76</v>
      </c>
      <c r="B6" s="88" t="s">
        <v>610</v>
      </c>
      <c r="C6" s="85"/>
      <c r="D6" s="87"/>
      <c r="E6" s="87"/>
      <c r="F6" s="87"/>
      <c r="G6" s="87"/>
      <c r="H6" s="87"/>
      <c r="I6" s="87"/>
      <c r="J6" s="87"/>
      <c r="K6" s="87"/>
      <c r="L6" s="87"/>
      <c r="M6" s="236"/>
      <c r="N6" s="107"/>
    </row>
    <row r="7" spans="1:52" s="65" customFormat="1" ht="15.75" customHeight="1" thickBot="1" x14ac:dyDescent="0.3">
      <c r="A7" s="235"/>
      <c r="B7" s="612" t="s">
        <v>591</v>
      </c>
      <c r="C7" s="613"/>
      <c r="D7" s="613"/>
      <c r="E7" s="613"/>
      <c r="F7" s="87"/>
      <c r="G7" s="87"/>
      <c r="H7" s="87"/>
      <c r="I7" s="87"/>
      <c r="J7" s="87"/>
      <c r="K7" s="87"/>
      <c r="L7" s="87"/>
      <c r="M7" s="236"/>
      <c r="N7" s="107"/>
    </row>
    <row r="8" spans="1:52" s="65" customFormat="1" ht="355.5" customHeight="1" x14ac:dyDescent="0.25">
      <c r="A8" s="474"/>
      <c r="B8" s="549" t="s">
        <v>1007</v>
      </c>
      <c r="C8" s="550"/>
      <c r="D8" s="550"/>
      <c r="E8" s="551"/>
      <c r="F8" s="87"/>
      <c r="G8" s="87"/>
      <c r="H8" s="87"/>
      <c r="I8" s="87"/>
      <c r="J8" s="87"/>
      <c r="K8" s="87"/>
      <c r="L8" s="87"/>
      <c r="M8" s="236"/>
      <c r="N8" s="107"/>
    </row>
    <row r="9" spans="1:52" s="65" customFormat="1" ht="355.5" customHeight="1" x14ac:dyDescent="0.25">
      <c r="A9" s="474"/>
      <c r="B9" s="552"/>
      <c r="C9" s="553"/>
      <c r="D9" s="553"/>
      <c r="E9" s="554"/>
      <c r="F9" s="87"/>
      <c r="G9" s="87"/>
      <c r="H9" s="87"/>
      <c r="I9" s="87"/>
      <c r="J9" s="87"/>
      <c r="K9" s="87"/>
      <c r="L9" s="87"/>
      <c r="M9" s="236"/>
      <c r="N9" s="107"/>
    </row>
    <row r="10" spans="1:52" s="65" customFormat="1" x14ac:dyDescent="0.25">
      <c r="A10" s="474"/>
      <c r="B10" s="552"/>
      <c r="C10" s="553"/>
      <c r="D10" s="553"/>
      <c r="E10" s="554"/>
      <c r="F10" s="87"/>
      <c r="G10" s="87"/>
      <c r="H10" s="87"/>
      <c r="I10" s="87"/>
      <c r="J10" s="87"/>
      <c r="K10" s="87"/>
      <c r="L10" s="87"/>
      <c r="M10" s="236"/>
      <c r="N10" s="107"/>
    </row>
    <row r="11" spans="1:52" s="65" customFormat="1" ht="15.75" thickBot="1" x14ac:dyDescent="0.3">
      <c r="A11" s="474"/>
      <c r="B11" s="555"/>
      <c r="C11" s="556"/>
      <c r="D11" s="556"/>
      <c r="E11" s="557"/>
      <c r="F11" s="87"/>
      <c r="G11" s="87"/>
      <c r="H11" s="87"/>
      <c r="I11" s="87"/>
      <c r="J11" s="87"/>
      <c r="K11" s="87"/>
      <c r="L11" s="87"/>
      <c r="M11" s="236"/>
      <c r="N11" s="107"/>
    </row>
    <row r="12" spans="1:52" s="65" customFormat="1" x14ac:dyDescent="0.25">
      <c r="A12" s="235" t="s">
        <v>75</v>
      </c>
      <c r="B12" s="88" t="s">
        <v>74</v>
      </c>
      <c r="C12" s="85"/>
      <c r="D12" s="87"/>
      <c r="E12" s="87"/>
      <c r="F12" s="87"/>
      <c r="G12" s="87"/>
      <c r="H12" s="87"/>
      <c r="I12" s="87"/>
      <c r="J12" s="87"/>
      <c r="K12" s="87"/>
      <c r="L12" s="87"/>
      <c r="M12" s="236"/>
      <c r="N12" s="107"/>
    </row>
    <row r="13" spans="1:52" s="65" customFormat="1" ht="15.75" thickBot="1" x14ac:dyDescent="0.3">
      <c r="A13" s="235"/>
      <c r="B13" s="612" t="s">
        <v>592</v>
      </c>
      <c r="C13" s="613"/>
      <c r="D13" s="613"/>
      <c r="E13" s="613"/>
      <c r="F13" s="87"/>
      <c r="G13" s="87"/>
      <c r="H13" s="87"/>
      <c r="I13" s="87"/>
      <c r="J13" s="87"/>
      <c r="K13" s="87"/>
      <c r="L13" s="87"/>
      <c r="M13" s="236"/>
      <c r="N13" s="107"/>
    </row>
    <row r="14" spans="1:52" s="479" customFormat="1" ht="269.25" customHeight="1" x14ac:dyDescent="0.25">
      <c r="A14" s="475"/>
      <c r="B14" s="616" t="s">
        <v>1008</v>
      </c>
      <c r="C14" s="617"/>
      <c r="D14" s="617"/>
      <c r="E14" s="618"/>
      <c r="F14" s="476"/>
      <c r="G14" s="476"/>
      <c r="H14" s="476"/>
      <c r="I14" s="476"/>
      <c r="J14" s="476"/>
      <c r="K14" s="476"/>
      <c r="L14" s="476"/>
      <c r="M14" s="477"/>
      <c r="N14" s="478"/>
    </row>
    <row r="15" spans="1:52" s="479" customFormat="1" ht="269.25" customHeight="1" x14ac:dyDescent="0.25">
      <c r="A15" s="475"/>
      <c r="B15" s="619"/>
      <c r="C15" s="620"/>
      <c r="D15" s="620"/>
      <c r="E15" s="621"/>
      <c r="F15" s="476"/>
      <c r="G15" s="476"/>
      <c r="H15" s="476"/>
      <c r="I15" s="476"/>
      <c r="J15" s="476"/>
      <c r="K15" s="476"/>
      <c r="L15" s="476"/>
      <c r="M15" s="477"/>
      <c r="N15" s="478"/>
    </row>
    <row r="16" spans="1:52" s="479" customFormat="1" ht="269.25" customHeight="1" thickBot="1" x14ac:dyDescent="0.3">
      <c r="A16" s="475"/>
      <c r="B16" s="622"/>
      <c r="C16" s="623"/>
      <c r="D16" s="623"/>
      <c r="E16" s="624"/>
      <c r="F16" s="476"/>
      <c r="G16" s="476"/>
      <c r="H16" s="476"/>
      <c r="I16" s="476"/>
      <c r="J16" s="476"/>
      <c r="K16" s="476"/>
      <c r="L16" s="476"/>
      <c r="M16" s="477"/>
      <c r="N16" s="478"/>
    </row>
    <row r="17" spans="1:14" s="65" customFormat="1" ht="15.75" customHeight="1" x14ac:dyDescent="0.25">
      <c r="A17" s="237"/>
      <c r="B17" s="87"/>
      <c r="C17" s="87"/>
      <c r="D17" s="87"/>
      <c r="E17" s="87"/>
      <c r="F17" s="87"/>
      <c r="G17" s="87"/>
      <c r="H17" s="87"/>
      <c r="I17" s="87"/>
      <c r="J17" s="87"/>
      <c r="K17" s="87"/>
      <c r="L17" s="87"/>
      <c r="M17" s="236"/>
      <c r="N17" s="107"/>
    </row>
    <row r="18" spans="1:14" s="65" customFormat="1" ht="18.75" x14ac:dyDescent="0.25">
      <c r="A18" s="238"/>
      <c r="B18" s="89" t="s">
        <v>73</v>
      </c>
      <c r="C18" s="89"/>
      <c r="D18" s="89"/>
      <c r="E18" s="89"/>
      <c r="F18" s="89"/>
      <c r="G18" s="89"/>
      <c r="H18" s="89"/>
      <c r="I18" s="89"/>
      <c r="J18" s="89"/>
      <c r="K18" s="89"/>
      <c r="L18" s="89"/>
      <c r="M18" s="239"/>
      <c r="N18" s="107"/>
    </row>
    <row r="19" spans="1:14" s="65" customFormat="1" x14ac:dyDescent="0.25">
      <c r="A19" s="237" t="s">
        <v>72</v>
      </c>
      <c r="B19" s="88" t="s">
        <v>71</v>
      </c>
      <c r="C19" s="88"/>
      <c r="D19" s="88"/>
      <c r="E19" s="88"/>
      <c r="F19" s="87"/>
      <c r="G19" s="87"/>
      <c r="H19" s="87"/>
      <c r="I19" s="87"/>
      <c r="J19" s="87"/>
      <c r="K19" s="87"/>
      <c r="L19" s="87"/>
      <c r="M19" s="236"/>
      <c r="N19" s="107"/>
    </row>
    <row r="20" spans="1:14" s="65" customFormat="1" ht="15.75" thickBot="1" x14ac:dyDescent="0.3">
      <c r="A20" s="237"/>
      <c r="B20" s="614" t="s">
        <v>593</v>
      </c>
      <c r="C20" s="615"/>
      <c r="D20" s="615"/>
      <c r="E20" s="615"/>
      <c r="F20" s="87"/>
      <c r="G20" s="87"/>
      <c r="H20" s="87"/>
      <c r="I20" s="87"/>
      <c r="J20" s="87"/>
      <c r="K20" s="87"/>
      <c r="L20" s="87"/>
      <c r="M20" s="236"/>
      <c r="N20" s="107"/>
    </row>
    <row r="21" spans="1:14" s="435" customFormat="1" ht="197.25" customHeight="1" x14ac:dyDescent="0.25">
      <c r="A21" s="480"/>
      <c r="B21" s="603" t="s">
        <v>1009</v>
      </c>
      <c r="C21" s="604"/>
      <c r="D21" s="604"/>
      <c r="E21" s="605"/>
      <c r="F21" s="481"/>
      <c r="G21" s="481"/>
      <c r="H21" s="481"/>
      <c r="I21" s="481"/>
      <c r="J21" s="481"/>
      <c r="K21" s="481"/>
      <c r="L21" s="481"/>
      <c r="M21" s="482"/>
      <c r="N21" s="483"/>
    </row>
    <row r="22" spans="1:14" s="435" customFormat="1" ht="197.25" customHeight="1" x14ac:dyDescent="0.25">
      <c r="A22" s="480"/>
      <c r="B22" s="606"/>
      <c r="C22" s="607"/>
      <c r="D22" s="607"/>
      <c r="E22" s="608"/>
      <c r="F22" s="481"/>
      <c r="G22" s="481"/>
      <c r="H22" s="481"/>
      <c r="I22" s="481"/>
      <c r="J22" s="481"/>
      <c r="K22" s="481"/>
      <c r="L22" s="481"/>
      <c r="M22" s="482"/>
      <c r="N22" s="483"/>
    </row>
    <row r="23" spans="1:14" s="435" customFormat="1" ht="197.25" customHeight="1" x14ac:dyDescent="0.25">
      <c r="A23" s="480"/>
      <c r="B23" s="606"/>
      <c r="C23" s="607"/>
      <c r="D23" s="607"/>
      <c r="E23" s="608"/>
      <c r="F23" s="481"/>
      <c r="G23" s="481"/>
      <c r="H23" s="481"/>
      <c r="I23" s="481"/>
      <c r="J23" s="481"/>
      <c r="K23" s="481"/>
      <c r="L23" s="481"/>
      <c r="M23" s="482"/>
      <c r="N23" s="483"/>
    </row>
    <row r="24" spans="1:14" s="435" customFormat="1" ht="197.25" customHeight="1" thickBot="1" x14ac:dyDescent="0.3">
      <c r="A24" s="480"/>
      <c r="B24" s="609"/>
      <c r="C24" s="610"/>
      <c r="D24" s="610"/>
      <c r="E24" s="611"/>
      <c r="F24" s="481"/>
      <c r="G24" s="481"/>
      <c r="H24" s="481"/>
      <c r="I24" s="481"/>
      <c r="J24" s="481"/>
      <c r="K24" s="481"/>
      <c r="L24" s="481"/>
      <c r="M24" s="482"/>
      <c r="N24" s="483"/>
    </row>
    <row r="25" spans="1:14" s="65" customFormat="1" x14ac:dyDescent="0.25">
      <c r="A25" s="235"/>
      <c r="B25" s="86"/>
      <c r="C25" s="85"/>
      <c r="D25" s="85"/>
      <c r="E25" s="85"/>
      <c r="F25" s="84"/>
      <c r="G25" s="84"/>
      <c r="H25" s="84"/>
      <c r="I25" s="84"/>
      <c r="J25" s="84"/>
      <c r="K25" s="84"/>
      <c r="L25" s="84"/>
      <c r="M25" s="240"/>
      <c r="N25" s="107"/>
    </row>
  </sheetData>
  <mergeCells count="8">
    <mergeCell ref="B21:E24"/>
    <mergeCell ref="A1:M1"/>
    <mergeCell ref="A2:M4"/>
    <mergeCell ref="B7:E7"/>
    <mergeCell ref="B13:E13"/>
    <mergeCell ref="B20:E20"/>
    <mergeCell ref="B8:E11"/>
    <mergeCell ref="B14:E16"/>
  </mergeCells>
  <dataValidations count="1">
    <dataValidation type="whole" allowBlank="1" showInputMessage="1" showErrorMessage="1" sqref="B25">
      <formula1>0</formula1>
      <formula2>100000000000000</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3"/>
  <sheetViews>
    <sheetView tabSelected="1" workbookViewId="0">
      <pane ySplit="4" topLeftCell="A5" activePane="bottomLeft" state="frozen"/>
      <selection pane="bottomLeft" activeCell="B14" sqref="B14:E14"/>
    </sheetView>
  </sheetViews>
  <sheetFormatPr defaultRowHeight="15" x14ac:dyDescent="0.25"/>
  <cols>
    <col min="2" max="2" width="16.7109375" customWidth="1"/>
    <col min="5" max="5" width="158.140625" customWidth="1"/>
  </cols>
  <sheetData>
    <row r="1" spans="1:52" ht="58.5" customHeight="1" x14ac:dyDescent="0.25">
      <c r="A1" s="497" t="s">
        <v>991</v>
      </c>
      <c r="B1" s="498"/>
      <c r="C1" s="498"/>
      <c r="D1" s="498"/>
      <c r="E1" s="498"/>
      <c r="F1" s="498"/>
      <c r="G1" s="498"/>
      <c r="H1" s="498"/>
      <c r="I1" s="498"/>
      <c r="J1" s="498"/>
      <c r="K1" s="498"/>
      <c r="L1" s="498"/>
      <c r="M1" s="498"/>
      <c r="N1" s="465"/>
      <c r="O1" s="465"/>
      <c r="P1" s="465"/>
      <c r="Q1" s="465"/>
      <c r="R1" s="465"/>
      <c r="S1" s="465"/>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466" customFormat="1" ht="15" customHeight="1" x14ac:dyDescent="0.25">
      <c r="A2" s="493"/>
      <c r="B2" s="494"/>
      <c r="C2" s="494"/>
      <c r="D2" s="494"/>
      <c r="E2" s="494"/>
      <c r="F2" s="494"/>
      <c r="G2" s="494"/>
      <c r="H2" s="494"/>
      <c r="I2" s="494"/>
      <c r="J2" s="494"/>
      <c r="K2" s="494"/>
      <c r="L2" s="494"/>
      <c r="M2" s="494"/>
    </row>
    <row r="3" spans="1:52" s="466" customFormat="1" ht="16.5" customHeight="1" x14ac:dyDescent="0.25">
      <c r="A3" s="493"/>
      <c r="B3" s="494"/>
      <c r="C3" s="494"/>
      <c r="D3" s="494"/>
      <c r="E3" s="494"/>
      <c r="F3" s="494"/>
      <c r="G3" s="494"/>
      <c r="H3" s="494"/>
      <c r="I3" s="494"/>
      <c r="J3" s="494"/>
      <c r="K3" s="494"/>
      <c r="L3" s="494"/>
      <c r="M3" s="494"/>
    </row>
    <row r="4" spans="1:52" s="466" customFormat="1" ht="16.5" customHeight="1" thickBot="1" x14ac:dyDescent="0.3">
      <c r="A4" s="495"/>
      <c r="B4" s="496"/>
      <c r="C4" s="496"/>
      <c r="D4" s="496"/>
      <c r="E4" s="496"/>
      <c r="F4" s="496"/>
      <c r="G4" s="496"/>
      <c r="H4" s="496"/>
      <c r="I4" s="496"/>
      <c r="J4" s="496"/>
      <c r="K4" s="496"/>
      <c r="L4" s="496"/>
      <c r="M4" s="496"/>
    </row>
    <row r="5" spans="1:52" s="65" customFormat="1" ht="18.75" x14ac:dyDescent="0.25">
      <c r="A5" s="241" t="s">
        <v>611</v>
      </c>
      <c r="B5" s="83" t="s">
        <v>70</v>
      </c>
      <c r="C5" s="83"/>
      <c r="D5" s="83"/>
      <c r="E5" s="83"/>
      <c r="F5" s="83"/>
      <c r="G5" s="83"/>
      <c r="H5" s="83"/>
      <c r="I5" s="83"/>
      <c r="J5" s="83"/>
      <c r="K5" s="83"/>
      <c r="L5" s="83"/>
      <c r="M5" s="242"/>
      <c r="N5" s="107"/>
    </row>
    <row r="6" spans="1:52" s="65" customFormat="1" x14ac:dyDescent="0.25">
      <c r="A6" s="193" t="s">
        <v>69</v>
      </c>
      <c r="B6" s="82" t="s">
        <v>68</v>
      </c>
      <c r="C6" s="71"/>
      <c r="D6" s="66"/>
      <c r="E6" s="66"/>
      <c r="F6" s="66"/>
      <c r="G6" s="66"/>
      <c r="H6" s="66"/>
      <c r="I6" s="66"/>
      <c r="J6" s="66"/>
      <c r="K6" s="66"/>
      <c r="L6" s="66"/>
      <c r="M6" s="191"/>
      <c r="N6" s="107"/>
    </row>
    <row r="7" spans="1:52" s="65" customFormat="1" ht="15.75" thickBot="1" x14ac:dyDescent="0.3">
      <c r="A7" s="193"/>
      <c r="B7" s="81" t="s">
        <v>594</v>
      </c>
      <c r="C7" s="80"/>
      <c r="D7" s="66"/>
      <c r="E7" s="66"/>
      <c r="F7" s="66"/>
      <c r="G7" s="66"/>
      <c r="H7" s="66"/>
      <c r="I7" s="66"/>
      <c r="J7" s="66"/>
      <c r="K7" s="66"/>
      <c r="L7" s="66"/>
      <c r="M7" s="191"/>
      <c r="N7" s="107"/>
    </row>
    <row r="8" spans="1:52" s="65" customFormat="1" ht="112.5" customHeight="1" thickBot="1" x14ac:dyDescent="0.3">
      <c r="A8" s="192"/>
      <c r="B8" s="532" t="s">
        <v>1037</v>
      </c>
      <c r="C8" s="533"/>
      <c r="D8" s="533"/>
      <c r="E8" s="534"/>
      <c r="F8" s="66"/>
      <c r="G8" s="66"/>
      <c r="H8" s="66"/>
      <c r="I8" s="66"/>
      <c r="J8" s="66"/>
      <c r="K8" s="66"/>
      <c r="L8" s="66"/>
      <c r="M8" s="191"/>
      <c r="N8" s="107"/>
    </row>
    <row r="9" spans="1:52" s="65" customFormat="1" x14ac:dyDescent="0.25">
      <c r="A9" s="193" t="s">
        <v>67</v>
      </c>
      <c r="B9" s="82" t="s">
        <v>66</v>
      </c>
      <c r="C9" s="71"/>
      <c r="D9" s="66"/>
      <c r="E9" s="66"/>
      <c r="F9" s="66"/>
      <c r="G9" s="66"/>
      <c r="H9" s="66"/>
      <c r="I9" s="66"/>
      <c r="J9" s="66"/>
      <c r="K9" s="66"/>
      <c r="L9" s="66"/>
      <c r="M9" s="191"/>
      <c r="N9" s="107"/>
    </row>
    <row r="10" spans="1:52" s="65" customFormat="1" ht="15.75" thickBot="1" x14ac:dyDescent="0.3">
      <c r="A10" s="193"/>
      <c r="B10" s="81" t="s">
        <v>595</v>
      </c>
      <c r="C10" s="80"/>
      <c r="D10" s="66"/>
      <c r="E10" s="66"/>
      <c r="F10" s="66"/>
      <c r="G10" s="66"/>
      <c r="H10" s="66"/>
      <c r="I10" s="66"/>
      <c r="J10" s="66"/>
      <c r="K10" s="66"/>
      <c r="L10" s="66"/>
      <c r="M10" s="191"/>
      <c r="N10" s="107"/>
    </row>
    <row r="11" spans="1:52" s="65" customFormat="1" ht="15.75" thickBot="1" x14ac:dyDescent="0.3">
      <c r="A11" s="192"/>
      <c r="B11" s="532" t="s">
        <v>782</v>
      </c>
      <c r="C11" s="533"/>
      <c r="D11" s="533"/>
      <c r="E11" s="534"/>
      <c r="F11" s="66"/>
      <c r="G11" s="66"/>
      <c r="H11" s="66"/>
      <c r="I11" s="66"/>
      <c r="J11" s="66"/>
      <c r="K11" s="66"/>
      <c r="L11" s="66"/>
      <c r="M11" s="191"/>
      <c r="N11" s="107"/>
    </row>
    <row r="12" spans="1:52" s="65" customFormat="1" x14ac:dyDescent="0.25">
      <c r="A12" s="193" t="s">
        <v>65</v>
      </c>
      <c r="B12" s="79" t="s">
        <v>64</v>
      </c>
      <c r="C12" s="71"/>
      <c r="D12" s="66"/>
      <c r="E12" s="66"/>
      <c r="F12" s="66"/>
      <c r="G12" s="66"/>
      <c r="H12" s="66"/>
      <c r="I12" s="66"/>
      <c r="J12" s="66"/>
      <c r="K12" s="66"/>
      <c r="L12" s="66"/>
      <c r="M12" s="191"/>
      <c r="N12" s="107"/>
    </row>
    <row r="13" spans="1:52" s="65" customFormat="1" ht="15.75" thickBot="1" x14ac:dyDescent="0.3">
      <c r="A13" s="192"/>
      <c r="B13" s="78" t="s">
        <v>596</v>
      </c>
      <c r="C13" s="77"/>
      <c r="D13" s="66"/>
      <c r="E13" s="66"/>
      <c r="F13" s="66"/>
      <c r="G13" s="66"/>
      <c r="H13" s="66"/>
      <c r="I13" s="66"/>
      <c r="J13" s="66"/>
      <c r="K13" s="66"/>
      <c r="L13" s="66"/>
      <c r="M13" s="191"/>
      <c r="N13" s="107"/>
    </row>
    <row r="14" spans="1:52" s="65" customFormat="1" ht="80.25" customHeight="1" thickBot="1" x14ac:dyDescent="0.3">
      <c r="A14" s="192"/>
      <c r="B14" s="532" t="s">
        <v>1040</v>
      </c>
      <c r="C14" s="533"/>
      <c r="D14" s="533"/>
      <c r="E14" s="534"/>
      <c r="F14" s="66"/>
      <c r="G14" s="66"/>
      <c r="H14" s="66"/>
      <c r="I14" s="66"/>
      <c r="J14" s="66"/>
      <c r="K14" s="66"/>
      <c r="L14" s="66"/>
      <c r="M14" s="191"/>
      <c r="N14" s="107"/>
    </row>
    <row r="15" spans="1:52" s="65" customFormat="1" x14ac:dyDescent="0.25">
      <c r="A15" s="192" t="s">
        <v>63</v>
      </c>
      <c r="B15" s="76" t="s">
        <v>62</v>
      </c>
      <c r="C15" s="66"/>
      <c r="D15" s="66"/>
      <c r="E15" s="66"/>
      <c r="F15" s="66"/>
      <c r="G15" s="66"/>
      <c r="H15" s="66"/>
      <c r="I15" s="66"/>
      <c r="J15" s="66"/>
      <c r="K15" s="66"/>
      <c r="L15" s="66"/>
      <c r="M15" s="191"/>
      <c r="N15" s="107"/>
    </row>
    <row r="16" spans="1:52" s="65" customFormat="1" ht="15.75" customHeight="1" thickBot="1" x14ac:dyDescent="0.3">
      <c r="A16" s="192"/>
      <c r="B16" s="75" t="s">
        <v>612</v>
      </c>
      <c r="C16" s="74"/>
      <c r="D16" s="74"/>
      <c r="E16" s="74"/>
      <c r="F16" s="73"/>
      <c r="G16" s="73"/>
      <c r="H16" s="73"/>
      <c r="I16" s="73"/>
      <c r="J16" s="73"/>
      <c r="K16" s="66"/>
      <c r="L16" s="66"/>
      <c r="M16" s="191"/>
      <c r="N16" s="107"/>
    </row>
    <row r="17" spans="1:14" s="65" customFormat="1" ht="15.75" thickBot="1" x14ac:dyDescent="0.3">
      <c r="A17" s="192"/>
      <c r="B17" s="532"/>
      <c r="C17" s="533"/>
      <c r="D17" s="533"/>
      <c r="E17" s="534"/>
      <c r="F17" s="73"/>
      <c r="G17" s="73"/>
      <c r="H17" s="73"/>
      <c r="I17" s="73"/>
      <c r="J17" s="73"/>
      <c r="K17" s="66"/>
      <c r="L17" s="66"/>
      <c r="M17" s="191"/>
      <c r="N17" s="107"/>
    </row>
    <row r="18" spans="1:14" s="65" customFormat="1" x14ac:dyDescent="0.25">
      <c r="A18" s="193" t="s">
        <v>61</v>
      </c>
      <c r="B18" s="72" t="s">
        <v>60</v>
      </c>
      <c r="C18" s="71"/>
      <c r="D18" s="66"/>
      <c r="E18" s="66"/>
      <c r="F18" s="66"/>
      <c r="G18" s="66"/>
      <c r="H18" s="66"/>
      <c r="I18" s="66"/>
      <c r="J18" s="66"/>
      <c r="K18" s="66"/>
      <c r="L18" s="66"/>
      <c r="M18" s="191"/>
      <c r="N18" s="107"/>
    </row>
    <row r="19" spans="1:14" s="65" customFormat="1" ht="15.75" thickBot="1" x14ac:dyDescent="0.3">
      <c r="A19" s="193"/>
      <c r="B19" s="625" t="s">
        <v>597</v>
      </c>
      <c r="C19" s="626"/>
      <c r="D19" s="626"/>
      <c r="E19" s="626"/>
      <c r="F19" s="66"/>
      <c r="G19" s="66"/>
      <c r="H19" s="66"/>
      <c r="I19" s="66"/>
      <c r="J19" s="66"/>
      <c r="K19" s="66"/>
      <c r="L19" s="66"/>
      <c r="M19" s="191"/>
      <c r="N19" s="107"/>
    </row>
    <row r="20" spans="1:14" s="65" customFormat="1" x14ac:dyDescent="0.25">
      <c r="A20" s="192"/>
      <c r="B20" s="70" t="s">
        <v>59</v>
      </c>
      <c r="C20" s="719" t="s">
        <v>1038</v>
      </c>
      <c r="D20" s="719"/>
      <c r="E20" s="719"/>
      <c r="F20" s="66"/>
      <c r="G20" s="66"/>
      <c r="H20" s="66"/>
      <c r="I20" s="66"/>
      <c r="J20" s="66"/>
      <c r="K20" s="66"/>
      <c r="L20" s="66"/>
      <c r="M20" s="191"/>
      <c r="N20" s="107"/>
    </row>
    <row r="21" spans="1:14" s="65" customFormat="1" x14ac:dyDescent="0.25">
      <c r="A21" s="192"/>
      <c r="B21" s="69" t="s">
        <v>598</v>
      </c>
      <c r="C21" s="719" t="s">
        <v>1039</v>
      </c>
      <c r="D21" s="719"/>
      <c r="E21" s="719"/>
      <c r="F21" s="66"/>
      <c r="G21" s="66"/>
      <c r="H21" s="66"/>
      <c r="I21" s="66"/>
      <c r="J21" s="66"/>
      <c r="K21" s="66"/>
      <c r="L21" s="66"/>
      <c r="M21" s="191"/>
      <c r="N21" s="107"/>
    </row>
    <row r="22" spans="1:14" s="65" customFormat="1" ht="15.75" thickBot="1" x14ac:dyDescent="0.3">
      <c r="A22" s="193"/>
      <c r="B22" s="67" t="s">
        <v>58</v>
      </c>
      <c r="C22" s="720">
        <v>44165</v>
      </c>
      <c r="D22" s="719"/>
      <c r="E22" s="719"/>
      <c r="F22" s="66"/>
      <c r="G22" s="66"/>
      <c r="H22" s="66"/>
      <c r="I22" s="66"/>
      <c r="J22" s="66"/>
      <c r="K22" s="66"/>
      <c r="L22" s="66"/>
      <c r="M22" s="191"/>
      <c r="N22" s="107"/>
    </row>
    <row r="23" spans="1:14" s="65" customFormat="1" ht="15.75" thickBot="1" x14ac:dyDescent="0.3">
      <c r="A23" s="243"/>
      <c r="B23" s="244"/>
      <c r="C23" s="244"/>
      <c r="D23" s="244"/>
      <c r="E23" s="244"/>
      <c r="F23" s="244"/>
      <c r="G23" s="244"/>
      <c r="H23" s="244"/>
      <c r="I23" s="244"/>
      <c r="J23" s="244"/>
      <c r="K23" s="244"/>
      <c r="L23" s="244"/>
      <c r="M23" s="245"/>
      <c r="N23" s="107"/>
    </row>
  </sheetData>
  <mergeCells count="10">
    <mergeCell ref="C20:E20"/>
    <mergeCell ref="C21:E21"/>
    <mergeCell ref="C22:E22"/>
    <mergeCell ref="B17:E17"/>
    <mergeCell ref="B19:E19"/>
    <mergeCell ref="A1:M1"/>
    <mergeCell ref="A2:M4"/>
    <mergeCell ref="B8:E8"/>
    <mergeCell ref="B11:E11"/>
    <mergeCell ref="B14:E14"/>
  </mergeCells>
  <dataValidations count="1">
    <dataValidation type="date" allowBlank="1" showInputMessage="1" showErrorMessage="1" sqref="C22">
      <formula1>1</formula1>
      <formula2>73051</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39"/>
  <sheetViews>
    <sheetView showGridLines="0" topLeftCell="F1" zoomScale="70" zoomScaleNormal="70" workbookViewId="0">
      <pane ySplit="5" topLeftCell="A108" activePane="bottomLeft" state="frozen"/>
      <selection pane="bottomLeft" activeCell="E126" sqref="E126:H126"/>
    </sheetView>
  </sheetViews>
  <sheetFormatPr defaultColWidth="9.28515625" defaultRowHeight="15" x14ac:dyDescent="0.25"/>
  <cols>
    <col min="1" max="1" width="3" customWidth="1"/>
    <col min="2" max="2" width="9.28515625" style="4"/>
    <col min="3" max="3" width="36.28515625" style="4" customWidth="1"/>
    <col min="4" max="4" width="19.140625" style="4" bestFit="1" customWidth="1"/>
    <col min="5" max="5" width="21.85546875" style="4" customWidth="1"/>
    <col min="6" max="6" width="21.5703125" style="4" customWidth="1"/>
    <col min="7" max="7" width="20.28515625" style="4" customWidth="1"/>
    <col min="8" max="8" width="45.42578125" style="4" bestFit="1" customWidth="1"/>
    <col min="9" max="9" width="19.85546875" style="4" customWidth="1"/>
    <col min="10" max="10" width="28.5703125" style="4" bestFit="1" customWidth="1"/>
    <col min="11" max="11" width="35.85546875" style="21" customWidth="1"/>
    <col min="12" max="12" width="38.85546875" style="21" customWidth="1"/>
    <col min="13" max="13" width="17.7109375" style="21" customWidth="1"/>
    <col min="14" max="14" width="78.5703125" style="21" customWidth="1"/>
    <col min="15" max="15" width="49.425781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1" spans="1:52" customFormat="1" ht="58.5" customHeight="1" x14ac:dyDescent="0.25">
      <c r="A1" s="469" t="s">
        <v>991</v>
      </c>
      <c r="B1" s="470"/>
      <c r="C1" s="470"/>
      <c r="D1" s="470"/>
      <c r="E1" s="470"/>
      <c r="F1" s="470"/>
      <c r="G1" s="470"/>
      <c r="H1" s="470"/>
      <c r="I1" s="470"/>
      <c r="J1" s="470"/>
      <c r="K1" s="470"/>
      <c r="L1" s="470"/>
      <c r="M1" s="470"/>
      <c r="N1" s="470"/>
      <c r="O1" s="470"/>
      <c r="P1" s="470"/>
      <c r="Q1" s="470"/>
      <c r="R1" s="470"/>
      <c r="S1" s="470"/>
      <c r="T1" s="470"/>
      <c r="U1" s="470"/>
      <c r="V1" s="470"/>
      <c r="W1" s="470"/>
      <c r="X1" s="470"/>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466" customFormat="1" ht="15" customHeight="1" x14ac:dyDescent="0.25">
      <c r="A2" s="467"/>
      <c r="B2" s="468"/>
      <c r="C2" s="468"/>
      <c r="D2" s="468"/>
      <c r="E2" s="468"/>
      <c r="F2" s="468"/>
      <c r="G2" s="468"/>
      <c r="H2" s="468"/>
      <c r="I2" s="468"/>
      <c r="J2" s="468"/>
      <c r="K2" s="468"/>
      <c r="L2" s="468"/>
      <c r="M2" s="468"/>
      <c r="N2" s="468"/>
      <c r="O2" s="468"/>
      <c r="P2" s="468"/>
      <c r="Q2" s="468"/>
      <c r="R2" s="468"/>
      <c r="S2" s="468"/>
      <c r="T2" s="468"/>
      <c r="U2" s="468"/>
      <c r="V2" s="468"/>
      <c r="W2" s="468"/>
      <c r="X2" s="468"/>
    </row>
    <row r="3" spans="1:52" s="466" customFormat="1" ht="16.5" customHeight="1" x14ac:dyDescent="0.25">
      <c r="A3" s="467"/>
      <c r="B3" s="468"/>
      <c r="C3" s="468"/>
      <c r="D3" s="468"/>
      <c r="E3" s="468"/>
      <c r="F3" s="468"/>
      <c r="G3" s="468"/>
      <c r="H3" s="468"/>
      <c r="I3" s="468"/>
      <c r="J3" s="468"/>
      <c r="K3" s="468"/>
      <c r="L3" s="468"/>
      <c r="M3" s="468"/>
      <c r="N3" s="468"/>
      <c r="O3" s="468"/>
      <c r="P3" s="468"/>
      <c r="Q3" s="468"/>
      <c r="R3" s="468"/>
      <c r="S3" s="468"/>
      <c r="T3" s="468"/>
      <c r="U3" s="468"/>
      <c r="V3" s="468"/>
      <c r="W3" s="468"/>
      <c r="X3" s="468"/>
    </row>
    <row r="4" spans="1:52" s="466" customFormat="1" ht="16.5" customHeight="1" thickBot="1" x14ac:dyDescent="0.3">
      <c r="A4" s="467"/>
      <c r="B4" s="468"/>
      <c r="C4" s="468"/>
      <c r="D4" s="468"/>
      <c r="E4" s="468"/>
      <c r="F4" s="468"/>
      <c r="G4" s="468"/>
      <c r="H4" s="468"/>
      <c r="I4" s="468"/>
      <c r="J4" s="468"/>
      <c r="K4" s="468"/>
      <c r="L4" s="468"/>
      <c r="M4" s="468"/>
      <c r="N4" s="468"/>
      <c r="O4" s="468"/>
      <c r="P4" s="468"/>
      <c r="Q4" s="468"/>
      <c r="R4" s="468"/>
      <c r="S4" s="468"/>
      <c r="T4" s="468"/>
      <c r="U4" s="468"/>
      <c r="V4" s="468"/>
      <c r="W4" s="468"/>
      <c r="X4" s="468"/>
    </row>
    <row r="5" spans="1:52" s="3" customFormat="1" ht="15" customHeight="1" thickBot="1" x14ac:dyDescent="0.3">
      <c r="A5" s="675" t="s">
        <v>56</v>
      </c>
      <c r="B5" s="676"/>
      <c r="C5" s="676"/>
      <c r="D5" s="676"/>
      <c r="E5" s="676"/>
      <c r="F5" s="676"/>
      <c r="G5" s="676"/>
      <c r="H5" s="676"/>
      <c r="I5" s="676"/>
      <c r="J5" s="676"/>
      <c r="K5" s="676"/>
      <c r="L5" s="676"/>
      <c r="M5" s="676"/>
      <c r="N5" s="676"/>
      <c r="O5" s="676"/>
      <c r="P5" s="676"/>
      <c r="Q5" s="676"/>
      <c r="R5" s="676"/>
      <c r="S5" s="676"/>
      <c r="T5" s="676"/>
      <c r="U5" s="676"/>
      <c r="V5" s="676"/>
      <c r="W5" s="676"/>
      <c r="X5" s="677"/>
      <c r="Y5" s="23"/>
    </row>
    <row r="6" spans="1:52" x14ac:dyDescent="0.25">
      <c r="A6" s="1"/>
      <c r="B6" s="16"/>
      <c r="C6" s="16"/>
      <c r="D6" s="16"/>
      <c r="E6" s="16"/>
      <c r="F6" s="16"/>
      <c r="G6" s="16"/>
      <c r="H6" s="16"/>
      <c r="I6" s="16"/>
      <c r="J6" s="16"/>
    </row>
    <row r="7" spans="1:52" s="3" customFormat="1" ht="18.75" x14ac:dyDescent="0.25">
      <c r="A7" s="16"/>
      <c r="B7" s="17"/>
      <c r="C7" s="2"/>
      <c r="D7" s="2"/>
      <c r="E7" s="2"/>
      <c r="F7" s="2"/>
      <c r="G7" s="2"/>
      <c r="H7" s="2"/>
      <c r="I7" s="2"/>
      <c r="J7" s="2"/>
      <c r="K7" s="22"/>
      <c r="L7" s="22"/>
      <c r="M7" s="22"/>
      <c r="N7" s="22"/>
      <c r="O7" s="22"/>
      <c r="P7" s="21"/>
      <c r="Q7" s="21"/>
      <c r="R7" s="21"/>
      <c r="S7" s="21"/>
      <c r="T7" s="21"/>
      <c r="U7" s="21"/>
      <c r="V7" s="21"/>
      <c r="W7" s="25"/>
      <c r="X7" s="53"/>
    </row>
    <row r="8" spans="1:52" s="3" customFormat="1" ht="19.5" thickBot="1" x14ac:dyDescent="0.3">
      <c r="A8" s="16"/>
      <c r="B8" s="26"/>
      <c r="C8" s="27" t="s">
        <v>46</v>
      </c>
      <c r="D8" s="27"/>
      <c r="E8" s="27"/>
      <c r="F8" s="27"/>
      <c r="G8" s="27"/>
      <c r="H8" s="27"/>
      <c r="I8" s="27"/>
      <c r="J8" s="27"/>
      <c r="K8" s="27"/>
      <c r="L8" s="27"/>
      <c r="M8" s="27"/>
      <c r="N8" s="27"/>
      <c r="O8" s="27"/>
      <c r="P8" s="27"/>
      <c r="Q8" s="27"/>
      <c r="R8" s="27"/>
      <c r="S8" s="27"/>
      <c r="T8" s="27"/>
      <c r="U8" s="27"/>
      <c r="V8" s="27"/>
      <c r="W8" s="27"/>
      <c r="X8" s="28"/>
      <c r="Y8" s="23"/>
    </row>
    <row r="9" spans="1:52" s="55" customFormat="1" x14ac:dyDescent="0.25">
      <c r="A9" s="4"/>
      <c r="B9" s="30"/>
      <c r="C9" s="56"/>
      <c r="D9" s="18"/>
      <c r="E9" s="18"/>
      <c r="F9" s="18"/>
      <c r="G9" s="18"/>
      <c r="H9" s="18"/>
      <c r="I9" s="18"/>
      <c r="J9" s="18"/>
      <c r="K9" s="18"/>
      <c r="L9" s="18"/>
      <c r="M9" s="18"/>
      <c r="N9" s="18"/>
      <c r="O9" s="18"/>
      <c r="P9" s="18"/>
      <c r="Q9" s="18"/>
      <c r="R9" s="18"/>
      <c r="S9" s="18"/>
      <c r="T9" s="18"/>
      <c r="U9" s="18"/>
      <c r="V9" s="18"/>
      <c r="W9" s="18"/>
      <c r="X9" s="58"/>
      <c r="Y9" s="4"/>
      <c r="Z9" s="4"/>
    </row>
    <row r="10" spans="1:52" s="3" customFormat="1" x14ac:dyDescent="0.25">
      <c r="A10" s="13"/>
      <c r="B10" s="14"/>
      <c r="C10" s="20" t="s">
        <v>640</v>
      </c>
      <c r="D10" s="5"/>
      <c r="E10" s="5"/>
      <c r="F10" s="5"/>
      <c r="G10" s="5"/>
      <c r="H10" s="5"/>
      <c r="I10" s="5"/>
      <c r="J10" s="5"/>
      <c r="K10" s="5"/>
      <c r="L10" s="5"/>
      <c r="M10" s="5"/>
      <c r="N10" s="5"/>
      <c r="O10" s="5"/>
      <c r="P10" s="18"/>
      <c r="Q10" s="18"/>
      <c r="R10" s="18"/>
      <c r="S10" s="18"/>
      <c r="T10" s="18"/>
      <c r="U10" s="18"/>
      <c r="V10" s="18"/>
      <c r="W10" s="18"/>
      <c r="X10" s="58"/>
      <c r="Y10" s="23"/>
    </row>
    <row r="11" spans="1:52" s="3" customFormat="1" ht="17.25" customHeight="1" x14ac:dyDescent="0.35">
      <c r="A11" s="13"/>
      <c r="B11" s="14"/>
      <c r="C11" s="7" t="s">
        <v>29</v>
      </c>
      <c r="D11" s="5"/>
      <c r="E11" s="5"/>
      <c r="F11" s="5"/>
      <c r="G11" s="5"/>
      <c r="H11" s="5"/>
      <c r="I11" s="5"/>
      <c r="J11" s="5"/>
      <c r="K11" s="5"/>
      <c r="L11" s="5"/>
      <c r="M11" s="5"/>
      <c r="N11" s="5"/>
      <c r="O11" s="5"/>
      <c r="P11" s="18"/>
      <c r="Q11" s="18"/>
      <c r="R11" s="18"/>
      <c r="S11" s="18"/>
      <c r="T11" s="18"/>
      <c r="U11" s="18"/>
      <c r="V11" s="18"/>
      <c r="W11" s="18"/>
      <c r="X11" s="58"/>
      <c r="Y11" s="23"/>
    </row>
    <row r="12" spans="1:52" s="3" customFormat="1" ht="18" customHeight="1" x14ac:dyDescent="0.25">
      <c r="A12" s="13"/>
      <c r="B12" s="14"/>
      <c r="C12" s="8" t="s">
        <v>30</v>
      </c>
      <c r="D12" s="6"/>
      <c r="E12" s="6"/>
      <c r="F12" s="6"/>
      <c r="G12" s="6"/>
      <c r="H12" s="6"/>
      <c r="I12" s="6"/>
      <c r="J12" s="6"/>
      <c r="K12" s="6"/>
      <c r="L12" s="6"/>
      <c r="M12" s="6"/>
      <c r="N12" s="6"/>
      <c r="O12" s="6"/>
      <c r="P12" s="18"/>
      <c r="Q12" s="18"/>
      <c r="R12" s="18"/>
      <c r="S12" s="18"/>
      <c r="T12" s="18"/>
      <c r="U12" s="18"/>
      <c r="V12" s="18"/>
      <c r="W12" s="18"/>
      <c r="X12" s="58"/>
      <c r="Y12" s="23"/>
    </row>
    <row r="13" spans="1:52" s="3" customFormat="1" ht="18" customHeight="1" x14ac:dyDescent="0.25">
      <c r="A13" s="13"/>
      <c r="B13" s="14"/>
      <c r="C13" s="8" t="s">
        <v>31</v>
      </c>
      <c r="D13" s="6"/>
      <c r="E13" s="6"/>
      <c r="F13" s="6"/>
      <c r="G13" s="6"/>
      <c r="H13" s="6"/>
      <c r="I13" s="6"/>
      <c r="J13" s="6"/>
      <c r="K13" s="6"/>
      <c r="L13" s="6"/>
      <c r="M13" s="6"/>
      <c r="N13" s="6"/>
      <c r="O13" s="6"/>
      <c r="P13" s="18"/>
      <c r="Q13" s="18"/>
      <c r="R13" s="18"/>
      <c r="S13" s="18"/>
      <c r="T13" s="18"/>
      <c r="U13" s="18"/>
      <c r="V13" s="18"/>
      <c r="W13" s="18"/>
      <c r="X13" s="58"/>
      <c r="Y13" s="23"/>
    </row>
    <row r="14" spans="1:52" s="3" customFormat="1" ht="33" customHeight="1" thickBot="1" x14ac:dyDescent="0.3">
      <c r="A14" s="13"/>
      <c r="B14" s="14"/>
      <c r="C14" s="63"/>
      <c r="D14" s="6"/>
      <c r="E14" s="6"/>
      <c r="F14" s="6"/>
      <c r="G14" s="6"/>
      <c r="H14" s="6"/>
      <c r="I14" s="6"/>
      <c r="J14" s="6"/>
      <c r="K14" s="6"/>
      <c r="L14" s="6"/>
      <c r="M14" s="6"/>
      <c r="N14" s="6"/>
      <c r="O14" s="6"/>
      <c r="P14" s="18"/>
      <c r="Q14" s="18"/>
      <c r="R14" s="18"/>
      <c r="S14" s="18"/>
      <c r="T14" s="18"/>
      <c r="U14" s="18"/>
      <c r="V14" s="18"/>
      <c r="W14" s="18"/>
      <c r="X14" s="58"/>
      <c r="Y14" s="23"/>
    </row>
    <row r="15" spans="1:52" s="3" customFormat="1" ht="44.25" customHeight="1" x14ac:dyDescent="0.25">
      <c r="A15" s="13"/>
      <c r="B15" s="14"/>
      <c r="C15" s="44" t="s">
        <v>25</v>
      </c>
      <c r="D15" s="45"/>
      <c r="E15" s="6"/>
      <c r="F15" s="6"/>
      <c r="G15" s="6"/>
      <c r="H15" s="6"/>
      <c r="I15" s="5"/>
      <c r="J15" s="5"/>
      <c r="K15" s="8"/>
      <c r="L15" s="6"/>
      <c r="M15" s="6"/>
      <c r="N15" s="6"/>
      <c r="O15" s="6"/>
      <c r="P15" s="18"/>
      <c r="Q15" s="18"/>
      <c r="R15" s="18"/>
      <c r="S15" s="18"/>
      <c r="T15" s="18"/>
      <c r="U15" s="18"/>
      <c r="V15" s="18"/>
      <c r="W15" s="18"/>
      <c r="X15" s="58"/>
      <c r="Y15" s="23"/>
    </row>
    <row r="16" spans="1:52" s="3" customFormat="1" ht="42" customHeight="1" thickBot="1" x14ac:dyDescent="0.3">
      <c r="A16" s="13"/>
      <c r="B16" s="14"/>
      <c r="C16" s="46" t="s">
        <v>44</v>
      </c>
      <c r="D16" s="47"/>
      <c r="E16" s="6"/>
      <c r="F16" s="6"/>
      <c r="G16" s="6"/>
      <c r="H16" s="6"/>
      <c r="I16" s="5"/>
      <c r="J16" s="5"/>
      <c r="K16" s="8"/>
      <c r="L16" s="6"/>
      <c r="M16" s="6"/>
      <c r="N16" s="6"/>
      <c r="O16" s="6"/>
      <c r="P16" s="18"/>
      <c r="Q16" s="18"/>
      <c r="R16" s="18"/>
      <c r="S16" s="18"/>
      <c r="T16" s="18"/>
      <c r="U16" s="18"/>
      <c r="V16" s="18"/>
      <c r="W16" s="18"/>
      <c r="X16" s="58"/>
      <c r="Y16" s="23"/>
    </row>
    <row r="17" spans="1:25" s="3" customFormat="1" ht="35.25" customHeight="1" thickBot="1" x14ac:dyDescent="0.3">
      <c r="A17" s="13"/>
      <c r="B17" s="272"/>
      <c r="C17" s="60" t="s">
        <v>26</v>
      </c>
      <c r="D17" s="49">
        <v>2008</v>
      </c>
      <c r="E17" s="49">
        <v>2009</v>
      </c>
      <c r="F17" s="49">
        <v>2010</v>
      </c>
      <c r="G17" s="49">
        <v>2011</v>
      </c>
      <c r="H17" s="49">
        <v>2012</v>
      </c>
      <c r="I17" s="49">
        <v>2013</v>
      </c>
      <c r="J17" s="49">
        <v>2014</v>
      </c>
      <c r="K17" s="49">
        <v>2015</v>
      </c>
      <c r="L17" s="49">
        <v>2016</v>
      </c>
      <c r="M17" s="49">
        <v>2017</v>
      </c>
      <c r="N17" s="49">
        <v>2018</v>
      </c>
      <c r="O17" s="49">
        <v>2019</v>
      </c>
      <c r="P17" s="49" t="s">
        <v>9</v>
      </c>
      <c r="Q17" s="50" t="s">
        <v>8</v>
      </c>
      <c r="R17" s="18"/>
      <c r="S17" s="18"/>
      <c r="T17" s="18"/>
      <c r="U17" s="18"/>
      <c r="V17" s="18"/>
      <c r="W17" s="18"/>
      <c r="X17" s="58"/>
      <c r="Y17" s="23"/>
    </row>
    <row r="18" spans="1:25" s="3" customFormat="1" ht="36" customHeight="1" x14ac:dyDescent="0.25">
      <c r="A18" s="13"/>
      <c r="B18" s="272"/>
      <c r="C18" s="269" t="s">
        <v>57</v>
      </c>
      <c r="D18" s="10"/>
      <c r="E18" s="37"/>
      <c r="F18" s="37"/>
      <c r="G18" s="37"/>
      <c r="H18" s="37"/>
      <c r="I18" s="37"/>
      <c r="J18" s="37"/>
      <c r="K18" s="37"/>
      <c r="L18" s="37"/>
      <c r="M18" s="37"/>
      <c r="N18" s="37"/>
      <c r="O18" s="37"/>
      <c r="P18" s="38" t="s">
        <v>54</v>
      </c>
      <c r="Q18" s="41"/>
      <c r="R18" s="18"/>
      <c r="S18" s="18"/>
      <c r="T18" s="18"/>
      <c r="U18" s="18"/>
      <c r="V18" s="18"/>
      <c r="W18" s="18"/>
      <c r="X18" s="58"/>
      <c r="Y18" s="23"/>
    </row>
    <row r="19" spans="1:25" s="3" customFormat="1" ht="31.7" customHeight="1" x14ac:dyDescent="0.25">
      <c r="A19" s="13"/>
      <c r="B19" s="272"/>
      <c r="C19" s="269" t="s">
        <v>14</v>
      </c>
      <c r="D19" s="10"/>
      <c r="E19" s="10"/>
      <c r="F19" s="10"/>
      <c r="G19" s="10"/>
      <c r="H19" s="10"/>
      <c r="I19" s="10"/>
      <c r="J19" s="10"/>
      <c r="K19" s="10"/>
      <c r="L19" s="10"/>
      <c r="M19" s="10"/>
      <c r="N19" s="10"/>
      <c r="O19" s="10"/>
      <c r="P19" s="9" t="s">
        <v>54</v>
      </c>
      <c r="Q19" s="42"/>
      <c r="R19" s="18"/>
      <c r="S19" s="18"/>
      <c r="T19" s="18"/>
      <c r="U19" s="18"/>
      <c r="V19" s="18"/>
      <c r="W19" s="18"/>
      <c r="X19" s="58"/>
      <c r="Y19" s="23"/>
    </row>
    <row r="20" spans="1:25" s="3" customFormat="1" ht="30" customHeight="1" x14ac:dyDescent="0.25">
      <c r="A20" s="13"/>
      <c r="B20" s="272"/>
      <c r="C20" s="269" t="s">
        <v>15</v>
      </c>
      <c r="D20" s="10"/>
      <c r="E20" s="10"/>
      <c r="F20" s="10"/>
      <c r="G20" s="10"/>
      <c r="H20" s="10"/>
      <c r="I20" s="10"/>
      <c r="J20" s="10"/>
      <c r="K20" s="10"/>
      <c r="L20" s="10"/>
      <c r="M20" s="10"/>
      <c r="N20" s="10"/>
      <c r="O20" s="10"/>
      <c r="P20" s="9" t="s">
        <v>54</v>
      </c>
      <c r="Q20" s="42"/>
      <c r="R20" s="18"/>
      <c r="S20" s="18"/>
      <c r="T20" s="18"/>
      <c r="U20" s="18"/>
      <c r="V20" s="18"/>
      <c r="W20" s="18"/>
      <c r="X20" s="58"/>
      <c r="Y20" s="23"/>
    </row>
    <row r="21" spans="1:25" s="3" customFormat="1" ht="28.5" customHeight="1" x14ac:dyDescent="0.25">
      <c r="A21" s="13"/>
      <c r="B21" s="272"/>
      <c r="C21" s="269" t="s">
        <v>16</v>
      </c>
      <c r="D21" s="10"/>
      <c r="E21" s="10"/>
      <c r="F21" s="10"/>
      <c r="G21" s="10"/>
      <c r="H21" s="10"/>
      <c r="I21" s="10"/>
      <c r="J21" s="10"/>
      <c r="K21" s="10"/>
      <c r="L21" s="10"/>
      <c r="M21" s="10"/>
      <c r="N21" s="10"/>
      <c r="O21" s="10"/>
      <c r="P21" s="9" t="s">
        <v>54</v>
      </c>
      <c r="Q21" s="42"/>
      <c r="R21" s="18"/>
      <c r="S21" s="18"/>
      <c r="T21" s="18"/>
      <c r="U21" s="18"/>
      <c r="V21" s="18"/>
      <c r="W21" s="18"/>
      <c r="X21" s="58"/>
      <c r="Y21" s="23"/>
    </row>
    <row r="22" spans="1:25" s="3" customFormat="1" ht="36.950000000000003" customHeight="1" x14ac:dyDescent="0.25">
      <c r="A22" s="13"/>
      <c r="B22" s="272"/>
      <c r="C22" s="270" t="s">
        <v>17</v>
      </c>
      <c r="D22" s="266"/>
      <c r="E22" s="266"/>
      <c r="F22" s="266"/>
      <c r="G22" s="266"/>
      <c r="H22" s="266"/>
      <c r="I22" s="266"/>
      <c r="J22" s="266"/>
      <c r="K22" s="266"/>
      <c r="L22" s="266"/>
      <c r="M22" s="266"/>
      <c r="N22" s="266"/>
      <c r="O22" s="266"/>
      <c r="P22" s="267" t="s">
        <v>55</v>
      </c>
      <c r="Q22" s="268"/>
      <c r="R22" s="18"/>
      <c r="S22" s="18"/>
      <c r="T22" s="18"/>
      <c r="U22" s="18"/>
      <c r="V22" s="18"/>
      <c r="W22" s="18"/>
      <c r="X22" s="58"/>
      <c r="Y22" s="23"/>
    </row>
    <row r="23" spans="1:25" s="3" customFormat="1" ht="29.25" customHeight="1" x14ac:dyDescent="0.25">
      <c r="A23" s="13"/>
      <c r="B23" s="272"/>
      <c r="C23" s="269" t="s">
        <v>3</v>
      </c>
      <c r="D23" s="10"/>
      <c r="E23" s="10"/>
      <c r="F23" s="10"/>
      <c r="G23" s="10"/>
      <c r="H23" s="10"/>
      <c r="I23" s="10"/>
      <c r="J23" s="10"/>
      <c r="K23" s="10"/>
      <c r="L23" s="10"/>
      <c r="M23" s="10"/>
      <c r="N23" s="10"/>
      <c r="O23" s="10"/>
      <c r="P23" s="9" t="s">
        <v>1</v>
      </c>
      <c r="Q23" s="42"/>
      <c r="R23" s="18"/>
      <c r="S23" s="18"/>
      <c r="T23" s="18"/>
      <c r="U23" s="18"/>
      <c r="V23" s="18"/>
      <c r="W23" s="18"/>
      <c r="X23" s="58"/>
      <c r="Y23" s="23"/>
    </row>
    <row r="24" spans="1:25" s="3" customFormat="1" ht="25.5" customHeight="1" x14ac:dyDescent="0.25">
      <c r="A24" s="13"/>
      <c r="B24" s="272"/>
      <c r="C24" s="269" t="s">
        <v>779</v>
      </c>
      <c r="D24" s="10"/>
      <c r="E24" s="10"/>
      <c r="F24" s="10"/>
      <c r="G24" s="10"/>
      <c r="H24" s="10"/>
      <c r="I24" s="10"/>
      <c r="J24" s="10"/>
      <c r="K24" s="10"/>
      <c r="L24" s="10"/>
      <c r="M24" s="10"/>
      <c r="N24" s="10"/>
      <c r="O24" s="10"/>
      <c r="P24" s="9" t="s">
        <v>54</v>
      </c>
      <c r="Q24" s="42"/>
      <c r="R24" s="18"/>
      <c r="S24" s="18"/>
      <c r="T24" s="18"/>
      <c r="U24" s="18"/>
      <c r="V24" s="18"/>
      <c r="W24" s="18"/>
      <c r="X24" s="58"/>
      <c r="Y24" s="23"/>
    </row>
    <row r="25" spans="1:25" s="3" customFormat="1" ht="26.25" customHeight="1" thickBot="1" x14ac:dyDescent="0.3">
      <c r="A25" s="13"/>
      <c r="B25" s="272"/>
      <c r="C25" s="271" t="s">
        <v>28</v>
      </c>
      <c r="D25" s="39"/>
      <c r="E25" s="39"/>
      <c r="F25" s="39"/>
      <c r="G25" s="39"/>
      <c r="H25" s="39"/>
      <c r="I25" s="39"/>
      <c r="J25" s="39"/>
      <c r="K25" s="39"/>
      <c r="L25" s="39"/>
      <c r="M25" s="39"/>
      <c r="N25" s="39"/>
      <c r="O25" s="39"/>
      <c r="P25" s="40" t="s">
        <v>1</v>
      </c>
      <c r="Q25" s="43"/>
      <c r="R25" s="18"/>
      <c r="S25" s="18"/>
      <c r="T25" s="18"/>
      <c r="U25" s="18"/>
      <c r="V25" s="18"/>
      <c r="W25" s="18"/>
      <c r="X25" s="58"/>
      <c r="Y25" s="23"/>
    </row>
    <row r="26" spans="1:25" s="3" customFormat="1" ht="18" customHeight="1" x14ac:dyDescent="0.25">
      <c r="A26" s="13"/>
      <c r="B26" s="14"/>
      <c r="C26" s="11"/>
      <c r="D26" s="12"/>
      <c r="E26" s="12"/>
      <c r="F26" s="12"/>
      <c r="G26" s="12"/>
      <c r="H26" s="12"/>
      <c r="I26" s="5"/>
      <c r="J26" s="5"/>
      <c r="K26" s="11"/>
      <c r="L26" s="12"/>
      <c r="M26" s="12"/>
      <c r="N26" s="12"/>
      <c r="O26" s="12"/>
      <c r="P26" s="18"/>
      <c r="Q26" s="18"/>
      <c r="R26" s="18"/>
      <c r="S26" s="18"/>
      <c r="T26" s="18"/>
      <c r="U26" s="18"/>
      <c r="V26" s="18"/>
      <c r="W26" s="18"/>
      <c r="X26" s="58"/>
      <c r="Y26" s="23"/>
    </row>
    <row r="27" spans="1:25" s="3" customFormat="1" ht="18" customHeight="1" x14ac:dyDescent="0.25">
      <c r="A27" s="13"/>
      <c r="B27" s="14"/>
      <c r="C27" s="19" t="s">
        <v>628</v>
      </c>
      <c r="D27" s="12"/>
      <c r="E27" s="12"/>
      <c r="F27" s="12"/>
      <c r="G27" s="12"/>
      <c r="H27" s="12"/>
      <c r="I27" s="5"/>
      <c r="J27" s="5"/>
      <c r="K27" s="11"/>
      <c r="L27" s="12"/>
      <c r="M27" s="12"/>
      <c r="N27" s="12"/>
      <c r="O27" s="12"/>
      <c r="P27" s="18"/>
      <c r="Q27" s="18"/>
      <c r="R27" s="18"/>
      <c r="S27" s="18"/>
      <c r="T27" s="18"/>
      <c r="U27" s="18"/>
      <c r="V27" s="18"/>
      <c r="W27" s="18"/>
      <c r="X27" s="58"/>
      <c r="Y27" s="23"/>
    </row>
    <row r="28" spans="1:25" s="3" customFormat="1" ht="18" customHeight="1" x14ac:dyDescent="0.25">
      <c r="A28" s="13"/>
      <c r="B28" s="14"/>
      <c r="C28" s="61" t="s">
        <v>549</v>
      </c>
      <c r="D28" s="12"/>
      <c r="E28" s="12"/>
      <c r="F28" s="12"/>
      <c r="G28" s="12"/>
      <c r="H28" s="12"/>
      <c r="I28" s="5"/>
      <c r="J28" s="5"/>
      <c r="K28" s="11"/>
      <c r="L28" s="12"/>
      <c r="M28" s="12"/>
      <c r="N28" s="12"/>
      <c r="O28" s="12"/>
      <c r="P28" s="18"/>
      <c r="Q28" s="18"/>
      <c r="R28" s="18"/>
      <c r="S28" s="18"/>
      <c r="T28" s="18"/>
      <c r="U28" s="18"/>
      <c r="V28" s="18"/>
      <c r="W28" s="18"/>
      <c r="X28" s="58"/>
      <c r="Y28" s="23"/>
    </row>
    <row r="29" spans="1:25" s="3" customFormat="1" ht="33.75" customHeight="1" thickBot="1" x14ac:dyDescent="0.3">
      <c r="A29" s="13"/>
      <c r="B29" s="14"/>
      <c r="C29" s="64"/>
      <c r="D29" s="12"/>
      <c r="E29" s="12"/>
      <c r="F29" s="12"/>
      <c r="G29" s="12"/>
      <c r="H29" s="12"/>
      <c r="I29" s="5"/>
      <c r="J29" s="5"/>
      <c r="K29" s="11"/>
      <c r="L29" s="12"/>
      <c r="M29" s="12"/>
      <c r="N29" s="12"/>
      <c r="O29" s="12"/>
      <c r="P29" s="12"/>
      <c r="Q29" s="18"/>
      <c r="R29" s="18"/>
      <c r="S29" s="18"/>
      <c r="T29" s="18"/>
      <c r="U29" s="18"/>
      <c r="V29" s="18"/>
      <c r="W29" s="18"/>
      <c r="X29" s="58"/>
      <c r="Y29" s="23"/>
    </row>
    <row r="30" spans="1:25" s="3" customFormat="1" ht="50.25" customHeight="1" thickBot="1" x14ac:dyDescent="0.3">
      <c r="A30" s="13"/>
      <c r="B30" s="14"/>
      <c r="C30" s="252" t="s">
        <v>26</v>
      </c>
      <c r="D30" s="660" t="s">
        <v>32</v>
      </c>
      <c r="E30" s="661"/>
      <c r="F30" s="655"/>
      <c r="G30" s="60" t="s">
        <v>34</v>
      </c>
      <c r="H30" s="49" t="s">
        <v>33</v>
      </c>
      <c r="I30" s="49" t="s">
        <v>629</v>
      </c>
      <c r="J30" s="49" t="s">
        <v>630</v>
      </c>
      <c r="K30" s="49" t="s">
        <v>631</v>
      </c>
      <c r="L30" s="49" t="s">
        <v>41</v>
      </c>
      <c r="M30" s="49" t="s">
        <v>40</v>
      </c>
      <c r="N30" s="654" t="s">
        <v>8</v>
      </c>
      <c r="O30" s="655"/>
      <c r="P30" s="18"/>
      <c r="Q30" s="18"/>
      <c r="R30" s="18"/>
      <c r="S30" s="18"/>
      <c r="T30" s="18"/>
      <c r="U30" s="18"/>
      <c r="V30" s="18"/>
      <c r="W30" s="18"/>
      <c r="X30" s="58"/>
      <c r="Y30" s="23"/>
    </row>
    <row r="31" spans="1:25" s="3" customFormat="1" ht="46.5" customHeight="1" x14ac:dyDescent="0.25">
      <c r="A31" s="13"/>
      <c r="B31" s="14"/>
      <c r="C31" s="177"/>
      <c r="D31" s="671"/>
      <c r="E31" s="671"/>
      <c r="F31" s="671"/>
      <c r="G31" s="173"/>
      <c r="H31" s="174"/>
      <c r="I31" s="175"/>
      <c r="J31" s="176"/>
      <c r="K31" s="175"/>
      <c r="L31" s="176"/>
      <c r="M31" s="175"/>
      <c r="N31" s="669"/>
      <c r="O31" s="670"/>
      <c r="P31" s="18"/>
      <c r="Q31" s="18"/>
      <c r="R31" s="18"/>
      <c r="S31" s="18"/>
      <c r="T31" s="18"/>
      <c r="U31" s="18"/>
      <c r="V31" s="18"/>
      <c r="W31" s="18"/>
      <c r="X31" s="58"/>
      <c r="Y31" s="23"/>
    </row>
    <row r="32" spans="1:25" s="3" customFormat="1" ht="46.5" customHeight="1" x14ac:dyDescent="0.25">
      <c r="A32" s="13"/>
      <c r="B32" s="14"/>
      <c r="C32" s="167"/>
      <c r="D32" s="665"/>
      <c r="E32" s="665"/>
      <c r="F32" s="665"/>
      <c r="G32" s="178"/>
      <c r="H32" s="179"/>
      <c r="I32" s="180"/>
      <c r="J32" s="181"/>
      <c r="K32" s="180"/>
      <c r="L32" s="181"/>
      <c r="M32" s="180"/>
      <c r="N32" s="665"/>
      <c r="O32" s="666"/>
      <c r="P32" s="18"/>
      <c r="Q32" s="18"/>
      <c r="R32" s="18"/>
      <c r="S32" s="18"/>
      <c r="T32" s="18"/>
      <c r="U32" s="18"/>
      <c r="V32" s="18"/>
      <c r="W32" s="18"/>
      <c r="X32" s="58"/>
      <c r="Y32" s="23"/>
    </row>
    <row r="33" spans="1:25" s="3" customFormat="1" ht="46.5" customHeight="1" x14ac:dyDescent="0.25">
      <c r="A33" s="13"/>
      <c r="B33" s="14"/>
      <c r="C33" s="167"/>
      <c r="D33" s="665"/>
      <c r="E33" s="665"/>
      <c r="F33" s="665"/>
      <c r="G33" s="178"/>
      <c r="H33" s="179"/>
      <c r="I33" s="180"/>
      <c r="J33" s="181"/>
      <c r="K33" s="180"/>
      <c r="L33" s="181"/>
      <c r="M33" s="180"/>
      <c r="N33" s="665"/>
      <c r="O33" s="666"/>
      <c r="P33" s="18"/>
      <c r="Q33" s="18"/>
      <c r="R33" s="18"/>
      <c r="S33" s="18"/>
      <c r="T33" s="18"/>
      <c r="U33" s="18"/>
      <c r="V33" s="18"/>
      <c r="W33" s="18"/>
      <c r="X33" s="58"/>
      <c r="Y33" s="23"/>
    </row>
    <row r="34" spans="1:25" s="3" customFormat="1" ht="46.5" customHeight="1" x14ac:dyDescent="0.25">
      <c r="A34" s="13"/>
      <c r="B34" s="14"/>
      <c r="C34" s="167"/>
      <c r="D34" s="665"/>
      <c r="E34" s="665"/>
      <c r="F34" s="665"/>
      <c r="G34" s="178"/>
      <c r="H34" s="179"/>
      <c r="I34" s="180"/>
      <c r="J34" s="180"/>
      <c r="K34" s="180"/>
      <c r="L34" s="181"/>
      <c r="M34" s="180"/>
      <c r="N34" s="665"/>
      <c r="O34" s="666"/>
      <c r="P34" s="18"/>
      <c r="Q34" s="18"/>
      <c r="R34" s="18"/>
      <c r="S34" s="18"/>
      <c r="T34" s="18"/>
      <c r="U34" s="18"/>
      <c r="V34" s="18"/>
      <c r="W34" s="18"/>
      <c r="X34" s="58"/>
      <c r="Y34" s="23"/>
    </row>
    <row r="35" spans="1:25" s="3" customFormat="1" ht="46.5" customHeight="1" x14ac:dyDescent="0.25">
      <c r="A35" s="13"/>
      <c r="B35" s="14"/>
      <c r="C35" s="167"/>
      <c r="D35" s="665"/>
      <c r="E35" s="665"/>
      <c r="F35" s="665"/>
      <c r="G35" s="178"/>
      <c r="H35" s="179"/>
      <c r="I35" s="180"/>
      <c r="J35" s="180"/>
      <c r="K35" s="180"/>
      <c r="L35" s="181"/>
      <c r="M35" s="180"/>
      <c r="N35" s="665"/>
      <c r="O35" s="666"/>
      <c r="P35" s="18"/>
      <c r="Q35" s="18"/>
      <c r="R35" s="18"/>
      <c r="S35" s="18"/>
      <c r="T35" s="18"/>
      <c r="U35" s="18"/>
      <c r="V35" s="18"/>
      <c r="W35" s="18"/>
      <c r="X35" s="58"/>
      <c r="Y35" s="23"/>
    </row>
    <row r="36" spans="1:25" s="3" customFormat="1" ht="46.5" customHeight="1" x14ac:dyDescent="0.25">
      <c r="A36" s="13"/>
      <c r="B36" s="14"/>
      <c r="C36" s="167"/>
      <c r="D36" s="665"/>
      <c r="E36" s="665"/>
      <c r="F36" s="665"/>
      <c r="G36" s="178"/>
      <c r="H36" s="179"/>
      <c r="I36" s="180"/>
      <c r="J36" s="180"/>
      <c r="K36" s="180"/>
      <c r="L36" s="181"/>
      <c r="M36" s="180"/>
      <c r="N36" s="665"/>
      <c r="O36" s="666"/>
      <c r="P36" s="18"/>
      <c r="Q36" s="18"/>
      <c r="R36" s="18"/>
      <c r="S36" s="18"/>
      <c r="T36" s="18"/>
      <c r="U36" s="18"/>
      <c r="V36" s="18"/>
      <c r="W36" s="18"/>
      <c r="X36" s="58"/>
      <c r="Y36" s="23"/>
    </row>
    <row r="37" spans="1:25" s="3" customFormat="1" ht="46.5" customHeight="1" x14ac:dyDescent="0.25">
      <c r="A37" s="13"/>
      <c r="B37" s="14"/>
      <c r="C37" s="167"/>
      <c r="D37" s="665"/>
      <c r="E37" s="665"/>
      <c r="F37" s="665"/>
      <c r="G37" s="178"/>
      <c r="H37" s="179"/>
      <c r="I37" s="180"/>
      <c r="J37" s="180"/>
      <c r="K37" s="180"/>
      <c r="L37" s="181"/>
      <c r="M37" s="180"/>
      <c r="N37" s="665"/>
      <c r="O37" s="666"/>
      <c r="P37" s="18"/>
      <c r="Q37" s="18"/>
      <c r="R37" s="18"/>
      <c r="S37" s="18"/>
      <c r="T37" s="18"/>
      <c r="U37" s="18"/>
      <c r="V37" s="18"/>
      <c r="W37" s="18"/>
      <c r="X37" s="58"/>
      <c r="Y37" s="23"/>
    </row>
    <row r="38" spans="1:25" s="3" customFormat="1" ht="46.5" customHeight="1" x14ac:dyDescent="0.25">
      <c r="A38" s="13"/>
      <c r="B38" s="14"/>
      <c r="C38" s="167"/>
      <c r="D38" s="665"/>
      <c r="E38" s="665"/>
      <c r="F38" s="665"/>
      <c r="G38" s="178"/>
      <c r="H38" s="179"/>
      <c r="I38" s="180"/>
      <c r="J38" s="180"/>
      <c r="K38" s="180"/>
      <c r="L38" s="181"/>
      <c r="M38" s="180"/>
      <c r="N38" s="665"/>
      <c r="O38" s="666"/>
      <c r="P38" s="18"/>
      <c r="Q38" s="18"/>
      <c r="R38" s="18"/>
      <c r="S38" s="18"/>
      <c r="T38" s="18"/>
      <c r="U38" s="18"/>
      <c r="V38" s="18"/>
      <c r="W38" s="18"/>
      <c r="X38" s="58"/>
      <c r="Y38" s="23"/>
    </row>
    <row r="39" spans="1:25" s="3" customFormat="1" ht="46.5" customHeight="1" x14ac:dyDescent="0.25">
      <c r="A39" s="13"/>
      <c r="B39" s="14"/>
      <c r="C39" s="167"/>
      <c r="D39" s="665"/>
      <c r="E39" s="665"/>
      <c r="F39" s="665"/>
      <c r="G39" s="178"/>
      <c r="H39" s="179"/>
      <c r="I39" s="180"/>
      <c r="J39" s="180"/>
      <c r="K39" s="180"/>
      <c r="L39" s="181"/>
      <c r="M39" s="180"/>
      <c r="N39" s="665"/>
      <c r="O39" s="666"/>
      <c r="P39" s="18"/>
      <c r="Q39" s="18"/>
      <c r="R39" s="18"/>
      <c r="S39" s="18"/>
      <c r="T39" s="18"/>
      <c r="U39" s="18"/>
      <c r="V39" s="18"/>
      <c r="W39" s="18"/>
      <c r="X39" s="58"/>
      <c r="Y39" s="23"/>
    </row>
    <row r="40" spans="1:25" s="3" customFormat="1" ht="46.5" customHeight="1" x14ac:dyDescent="0.25">
      <c r="A40" s="13"/>
      <c r="B40" s="14"/>
      <c r="C40" s="167"/>
      <c r="D40" s="665"/>
      <c r="E40" s="665"/>
      <c r="F40" s="665"/>
      <c r="G40" s="178"/>
      <c r="H40" s="179"/>
      <c r="I40" s="180"/>
      <c r="J40" s="180"/>
      <c r="K40" s="180"/>
      <c r="L40" s="181"/>
      <c r="M40" s="180"/>
      <c r="N40" s="665"/>
      <c r="O40" s="666"/>
      <c r="P40" s="18"/>
      <c r="Q40" s="18"/>
      <c r="R40" s="18"/>
      <c r="S40" s="18"/>
      <c r="T40" s="18"/>
      <c r="U40" s="18"/>
      <c r="V40" s="18"/>
      <c r="W40" s="18"/>
      <c r="X40" s="58"/>
      <c r="Y40" s="23"/>
    </row>
    <row r="41" spans="1:25" s="3" customFormat="1" ht="46.5" customHeight="1" x14ac:dyDescent="0.25">
      <c r="A41" s="13"/>
      <c r="B41" s="14"/>
      <c r="C41" s="167"/>
      <c r="D41" s="665"/>
      <c r="E41" s="665"/>
      <c r="F41" s="665"/>
      <c r="G41" s="178"/>
      <c r="H41" s="179"/>
      <c r="I41" s="180"/>
      <c r="J41" s="180"/>
      <c r="K41" s="180"/>
      <c r="L41" s="181"/>
      <c r="M41" s="180"/>
      <c r="N41" s="665"/>
      <c r="O41" s="666"/>
      <c r="P41" s="18"/>
      <c r="Q41" s="18"/>
      <c r="R41" s="18"/>
      <c r="S41" s="18"/>
      <c r="T41" s="18"/>
      <c r="U41" s="18"/>
      <c r="V41" s="18"/>
      <c r="W41" s="18"/>
      <c r="X41" s="58"/>
      <c r="Y41" s="23"/>
    </row>
    <row r="42" spans="1:25" s="3" customFormat="1" ht="46.5" customHeight="1" x14ac:dyDescent="0.25">
      <c r="A42" s="13"/>
      <c r="B42" s="14"/>
      <c r="C42" s="167"/>
      <c r="D42" s="665"/>
      <c r="E42" s="665"/>
      <c r="F42" s="665"/>
      <c r="G42" s="178"/>
      <c r="H42" s="179"/>
      <c r="I42" s="180"/>
      <c r="J42" s="180"/>
      <c r="K42" s="180"/>
      <c r="L42" s="181"/>
      <c r="M42" s="180"/>
      <c r="N42" s="665"/>
      <c r="O42" s="666"/>
      <c r="P42" s="18"/>
      <c r="Q42" s="18"/>
      <c r="R42" s="18"/>
      <c r="S42" s="18"/>
      <c r="T42" s="18"/>
      <c r="U42" s="18"/>
      <c r="V42" s="18"/>
      <c r="W42" s="18"/>
      <c r="X42" s="58"/>
      <c r="Y42" s="23"/>
    </row>
    <row r="43" spans="1:25" s="3" customFormat="1" ht="46.5" customHeight="1" x14ac:dyDescent="0.25">
      <c r="A43" s="13"/>
      <c r="B43" s="14"/>
      <c r="C43" s="167"/>
      <c r="D43" s="665"/>
      <c r="E43" s="665"/>
      <c r="F43" s="665"/>
      <c r="G43" s="178"/>
      <c r="H43" s="179"/>
      <c r="I43" s="180"/>
      <c r="J43" s="180"/>
      <c r="K43" s="180"/>
      <c r="L43" s="181"/>
      <c r="M43" s="180"/>
      <c r="N43" s="665"/>
      <c r="O43" s="666"/>
      <c r="P43" s="18"/>
      <c r="Q43" s="18"/>
      <c r="R43" s="18"/>
      <c r="S43" s="18"/>
      <c r="T43" s="18"/>
      <c r="U43" s="18"/>
      <c r="V43" s="18"/>
      <c r="W43" s="18"/>
      <c r="X43" s="58"/>
      <c r="Y43" s="23"/>
    </row>
    <row r="44" spans="1:25" s="3" customFormat="1" ht="46.5" customHeight="1" x14ac:dyDescent="0.25">
      <c r="A44" s="13"/>
      <c r="B44" s="14"/>
      <c r="C44" s="167"/>
      <c r="D44" s="665"/>
      <c r="E44" s="665"/>
      <c r="F44" s="665"/>
      <c r="G44" s="178"/>
      <c r="H44" s="179"/>
      <c r="I44" s="180"/>
      <c r="J44" s="180"/>
      <c r="K44" s="180"/>
      <c r="L44" s="181"/>
      <c r="M44" s="180"/>
      <c r="N44" s="665"/>
      <c r="O44" s="666"/>
      <c r="P44" s="18"/>
      <c r="Q44" s="18"/>
      <c r="R44" s="18"/>
      <c r="S44" s="18"/>
      <c r="T44" s="18"/>
      <c r="U44" s="18"/>
      <c r="V44" s="18"/>
      <c r="W44" s="18"/>
      <c r="X44" s="58"/>
      <c r="Y44" s="23"/>
    </row>
    <row r="45" spans="1:25" s="3" customFormat="1" ht="46.5" customHeight="1" x14ac:dyDescent="0.25">
      <c r="A45" s="13"/>
      <c r="B45" s="14"/>
      <c r="C45" s="167"/>
      <c r="D45" s="665"/>
      <c r="E45" s="665"/>
      <c r="F45" s="665"/>
      <c r="G45" s="178"/>
      <c r="H45" s="179"/>
      <c r="I45" s="180"/>
      <c r="J45" s="180"/>
      <c r="K45" s="180"/>
      <c r="L45" s="181"/>
      <c r="M45" s="180"/>
      <c r="N45" s="665"/>
      <c r="O45" s="666"/>
      <c r="P45" s="18"/>
      <c r="Q45" s="18"/>
      <c r="R45" s="18"/>
      <c r="S45" s="18"/>
      <c r="T45" s="18"/>
      <c r="U45" s="18"/>
      <c r="V45" s="18"/>
      <c r="W45" s="18"/>
      <c r="X45" s="58"/>
      <c r="Y45" s="23"/>
    </row>
    <row r="46" spans="1:25" s="3" customFormat="1" ht="46.5" customHeight="1" x14ac:dyDescent="0.25">
      <c r="A46" s="13"/>
      <c r="B46" s="14"/>
      <c r="C46" s="167"/>
      <c r="D46" s="665"/>
      <c r="E46" s="665"/>
      <c r="F46" s="665"/>
      <c r="G46" s="178"/>
      <c r="H46" s="179"/>
      <c r="I46" s="180"/>
      <c r="J46" s="180"/>
      <c r="K46" s="180"/>
      <c r="L46" s="181"/>
      <c r="M46" s="180"/>
      <c r="N46" s="665"/>
      <c r="O46" s="666"/>
      <c r="P46" s="18"/>
      <c r="Q46" s="18"/>
      <c r="R46" s="18"/>
      <c r="S46" s="18"/>
      <c r="T46" s="18"/>
      <c r="U46" s="18"/>
      <c r="V46" s="18"/>
      <c r="W46" s="18"/>
      <c r="X46" s="58"/>
      <c r="Y46" s="23"/>
    </row>
    <row r="47" spans="1:25" s="3" customFormat="1" ht="46.5" customHeight="1" x14ac:dyDescent="0.25">
      <c r="A47" s="13"/>
      <c r="B47" s="14"/>
      <c r="C47" s="167"/>
      <c r="D47" s="665"/>
      <c r="E47" s="665"/>
      <c r="F47" s="665"/>
      <c r="G47" s="178"/>
      <c r="H47" s="179"/>
      <c r="I47" s="180"/>
      <c r="J47" s="180"/>
      <c r="K47" s="180"/>
      <c r="L47" s="181"/>
      <c r="M47" s="180"/>
      <c r="N47" s="665"/>
      <c r="O47" s="666"/>
      <c r="P47" s="18"/>
      <c r="Q47" s="18"/>
      <c r="R47" s="18"/>
      <c r="S47" s="18"/>
      <c r="T47" s="18"/>
      <c r="U47" s="18"/>
      <c r="V47" s="18"/>
      <c r="W47" s="18"/>
      <c r="X47" s="58"/>
      <c r="Y47" s="23"/>
    </row>
    <row r="48" spans="1:25" s="3" customFormat="1" ht="46.5" customHeight="1" x14ac:dyDescent="0.25">
      <c r="A48" s="13"/>
      <c r="B48" s="14"/>
      <c r="C48" s="167"/>
      <c r="D48" s="665"/>
      <c r="E48" s="665"/>
      <c r="F48" s="665"/>
      <c r="G48" s="178"/>
      <c r="H48" s="179"/>
      <c r="I48" s="180"/>
      <c r="J48" s="180"/>
      <c r="K48" s="180"/>
      <c r="L48" s="181"/>
      <c r="M48" s="180"/>
      <c r="N48" s="665"/>
      <c r="O48" s="666"/>
      <c r="P48" s="18"/>
      <c r="Q48" s="18"/>
      <c r="R48" s="18"/>
      <c r="S48" s="18"/>
      <c r="T48" s="18"/>
      <c r="U48" s="18"/>
      <c r="V48" s="18"/>
      <c r="W48" s="18"/>
      <c r="X48" s="58"/>
      <c r="Y48" s="23"/>
    </row>
    <row r="49" spans="1:25" s="3" customFormat="1" ht="46.5" customHeight="1" x14ac:dyDescent="0.25">
      <c r="A49" s="13"/>
      <c r="B49" s="14"/>
      <c r="C49" s="167"/>
      <c r="D49" s="665"/>
      <c r="E49" s="665"/>
      <c r="F49" s="665"/>
      <c r="G49" s="178"/>
      <c r="H49" s="179"/>
      <c r="I49" s="180"/>
      <c r="J49" s="180"/>
      <c r="K49" s="180"/>
      <c r="L49" s="181"/>
      <c r="M49" s="180"/>
      <c r="N49" s="665"/>
      <c r="O49" s="666"/>
      <c r="P49" s="18"/>
      <c r="Q49" s="18"/>
      <c r="R49" s="18"/>
      <c r="S49" s="18"/>
      <c r="T49" s="18"/>
      <c r="U49" s="18"/>
      <c r="V49" s="18"/>
      <c r="W49" s="18"/>
      <c r="X49" s="58"/>
      <c r="Y49" s="23"/>
    </row>
    <row r="50" spans="1:25" s="33" customFormat="1" ht="46.5" customHeight="1" thickBot="1" x14ac:dyDescent="0.3">
      <c r="A50" s="32"/>
      <c r="B50" s="14"/>
      <c r="C50" s="170"/>
      <c r="D50" s="674"/>
      <c r="E50" s="674"/>
      <c r="F50" s="674"/>
      <c r="G50" s="183"/>
      <c r="H50" s="184"/>
      <c r="I50" s="185"/>
      <c r="J50" s="185"/>
      <c r="K50" s="185"/>
      <c r="L50" s="186"/>
      <c r="M50" s="185"/>
      <c r="N50" s="674"/>
      <c r="O50" s="678"/>
      <c r="P50" s="18"/>
      <c r="Q50" s="18"/>
      <c r="R50" s="18"/>
      <c r="S50" s="18"/>
      <c r="T50" s="18"/>
      <c r="U50" s="18"/>
      <c r="V50" s="18"/>
      <c r="W50" s="18"/>
      <c r="X50" s="58"/>
      <c r="Y50" s="51"/>
    </row>
    <row r="51" spans="1:25" s="16" customFormat="1" ht="18" customHeight="1" x14ac:dyDescent="0.25">
      <c r="B51" s="14"/>
      <c r="C51" s="5"/>
      <c r="D51" s="5"/>
      <c r="E51" s="5"/>
      <c r="F51" s="5"/>
      <c r="G51" s="5"/>
      <c r="H51" s="5"/>
      <c r="I51" s="5"/>
      <c r="J51" s="5"/>
      <c r="K51" s="5"/>
      <c r="L51" s="5"/>
      <c r="M51" s="5"/>
      <c r="N51" s="5"/>
      <c r="O51" s="5"/>
      <c r="P51" s="5"/>
      <c r="Q51" s="18"/>
      <c r="R51" s="18"/>
      <c r="S51" s="18"/>
      <c r="T51" s="18"/>
      <c r="U51" s="18"/>
      <c r="V51" s="18"/>
      <c r="W51" s="18"/>
      <c r="X51" s="58"/>
    </row>
    <row r="52" spans="1:25" s="25" customFormat="1" ht="18" customHeight="1" x14ac:dyDescent="0.25">
      <c r="A52" s="15"/>
      <c r="B52" s="14"/>
      <c r="C52" s="61" t="s">
        <v>632</v>
      </c>
      <c r="D52" s="12"/>
      <c r="E52" s="12"/>
      <c r="F52" s="12"/>
      <c r="G52" s="12"/>
      <c r="H52" s="12"/>
      <c r="I52" s="12"/>
      <c r="J52" s="5"/>
      <c r="K52" s="11"/>
      <c r="L52" s="12"/>
      <c r="M52" s="5"/>
      <c r="N52" s="5"/>
      <c r="O52" s="5"/>
      <c r="P52" s="5"/>
      <c r="Q52" s="18"/>
      <c r="R52" s="18"/>
      <c r="S52" s="18"/>
      <c r="T52" s="18"/>
      <c r="U52" s="18"/>
      <c r="V52" s="18"/>
      <c r="W52" s="18"/>
      <c r="X52" s="58"/>
      <c r="Y52" s="34"/>
    </row>
    <row r="53" spans="1:25" s="25" customFormat="1" ht="18" customHeight="1" thickBot="1" x14ac:dyDescent="0.3">
      <c r="A53" s="15"/>
      <c r="B53" s="14"/>
      <c r="C53" s="11"/>
      <c r="D53" s="11"/>
      <c r="E53" s="11"/>
      <c r="F53" s="11"/>
      <c r="G53" s="11"/>
      <c r="H53" s="11"/>
      <c r="I53" s="11"/>
      <c r="J53" s="11"/>
      <c r="K53" s="11"/>
      <c r="L53" s="11"/>
      <c r="M53" s="5"/>
      <c r="N53" s="5"/>
      <c r="O53" s="5"/>
      <c r="P53" s="5"/>
      <c r="Q53" s="18"/>
      <c r="R53" s="18"/>
      <c r="S53" s="18"/>
      <c r="T53" s="18"/>
      <c r="U53" s="18"/>
      <c r="V53" s="18"/>
      <c r="W53" s="18"/>
      <c r="X53" s="58"/>
      <c r="Y53" s="34"/>
    </row>
    <row r="54" spans="1:25" s="3" customFormat="1" ht="18" customHeight="1" x14ac:dyDescent="0.25">
      <c r="A54" s="13"/>
      <c r="B54" s="14"/>
      <c r="C54" s="641"/>
      <c r="D54" s="642"/>
      <c r="E54" s="642"/>
      <c r="F54" s="642"/>
      <c r="G54" s="642"/>
      <c r="H54" s="642"/>
      <c r="I54" s="643"/>
      <c r="J54" s="5"/>
      <c r="K54" s="11"/>
      <c r="L54" s="12"/>
      <c r="M54" s="12"/>
      <c r="N54" s="12"/>
      <c r="O54" s="12"/>
      <c r="P54" s="12"/>
      <c r="Q54" s="18"/>
      <c r="R54" s="18"/>
      <c r="S54" s="18"/>
      <c r="T54" s="18"/>
      <c r="U54" s="18"/>
      <c r="V54" s="18"/>
      <c r="W54" s="18"/>
      <c r="X54" s="58"/>
      <c r="Y54" s="23"/>
    </row>
    <row r="55" spans="1:25" s="3" customFormat="1" ht="18" customHeight="1" x14ac:dyDescent="0.25">
      <c r="A55" s="13"/>
      <c r="B55" s="14"/>
      <c r="C55" s="644"/>
      <c r="D55" s="645"/>
      <c r="E55" s="645"/>
      <c r="F55" s="645"/>
      <c r="G55" s="645"/>
      <c r="H55" s="645"/>
      <c r="I55" s="646"/>
      <c r="J55" s="5"/>
      <c r="K55" s="11"/>
      <c r="L55" s="12"/>
      <c r="M55" s="12"/>
      <c r="N55" s="12"/>
      <c r="O55" s="12"/>
      <c r="P55" s="12"/>
      <c r="Q55" s="18"/>
      <c r="R55" s="18"/>
      <c r="S55" s="18"/>
      <c r="T55" s="18"/>
      <c r="U55" s="18"/>
      <c r="V55" s="18"/>
      <c r="W55" s="18"/>
      <c r="X55" s="58"/>
      <c r="Y55" s="23"/>
    </row>
    <row r="56" spans="1:25" s="3" customFormat="1" ht="18" customHeight="1" x14ac:dyDescent="0.25">
      <c r="A56" s="13"/>
      <c r="B56" s="14"/>
      <c r="C56" s="644"/>
      <c r="D56" s="645"/>
      <c r="E56" s="645"/>
      <c r="F56" s="645"/>
      <c r="G56" s="645"/>
      <c r="H56" s="645"/>
      <c r="I56" s="646"/>
      <c r="J56" s="5"/>
      <c r="K56" s="11"/>
      <c r="L56" s="12"/>
      <c r="M56" s="12"/>
      <c r="N56" s="12"/>
      <c r="O56" s="12"/>
      <c r="P56" s="12"/>
      <c r="Q56" s="18"/>
      <c r="R56" s="18"/>
      <c r="S56" s="18"/>
      <c r="T56" s="18"/>
      <c r="U56" s="18"/>
      <c r="V56" s="18"/>
      <c r="W56" s="18"/>
      <c r="X56" s="58"/>
      <c r="Y56" s="23"/>
    </row>
    <row r="57" spans="1:25" s="3" customFormat="1" ht="18" customHeight="1" x14ac:dyDescent="0.25">
      <c r="A57" s="13"/>
      <c r="B57" s="14"/>
      <c r="C57" s="644"/>
      <c r="D57" s="645"/>
      <c r="E57" s="645"/>
      <c r="F57" s="645"/>
      <c r="G57" s="645"/>
      <c r="H57" s="645"/>
      <c r="I57" s="646"/>
      <c r="J57" s="5"/>
      <c r="K57" s="11"/>
      <c r="L57" s="12"/>
      <c r="M57" s="12"/>
      <c r="N57" s="12"/>
      <c r="O57" s="12"/>
      <c r="P57" s="12"/>
      <c r="Q57" s="18"/>
      <c r="R57" s="18"/>
      <c r="S57" s="18"/>
      <c r="T57" s="18"/>
      <c r="U57" s="18"/>
      <c r="V57" s="18"/>
      <c r="W57" s="18"/>
      <c r="X57" s="58"/>
      <c r="Y57" s="23"/>
    </row>
    <row r="58" spans="1:25" s="3" customFormat="1" ht="18" customHeight="1" thickBot="1" x14ac:dyDescent="0.3">
      <c r="A58" s="13"/>
      <c r="B58" s="14"/>
      <c r="C58" s="647"/>
      <c r="D58" s="648"/>
      <c r="E58" s="648"/>
      <c r="F58" s="648"/>
      <c r="G58" s="648"/>
      <c r="H58" s="648"/>
      <c r="I58" s="649"/>
      <c r="J58" s="5"/>
      <c r="K58" s="11"/>
      <c r="L58" s="12"/>
      <c r="M58" s="12"/>
      <c r="N58" s="12"/>
      <c r="O58" s="12"/>
      <c r="P58" s="12"/>
      <c r="Q58" s="18"/>
      <c r="R58" s="18"/>
      <c r="S58" s="18"/>
      <c r="T58" s="18"/>
      <c r="U58" s="18"/>
      <c r="V58" s="18"/>
      <c r="W58" s="18"/>
      <c r="X58" s="58"/>
      <c r="Y58" s="23"/>
    </row>
    <row r="59" spans="1:25" s="3" customFormat="1" ht="18" customHeight="1" x14ac:dyDescent="0.25">
      <c r="A59" s="13"/>
      <c r="B59" s="14"/>
      <c r="C59" s="19"/>
      <c r="D59" s="12"/>
      <c r="E59" s="12"/>
      <c r="F59" s="12"/>
      <c r="G59" s="12"/>
      <c r="H59" s="12"/>
      <c r="I59" s="5"/>
      <c r="J59" s="5"/>
      <c r="K59" s="11"/>
      <c r="L59" s="12"/>
      <c r="M59" s="12"/>
      <c r="N59" s="12"/>
      <c r="O59" s="12"/>
      <c r="P59" s="12"/>
      <c r="Q59" s="18"/>
      <c r="R59" s="18"/>
      <c r="S59" s="18"/>
      <c r="T59" s="18"/>
      <c r="U59" s="18"/>
      <c r="V59" s="18"/>
      <c r="W59" s="18"/>
      <c r="X59" s="58"/>
      <c r="Y59" s="23"/>
    </row>
    <row r="60" spans="1:25" s="3" customFormat="1" ht="18" customHeight="1" x14ac:dyDescent="0.25">
      <c r="A60" s="13"/>
      <c r="B60" s="14"/>
      <c r="C60" s="20" t="s">
        <v>639</v>
      </c>
      <c r="D60" s="12"/>
      <c r="E60" s="12"/>
      <c r="F60" s="12"/>
      <c r="G60" s="12"/>
      <c r="H60" s="12"/>
      <c r="I60" s="5"/>
      <c r="J60" s="5"/>
      <c r="K60" s="11"/>
      <c r="L60" s="12"/>
      <c r="M60" s="12"/>
      <c r="N60" s="12"/>
      <c r="O60" s="12"/>
      <c r="P60" s="12"/>
      <c r="Q60" s="18"/>
      <c r="R60" s="18"/>
      <c r="S60" s="18"/>
      <c r="T60" s="18"/>
      <c r="U60" s="18"/>
      <c r="V60" s="18"/>
      <c r="W60" s="18"/>
      <c r="X60" s="58"/>
      <c r="Y60" s="23"/>
    </row>
    <row r="61" spans="1:25" s="3" customFormat="1" ht="18" customHeight="1" x14ac:dyDescent="0.25">
      <c r="A61" s="13"/>
      <c r="B61" s="14"/>
      <c r="C61" s="20" t="s">
        <v>35</v>
      </c>
      <c r="D61" s="12"/>
      <c r="E61" s="12"/>
      <c r="F61" s="12"/>
      <c r="G61" s="12"/>
      <c r="H61" s="12"/>
      <c r="I61" s="5"/>
      <c r="J61" s="5"/>
      <c r="K61" s="11"/>
      <c r="L61" s="12"/>
      <c r="M61" s="12"/>
      <c r="N61" s="12"/>
      <c r="O61" s="12"/>
      <c r="P61" s="12"/>
      <c r="Q61" s="18"/>
      <c r="R61" s="18"/>
      <c r="S61" s="18"/>
      <c r="T61" s="18"/>
      <c r="U61" s="18"/>
      <c r="V61" s="18"/>
      <c r="W61" s="18"/>
      <c r="X61" s="58"/>
      <c r="Y61" s="23"/>
    </row>
    <row r="62" spans="1:25" s="3" customFormat="1" ht="33" customHeight="1" thickBot="1" x14ac:dyDescent="0.3">
      <c r="A62" s="13"/>
      <c r="B62" s="14"/>
      <c r="C62" s="62"/>
      <c r="D62" s="12"/>
      <c r="E62" s="12"/>
      <c r="F62" s="12"/>
      <c r="G62" s="12"/>
      <c r="H62" s="12"/>
      <c r="I62" s="5"/>
      <c r="J62" s="5"/>
      <c r="K62" s="11"/>
      <c r="L62" s="12"/>
      <c r="M62" s="12"/>
      <c r="N62" s="12"/>
      <c r="O62" s="12"/>
      <c r="P62" s="12"/>
      <c r="Q62" s="18"/>
      <c r="R62" s="18"/>
      <c r="S62" s="18"/>
      <c r="T62" s="18"/>
      <c r="U62" s="18"/>
      <c r="V62" s="18"/>
      <c r="W62" s="18"/>
      <c r="X62" s="58"/>
      <c r="Y62" s="23"/>
    </row>
    <row r="63" spans="1:25" s="3" customFormat="1" ht="126.6" customHeight="1" thickBot="1" x14ac:dyDescent="0.3">
      <c r="A63" s="13"/>
      <c r="B63" s="14"/>
      <c r="C63" s="48" t="s">
        <v>26</v>
      </c>
      <c r="D63" s="251" t="s">
        <v>39</v>
      </c>
      <c r="E63" s="251" t="s">
        <v>38</v>
      </c>
      <c r="F63" s="251" t="s">
        <v>37</v>
      </c>
      <c r="G63" s="251" t="s">
        <v>43</v>
      </c>
      <c r="H63" s="251" t="s">
        <v>550</v>
      </c>
      <c r="I63" s="654" t="s">
        <v>36</v>
      </c>
      <c r="J63" s="673"/>
      <c r="K63" s="679" t="s">
        <v>45</v>
      </c>
      <c r="L63" s="680"/>
      <c r="M63" s="251" t="s">
        <v>20</v>
      </c>
      <c r="N63" s="251" t="s">
        <v>24</v>
      </c>
      <c r="O63" s="251" t="s">
        <v>22</v>
      </c>
      <c r="P63" s="251" t="s">
        <v>18</v>
      </c>
      <c r="Q63" s="251" t="s">
        <v>42</v>
      </c>
      <c r="R63" s="251" t="s">
        <v>633</v>
      </c>
      <c r="S63" s="654" t="s">
        <v>8</v>
      </c>
      <c r="T63" s="655"/>
      <c r="U63" s="273"/>
      <c r="V63" s="273"/>
      <c r="W63" s="273"/>
      <c r="X63" s="29"/>
      <c r="Y63" s="23"/>
    </row>
    <row r="64" spans="1:25" s="3" customFormat="1" ht="47.25" customHeight="1" x14ac:dyDescent="0.25">
      <c r="A64" s="13"/>
      <c r="B64" s="14"/>
      <c r="C64" s="177"/>
      <c r="D64" s="250"/>
      <c r="E64" s="250"/>
      <c r="F64" s="164"/>
      <c r="G64" s="250"/>
      <c r="H64" s="164"/>
      <c r="I64" s="656"/>
      <c r="J64" s="672"/>
      <c r="K64" s="681"/>
      <c r="L64" s="682"/>
      <c r="M64" s="250"/>
      <c r="N64" s="250"/>
      <c r="O64" s="250"/>
      <c r="P64" s="165"/>
      <c r="Q64" s="165"/>
      <c r="R64" s="250"/>
      <c r="S64" s="656"/>
      <c r="T64" s="657"/>
      <c r="U64" s="274"/>
      <c r="V64" s="274"/>
      <c r="W64" s="274"/>
      <c r="X64" s="29"/>
      <c r="Y64" s="23"/>
    </row>
    <row r="65" spans="1:25" s="3" customFormat="1" ht="47.25" customHeight="1" x14ac:dyDescent="0.25">
      <c r="A65" s="13"/>
      <c r="B65" s="14"/>
      <c r="C65" s="177"/>
      <c r="D65" s="248"/>
      <c r="E65" s="248"/>
      <c r="F65" s="168"/>
      <c r="G65" s="248"/>
      <c r="H65" s="168"/>
      <c r="I65" s="652"/>
      <c r="J65" s="653"/>
      <c r="K65" s="639"/>
      <c r="L65" s="639"/>
      <c r="M65" s="248"/>
      <c r="N65" s="248"/>
      <c r="O65" s="248"/>
      <c r="P65" s="169"/>
      <c r="Q65" s="169"/>
      <c r="R65" s="248"/>
      <c r="S65" s="635"/>
      <c r="T65" s="636"/>
      <c r="U65" s="275"/>
      <c r="V65" s="275"/>
      <c r="W65" s="275"/>
      <c r="X65" s="29"/>
      <c r="Y65" s="23"/>
    </row>
    <row r="66" spans="1:25" s="3" customFormat="1" ht="47.25" customHeight="1" x14ac:dyDescent="0.25">
      <c r="A66" s="13"/>
      <c r="B66" s="14"/>
      <c r="C66" s="177"/>
      <c r="D66" s="248"/>
      <c r="E66" s="248"/>
      <c r="F66" s="168"/>
      <c r="G66" s="248"/>
      <c r="H66" s="168"/>
      <c r="I66" s="652"/>
      <c r="J66" s="653"/>
      <c r="K66" s="639"/>
      <c r="L66" s="639"/>
      <c r="M66" s="248"/>
      <c r="N66" s="248"/>
      <c r="O66" s="248"/>
      <c r="P66" s="169"/>
      <c r="Q66" s="169"/>
      <c r="R66" s="248"/>
      <c r="S66" s="635"/>
      <c r="T66" s="636"/>
      <c r="U66" s="275"/>
      <c r="V66" s="275"/>
      <c r="W66" s="275"/>
      <c r="X66" s="29"/>
      <c r="Y66" s="23"/>
    </row>
    <row r="67" spans="1:25" s="3" customFormat="1" ht="47.25" customHeight="1" x14ac:dyDescent="0.25">
      <c r="A67" s="13"/>
      <c r="B67" s="14"/>
      <c r="C67" s="177"/>
      <c r="D67" s="248"/>
      <c r="E67" s="248"/>
      <c r="F67" s="168"/>
      <c r="G67" s="248"/>
      <c r="H67" s="168"/>
      <c r="I67" s="652"/>
      <c r="J67" s="653"/>
      <c r="K67" s="639"/>
      <c r="L67" s="639"/>
      <c r="M67" s="248"/>
      <c r="N67" s="248"/>
      <c r="O67" s="248"/>
      <c r="P67" s="169"/>
      <c r="Q67" s="169"/>
      <c r="R67" s="248"/>
      <c r="S67" s="635"/>
      <c r="T67" s="636"/>
      <c r="U67" s="275"/>
      <c r="V67" s="275"/>
      <c r="W67" s="275"/>
      <c r="X67" s="29"/>
      <c r="Y67" s="23"/>
    </row>
    <row r="68" spans="1:25" s="3" customFormat="1" ht="47.25" customHeight="1" x14ac:dyDescent="0.25">
      <c r="A68" s="13"/>
      <c r="B68" s="14"/>
      <c r="C68" s="177"/>
      <c r="D68" s="248"/>
      <c r="E68" s="248"/>
      <c r="F68" s="168"/>
      <c r="G68" s="248"/>
      <c r="H68" s="168"/>
      <c r="I68" s="652"/>
      <c r="J68" s="653"/>
      <c r="K68" s="639"/>
      <c r="L68" s="639"/>
      <c r="M68" s="248"/>
      <c r="N68" s="248"/>
      <c r="O68" s="248"/>
      <c r="P68" s="169"/>
      <c r="Q68" s="169"/>
      <c r="R68" s="248"/>
      <c r="S68" s="635"/>
      <c r="T68" s="636"/>
      <c r="U68" s="275"/>
      <c r="V68" s="275"/>
      <c r="W68" s="275"/>
      <c r="X68" s="29"/>
      <c r="Y68" s="23"/>
    </row>
    <row r="69" spans="1:25" s="3" customFormat="1" ht="47.25" customHeight="1" x14ac:dyDescent="0.25">
      <c r="A69" s="13"/>
      <c r="B69" s="14"/>
      <c r="C69" s="177"/>
      <c r="D69" s="248"/>
      <c r="E69" s="248"/>
      <c r="F69" s="168"/>
      <c r="G69" s="248"/>
      <c r="H69" s="168"/>
      <c r="I69" s="652"/>
      <c r="J69" s="653"/>
      <c r="K69" s="639"/>
      <c r="L69" s="639"/>
      <c r="M69" s="248"/>
      <c r="N69" s="248"/>
      <c r="O69" s="248"/>
      <c r="P69" s="169"/>
      <c r="Q69" s="169"/>
      <c r="R69" s="248"/>
      <c r="S69" s="635"/>
      <c r="T69" s="636"/>
      <c r="U69" s="275"/>
      <c r="V69" s="275"/>
      <c r="W69" s="275"/>
      <c r="X69" s="29"/>
      <c r="Y69" s="23"/>
    </row>
    <row r="70" spans="1:25" s="3" customFormat="1" ht="47.25" customHeight="1" x14ac:dyDescent="0.25">
      <c r="A70" s="13"/>
      <c r="B70" s="14"/>
      <c r="C70" s="177"/>
      <c r="D70" s="248"/>
      <c r="E70" s="248"/>
      <c r="F70" s="168"/>
      <c r="G70" s="248"/>
      <c r="H70" s="168"/>
      <c r="I70" s="652"/>
      <c r="J70" s="653"/>
      <c r="K70" s="639"/>
      <c r="L70" s="639"/>
      <c r="M70" s="248"/>
      <c r="N70" s="248"/>
      <c r="O70" s="248"/>
      <c r="P70" s="169"/>
      <c r="Q70" s="169"/>
      <c r="R70" s="248"/>
      <c r="S70" s="635"/>
      <c r="T70" s="636"/>
      <c r="U70" s="275"/>
      <c r="V70" s="275"/>
      <c r="W70" s="275"/>
      <c r="X70" s="29"/>
      <c r="Y70" s="23"/>
    </row>
    <row r="71" spans="1:25" s="3" customFormat="1" ht="47.25" customHeight="1" x14ac:dyDescent="0.25">
      <c r="A71" s="13"/>
      <c r="B71" s="14"/>
      <c r="C71" s="177"/>
      <c r="D71" s="248"/>
      <c r="E71" s="248"/>
      <c r="F71" s="168"/>
      <c r="G71" s="248"/>
      <c r="H71" s="168"/>
      <c r="I71" s="652"/>
      <c r="J71" s="653"/>
      <c r="K71" s="639"/>
      <c r="L71" s="639"/>
      <c r="M71" s="248"/>
      <c r="N71" s="248"/>
      <c r="O71" s="248"/>
      <c r="P71" s="169"/>
      <c r="Q71" s="169"/>
      <c r="R71" s="248"/>
      <c r="S71" s="635"/>
      <c r="T71" s="636"/>
      <c r="U71" s="275"/>
      <c r="V71" s="275"/>
      <c r="W71" s="275"/>
      <c r="X71" s="29"/>
      <c r="Y71" s="23"/>
    </row>
    <row r="72" spans="1:25" s="3" customFormat="1" ht="47.25" customHeight="1" x14ac:dyDescent="0.25">
      <c r="A72" s="13"/>
      <c r="B72" s="14"/>
      <c r="C72" s="177"/>
      <c r="D72" s="248"/>
      <c r="E72" s="248"/>
      <c r="F72" s="168"/>
      <c r="G72" s="248"/>
      <c r="H72" s="168"/>
      <c r="I72" s="652"/>
      <c r="J72" s="653"/>
      <c r="K72" s="639"/>
      <c r="L72" s="639"/>
      <c r="M72" s="248"/>
      <c r="N72" s="248"/>
      <c r="O72" s="248"/>
      <c r="P72" s="169"/>
      <c r="Q72" s="169"/>
      <c r="R72" s="248"/>
      <c r="S72" s="635"/>
      <c r="T72" s="636"/>
      <c r="U72" s="275"/>
      <c r="V72" s="275"/>
      <c r="W72" s="275"/>
      <c r="X72" s="29"/>
      <c r="Y72" s="23"/>
    </row>
    <row r="73" spans="1:25" s="3" customFormat="1" ht="47.25" customHeight="1" x14ac:dyDescent="0.25">
      <c r="A73" s="13"/>
      <c r="B73" s="14"/>
      <c r="C73" s="177"/>
      <c r="D73" s="248"/>
      <c r="E73" s="248"/>
      <c r="F73" s="168"/>
      <c r="G73" s="248"/>
      <c r="H73" s="168"/>
      <c r="I73" s="652"/>
      <c r="J73" s="653"/>
      <c r="K73" s="639"/>
      <c r="L73" s="639"/>
      <c r="M73" s="248"/>
      <c r="N73" s="248"/>
      <c r="O73" s="248"/>
      <c r="P73" s="169"/>
      <c r="Q73" s="169"/>
      <c r="R73" s="248"/>
      <c r="S73" s="635"/>
      <c r="T73" s="636"/>
      <c r="U73" s="275"/>
      <c r="V73" s="275"/>
      <c r="W73" s="275"/>
      <c r="X73" s="29"/>
      <c r="Y73" s="23"/>
    </row>
    <row r="74" spans="1:25" s="3" customFormat="1" ht="47.25" customHeight="1" x14ac:dyDescent="0.25">
      <c r="A74" s="13"/>
      <c r="B74" s="14"/>
      <c r="C74" s="177"/>
      <c r="D74" s="248"/>
      <c r="E74" s="248"/>
      <c r="F74" s="168"/>
      <c r="G74" s="248"/>
      <c r="H74" s="168"/>
      <c r="I74" s="652"/>
      <c r="J74" s="653"/>
      <c r="K74" s="639"/>
      <c r="L74" s="639"/>
      <c r="M74" s="248"/>
      <c r="N74" s="248"/>
      <c r="O74" s="248"/>
      <c r="P74" s="169"/>
      <c r="Q74" s="169"/>
      <c r="R74" s="248"/>
      <c r="S74" s="635"/>
      <c r="T74" s="636"/>
      <c r="U74" s="275"/>
      <c r="V74" s="275"/>
      <c r="W74" s="275"/>
      <c r="X74" s="29"/>
      <c r="Y74" s="23"/>
    </row>
    <row r="75" spans="1:25" s="3" customFormat="1" ht="45.95" customHeight="1" x14ac:dyDescent="0.25">
      <c r="A75" s="13"/>
      <c r="B75" s="14"/>
      <c r="C75" s="177"/>
      <c r="D75" s="248"/>
      <c r="E75" s="248"/>
      <c r="F75" s="168"/>
      <c r="G75" s="248"/>
      <c r="H75" s="168"/>
      <c r="I75" s="652"/>
      <c r="J75" s="653"/>
      <c r="K75" s="639"/>
      <c r="L75" s="639"/>
      <c r="M75" s="248"/>
      <c r="N75" s="248"/>
      <c r="O75" s="248"/>
      <c r="P75" s="169"/>
      <c r="Q75" s="169"/>
      <c r="R75" s="248"/>
      <c r="S75" s="635"/>
      <c r="T75" s="636"/>
      <c r="U75" s="275"/>
      <c r="V75" s="275"/>
      <c r="W75" s="275"/>
      <c r="X75" s="29"/>
      <c r="Y75" s="23"/>
    </row>
    <row r="76" spans="1:25" s="3" customFormat="1" ht="51.75" customHeight="1" x14ac:dyDescent="0.25">
      <c r="A76" s="13"/>
      <c r="B76" s="14"/>
      <c r="C76" s="177"/>
      <c r="D76" s="248"/>
      <c r="E76" s="248"/>
      <c r="F76" s="168"/>
      <c r="G76" s="248"/>
      <c r="H76" s="168"/>
      <c r="I76" s="652"/>
      <c r="J76" s="653"/>
      <c r="K76" s="639"/>
      <c r="L76" s="639"/>
      <c r="M76" s="248"/>
      <c r="N76" s="248"/>
      <c r="O76" s="248"/>
      <c r="P76" s="169"/>
      <c r="Q76" s="169"/>
      <c r="R76" s="248"/>
      <c r="S76" s="635"/>
      <c r="T76" s="636"/>
      <c r="U76" s="275"/>
      <c r="V76" s="275"/>
      <c r="W76" s="275"/>
      <c r="X76" s="29"/>
      <c r="Y76" s="23"/>
    </row>
    <row r="77" spans="1:25" s="3" customFormat="1" ht="51.75" customHeight="1" x14ac:dyDescent="0.25">
      <c r="A77" s="13"/>
      <c r="B77" s="14"/>
      <c r="C77" s="177"/>
      <c r="D77" s="248"/>
      <c r="E77" s="248"/>
      <c r="F77" s="168"/>
      <c r="G77" s="248"/>
      <c r="H77" s="168"/>
      <c r="I77" s="652"/>
      <c r="J77" s="653"/>
      <c r="K77" s="639"/>
      <c r="L77" s="639"/>
      <c r="M77" s="248"/>
      <c r="N77" s="248"/>
      <c r="O77" s="248"/>
      <c r="P77" s="169"/>
      <c r="Q77" s="169"/>
      <c r="R77" s="248"/>
      <c r="S77" s="635"/>
      <c r="T77" s="636"/>
      <c r="U77" s="275"/>
      <c r="V77" s="275"/>
      <c r="W77" s="275"/>
      <c r="X77" s="29"/>
      <c r="Y77" s="23"/>
    </row>
    <row r="78" spans="1:25" s="3" customFormat="1" ht="51.75" customHeight="1" x14ac:dyDescent="0.25">
      <c r="A78" s="13"/>
      <c r="B78" s="14"/>
      <c r="C78" s="177"/>
      <c r="D78" s="248"/>
      <c r="E78" s="248"/>
      <c r="F78" s="168"/>
      <c r="G78" s="248"/>
      <c r="H78" s="168"/>
      <c r="I78" s="652"/>
      <c r="J78" s="653"/>
      <c r="K78" s="639"/>
      <c r="L78" s="639"/>
      <c r="M78" s="248"/>
      <c r="N78" s="248"/>
      <c r="O78" s="248"/>
      <c r="P78" s="169"/>
      <c r="Q78" s="169"/>
      <c r="R78" s="248"/>
      <c r="S78" s="635"/>
      <c r="T78" s="636"/>
      <c r="U78" s="275"/>
      <c r="V78" s="275"/>
      <c r="W78" s="275"/>
      <c r="X78" s="29"/>
      <c r="Y78" s="23"/>
    </row>
    <row r="79" spans="1:25" s="3" customFormat="1" ht="51.75" customHeight="1" x14ac:dyDescent="0.25">
      <c r="A79" s="13"/>
      <c r="B79" s="14"/>
      <c r="C79" s="177"/>
      <c r="D79" s="248"/>
      <c r="E79" s="248"/>
      <c r="F79" s="168"/>
      <c r="G79" s="248"/>
      <c r="H79" s="168"/>
      <c r="I79" s="652"/>
      <c r="J79" s="653"/>
      <c r="K79" s="639"/>
      <c r="L79" s="639"/>
      <c r="M79" s="248"/>
      <c r="N79" s="248"/>
      <c r="O79" s="248"/>
      <c r="P79" s="169"/>
      <c r="Q79" s="169"/>
      <c r="R79" s="248"/>
      <c r="S79" s="635"/>
      <c r="T79" s="636"/>
      <c r="U79" s="275"/>
      <c r="V79" s="275"/>
      <c r="W79" s="275"/>
      <c r="X79" s="29"/>
      <c r="Y79" s="23"/>
    </row>
    <row r="80" spans="1:25" s="3" customFormat="1" ht="51.75" customHeight="1" x14ac:dyDescent="0.25">
      <c r="A80" s="13"/>
      <c r="B80" s="14"/>
      <c r="C80" s="177"/>
      <c r="D80" s="248"/>
      <c r="E80" s="248"/>
      <c r="F80" s="168"/>
      <c r="G80" s="248"/>
      <c r="H80" s="168"/>
      <c r="I80" s="652"/>
      <c r="J80" s="653"/>
      <c r="K80" s="639"/>
      <c r="L80" s="639"/>
      <c r="M80" s="248"/>
      <c r="N80" s="248"/>
      <c r="O80" s="248"/>
      <c r="P80" s="169"/>
      <c r="Q80" s="169"/>
      <c r="R80" s="248"/>
      <c r="S80" s="635"/>
      <c r="T80" s="636"/>
      <c r="U80" s="275"/>
      <c r="V80" s="275"/>
      <c r="W80" s="275"/>
      <c r="X80" s="29"/>
      <c r="Y80" s="23"/>
    </row>
    <row r="81" spans="1:25" s="3" customFormat="1" ht="47.25" customHeight="1" x14ac:dyDescent="0.25">
      <c r="A81" s="13"/>
      <c r="B81" s="14"/>
      <c r="C81" s="177"/>
      <c r="D81" s="248"/>
      <c r="E81" s="248"/>
      <c r="F81" s="168"/>
      <c r="G81" s="248"/>
      <c r="H81" s="168"/>
      <c r="I81" s="652"/>
      <c r="J81" s="653"/>
      <c r="K81" s="639"/>
      <c r="L81" s="639"/>
      <c r="M81" s="248"/>
      <c r="N81" s="248"/>
      <c r="O81" s="248"/>
      <c r="P81" s="169"/>
      <c r="Q81" s="169"/>
      <c r="R81" s="248"/>
      <c r="S81" s="635"/>
      <c r="T81" s="636"/>
      <c r="U81" s="275"/>
      <c r="V81" s="275"/>
      <c r="W81" s="275"/>
      <c r="X81" s="29"/>
      <c r="Y81" s="23"/>
    </row>
    <row r="82" spans="1:25" s="3" customFormat="1" ht="47.25" customHeight="1" x14ac:dyDescent="0.25">
      <c r="A82" s="13"/>
      <c r="B82" s="14"/>
      <c r="C82" s="177"/>
      <c r="D82" s="248"/>
      <c r="E82" s="248"/>
      <c r="F82" s="168"/>
      <c r="G82" s="248"/>
      <c r="H82" s="168"/>
      <c r="I82" s="652"/>
      <c r="J82" s="653"/>
      <c r="K82" s="639"/>
      <c r="L82" s="639"/>
      <c r="M82" s="248"/>
      <c r="N82" s="248"/>
      <c r="O82" s="248"/>
      <c r="P82" s="169"/>
      <c r="Q82" s="169"/>
      <c r="R82" s="248"/>
      <c r="S82" s="635"/>
      <c r="T82" s="636"/>
      <c r="U82" s="275"/>
      <c r="V82" s="275"/>
      <c r="W82" s="275"/>
      <c r="X82" s="29"/>
      <c r="Y82" s="23"/>
    </row>
    <row r="83" spans="1:25" s="3" customFormat="1" ht="47.25" customHeight="1" x14ac:dyDescent="0.25">
      <c r="A83" s="13"/>
      <c r="B83" s="14"/>
      <c r="C83" s="177"/>
      <c r="D83" s="248"/>
      <c r="E83" s="248"/>
      <c r="F83" s="168"/>
      <c r="G83" s="248"/>
      <c r="H83" s="168"/>
      <c r="I83" s="652"/>
      <c r="J83" s="653"/>
      <c r="K83" s="639"/>
      <c r="L83" s="639"/>
      <c r="M83" s="248"/>
      <c r="N83" s="248"/>
      <c r="O83" s="248"/>
      <c r="P83" s="169"/>
      <c r="Q83" s="169"/>
      <c r="R83" s="248"/>
      <c r="S83" s="635"/>
      <c r="T83" s="636"/>
      <c r="U83" s="275"/>
      <c r="V83" s="275"/>
      <c r="W83" s="275"/>
      <c r="X83" s="29"/>
      <c r="Y83" s="23"/>
    </row>
    <row r="84" spans="1:25" s="3" customFormat="1" ht="47.25" customHeight="1" x14ac:dyDescent="0.25">
      <c r="A84" s="13"/>
      <c r="B84" s="14"/>
      <c r="C84" s="177"/>
      <c r="D84" s="248"/>
      <c r="E84" s="248"/>
      <c r="F84" s="168"/>
      <c r="G84" s="248"/>
      <c r="H84" s="168"/>
      <c r="I84" s="652"/>
      <c r="J84" s="653"/>
      <c r="K84" s="639"/>
      <c r="L84" s="639"/>
      <c r="M84" s="248"/>
      <c r="N84" s="248"/>
      <c r="O84" s="248"/>
      <c r="P84" s="169"/>
      <c r="Q84" s="169"/>
      <c r="R84" s="248"/>
      <c r="S84" s="635"/>
      <c r="T84" s="636"/>
      <c r="U84" s="275"/>
      <c r="V84" s="275"/>
      <c r="W84" s="275"/>
      <c r="X84" s="29"/>
      <c r="Y84" s="23"/>
    </row>
    <row r="85" spans="1:25" s="3" customFormat="1" ht="47.25" customHeight="1" x14ac:dyDescent="0.25">
      <c r="A85" s="13"/>
      <c r="B85" s="14"/>
      <c r="C85" s="177"/>
      <c r="D85" s="248"/>
      <c r="E85" s="248"/>
      <c r="F85" s="168"/>
      <c r="G85" s="248"/>
      <c r="H85" s="168"/>
      <c r="I85" s="652"/>
      <c r="J85" s="653"/>
      <c r="K85" s="639"/>
      <c r="L85" s="639"/>
      <c r="M85" s="248"/>
      <c r="N85" s="248"/>
      <c r="O85" s="248"/>
      <c r="P85" s="169"/>
      <c r="Q85" s="169"/>
      <c r="R85" s="248"/>
      <c r="S85" s="635"/>
      <c r="T85" s="636"/>
      <c r="U85" s="275"/>
      <c r="V85" s="275"/>
      <c r="W85" s="275"/>
      <c r="X85" s="29"/>
      <c r="Y85" s="23"/>
    </row>
    <row r="86" spans="1:25" s="3" customFormat="1" ht="47.25" customHeight="1" x14ac:dyDescent="0.25">
      <c r="A86" s="13"/>
      <c r="B86" s="14"/>
      <c r="C86" s="177"/>
      <c r="D86" s="248"/>
      <c r="E86" s="248"/>
      <c r="F86" s="168"/>
      <c r="G86" s="248"/>
      <c r="H86" s="168"/>
      <c r="I86" s="652"/>
      <c r="J86" s="653"/>
      <c r="K86" s="639"/>
      <c r="L86" s="639"/>
      <c r="M86" s="248"/>
      <c r="N86" s="248"/>
      <c r="O86" s="248"/>
      <c r="P86" s="169"/>
      <c r="Q86" s="169"/>
      <c r="R86" s="248"/>
      <c r="S86" s="635"/>
      <c r="T86" s="636"/>
      <c r="U86" s="275"/>
      <c r="V86" s="275"/>
      <c r="W86" s="275"/>
      <c r="X86" s="29"/>
      <c r="Y86" s="23"/>
    </row>
    <row r="87" spans="1:25" s="3" customFormat="1" ht="47.25" customHeight="1" x14ac:dyDescent="0.25">
      <c r="A87" s="13"/>
      <c r="B87" s="14"/>
      <c r="C87" s="177"/>
      <c r="D87" s="248"/>
      <c r="E87" s="248"/>
      <c r="F87" s="168"/>
      <c r="G87" s="248"/>
      <c r="H87" s="168"/>
      <c r="I87" s="652"/>
      <c r="J87" s="653"/>
      <c r="K87" s="639"/>
      <c r="L87" s="639"/>
      <c r="M87" s="248"/>
      <c r="N87" s="248"/>
      <c r="O87" s="248"/>
      <c r="P87" s="169"/>
      <c r="Q87" s="169"/>
      <c r="R87" s="248"/>
      <c r="S87" s="635"/>
      <c r="T87" s="636"/>
      <c r="U87" s="275"/>
      <c r="V87" s="275"/>
      <c r="W87" s="275"/>
      <c r="X87" s="29"/>
      <c r="Y87" s="23"/>
    </row>
    <row r="88" spans="1:25" s="3" customFormat="1" ht="51.75" customHeight="1" x14ac:dyDescent="0.25">
      <c r="A88" s="13"/>
      <c r="B88" s="14"/>
      <c r="C88" s="177"/>
      <c r="D88" s="248"/>
      <c r="E88" s="248"/>
      <c r="F88" s="168"/>
      <c r="G88" s="248"/>
      <c r="H88" s="168"/>
      <c r="I88" s="652"/>
      <c r="J88" s="653"/>
      <c r="K88" s="639"/>
      <c r="L88" s="639"/>
      <c r="M88" s="248"/>
      <c r="N88" s="248"/>
      <c r="O88" s="248"/>
      <c r="P88" s="169"/>
      <c r="Q88" s="169"/>
      <c r="R88" s="248"/>
      <c r="S88" s="635"/>
      <c r="T88" s="636"/>
      <c r="U88" s="275"/>
      <c r="V88" s="275"/>
      <c r="W88" s="275"/>
      <c r="X88" s="29"/>
      <c r="Y88" s="23"/>
    </row>
    <row r="89" spans="1:25" s="3" customFormat="1" ht="51.75" customHeight="1" x14ac:dyDescent="0.25">
      <c r="A89" s="13"/>
      <c r="B89" s="14"/>
      <c r="C89" s="177"/>
      <c r="D89" s="248"/>
      <c r="E89" s="248"/>
      <c r="F89" s="168"/>
      <c r="G89" s="248"/>
      <c r="H89" s="168"/>
      <c r="I89" s="652"/>
      <c r="J89" s="653"/>
      <c r="K89" s="639"/>
      <c r="L89" s="639"/>
      <c r="M89" s="248"/>
      <c r="N89" s="248"/>
      <c r="O89" s="248"/>
      <c r="P89" s="169"/>
      <c r="Q89" s="169"/>
      <c r="R89" s="248"/>
      <c r="S89" s="635"/>
      <c r="T89" s="636"/>
      <c r="U89" s="275"/>
      <c r="V89" s="275"/>
      <c r="W89" s="275"/>
      <c r="X89" s="29"/>
      <c r="Y89" s="23"/>
    </row>
    <row r="90" spans="1:25" s="3" customFormat="1" ht="47.25" customHeight="1" x14ac:dyDescent="0.25">
      <c r="A90" s="13"/>
      <c r="B90" s="14"/>
      <c r="C90" s="177"/>
      <c r="D90" s="248"/>
      <c r="E90" s="248"/>
      <c r="F90" s="168"/>
      <c r="G90" s="248"/>
      <c r="H90" s="168"/>
      <c r="I90" s="652"/>
      <c r="J90" s="653"/>
      <c r="K90" s="639"/>
      <c r="L90" s="639"/>
      <c r="M90" s="248"/>
      <c r="N90" s="248"/>
      <c r="O90" s="248"/>
      <c r="P90" s="169"/>
      <c r="Q90" s="169"/>
      <c r="R90" s="248"/>
      <c r="S90" s="635"/>
      <c r="T90" s="636"/>
      <c r="U90" s="275"/>
      <c r="V90" s="275"/>
      <c r="W90" s="275"/>
      <c r="X90" s="29"/>
      <c r="Y90" s="23"/>
    </row>
    <row r="91" spans="1:25" s="3" customFormat="1" ht="51.75" customHeight="1" x14ac:dyDescent="0.25">
      <c r="A91" s="13"/>
      <c r="B91" s="14"/>
      <c r="C91" s="177"/>
      <c r="D91" s="248"/>
      <c r="E91" s="248"/>
      <c r="F91" s="168"/>
      <c r="G91" s="248"/>
      <c r="H91" s="168"/>
      <c r="I91" s="652"/>
      <c r="J91" s="653"/>
      <c r="K91" s="639"/>
      <c r="L91" s="639"/>
      <c r="M91" s="248"/>
      <c r="N91" s="248"/>
      <c r="O91" s="248"/>
      <c r="P91" s="169"/>
      <c r="Q91" s="169"/>
      <c r="R91" s="248"/>
      <c r="S91" s="635"/>
      <c r="T91" s="636"/>
      <c r="U91" s="275"/>
      <c r="V91" s="275"/>
      <c r="W91" s="275"/>
      <c r="X91" s="29"/>
      <c r="Y91" s="23"/>
    </row>
    <row r="92" spans="1:25" s="3" customFormat="1" ht="47.25" customHeight="1" x14ac:dyDescent="0.25">
      <c r="A92" s="13"/>
      <c r="B92" s="14"/>
      <c r="C92" s="177"/>
      <c r="D92" s="248"/>
      <c r="E92" s="248"/>
      <c r="F92" s="168"/>
      <c r="G92" s="248"/>
      <c r="H92" s="168"/>
      <c r="I92" s="652"/>
      <c r="J92" s="653"/>
      <c r="K92" s="639"/>
      <c r="L92" s="639"/>
      <c r="M92" s="248"/>
      <c r="N92" s="248"/>
      <c r="O92" s="248"/>
      <c r="P92" s="169"/>
      <c r="Q92" s="169"/>
      <c r="R92" s="248"/>
      <c r="S92" s="635"/>
      <c r="T92" s="636"/>
      <c r="U92" s="275"/>
      <c r="V92" s="275"/>
      <c r="W92" s="275"/>
      <c r="X92" s="29"/>
      <c r="Y92" s="23"/>
    </row>
    <row r="93" spans="1:25" s="3" customFormat="1" ht="47.25" customHeight="1" x14ac:dyDescent="0.25">
      <c r="A93" s="13"/>
      <c r="B93" s="14"/>
      <c r="C93" s="177"/>
      <c r="D93" s="248"/>
      <c r="E93" s="248"/>
      <c r="F93" s="168"/>
      <c r="G93" s="248"/>
      <c r="H93" s="168"/>
      <c r="I93" s="652"/>
      <c r="J93" s="653"/>
      <c r="K93" s="639"/>
      <c r="L93" s="639"/>
      <c r="M93" s="248"/>
      <c r="N93" s="248"/>
      <c r="O93" s="248"/>
      <c r="P93" s="169"/>
      <c r="Q93" s="169"/>
      <c r="R93" s="248"/>
      <c r="S93" s="635"/>
      <c r="T93" s="636"/>
      <c r="U93" s="275"/>
      <c r="V93" s="275"/>
      <c r="W93" s="275"/>
      <c r="X93" s="29"/>
      <c r="Y93" s="23"/>
    </row>
    <row r="94" spans="1:25" s="3" customFormat="1" ht="51.75" customHeight="1" x14ac:dyDescent="0.25">
      <c r="A94" s="13"/>
      <c r="B94" s="14"/>
      <c r="C94" s="177"/>
      <c r="D94" s="248"/>
      <c r="E94" s="248"/>
      <c r="F94" s="168"/>
      <c r="G94" s="248"/>
      <c r="H94" s="168"/>
      <c r="I94" s="652"/>
      <c r="J94" s="653"/>
      <c r="K94" s="639"/>
      <c r="L94" s="639"/>
      <c r="M94" s="248"/>
      <c r="N94" s="248"/>
      <c r="O94" s="248"/>
      <c r="P94" s="169"/>
      <c r="Q94" s="169"/>
      <c r="R94" s="248"/>
      <c r="S94" s="635"/>
      <c r="T94" s="636"/>
      <c r="U94" s="275"/>
      <c r="V94" s="275"/>
      <c r="W94" s="275"/>
      <c r="X94" s="29"/>
      <c r="Y94" s="23"/>
    </row>
    <row r="95" spans="1:25" s="3" customFormat="1" ht="47.25" customHeight="1" x14ac:dyDescent="0.25">
      <c r="A95" s="13"/>
      <c r="B95" s="14"/>
      <c r="C95" s="177"/>
      <c r="D95" s="248"/>
      <c r="E95" s="248"/>
      <c r="F95" s="168"/>
      <c r="G95" s="248"/>
      <c r="H95" s="168"/>
      <c r="I95" s="652"/>
      <c r="J95" s="653"/>
      <c r="K95" s="639"/>
      <c r="L95" s="639"/>
      <c r="M95" s="248"/>
      <c r="N95" s="248"/>
      <c r="O95" s="248"/>
      <c r="P95" s="169"/>
      <c r="Q95" s="169"/>
      <c r="R95" s="248"/>
      <c r="S95" s="635"/>
      <c r="T95" s="636"/>
      <c r="U95" s="275"/>
      <c r="V95" s="275"/>
      <c r="W95" s="275"/>
      <c r="X95" s="29"/>
      <c r="Y95" s="23"/>
    </row>
    <row r="96" spans="1:25" s="3" customFormat="1" ht="47.25" customHeight="1" x14ac:dyDescent="0.25">
      <c r="A96" s="13"/>
      <c r="B96" s="14"/>
      <c r="C96" s="177"/>
      <c r="D96" s="248"/>
      <c r="E96" s="248"/>
      <c r="F96" s="168"/>
      <c r="G96" s="248"/>
      <c r="H96" s="168"/>
      <c r="I96" s="652"/>
      <c r="J96" s="653"/>
      <c r="K96" s="639"/>
      <c r="L96" s="639"/>
      <c r="M96" s="248"/>
      <c r="N96" s="248"/>
      <c r="O96" s="248"/>
      <c r="P96" s="169"/>
      <c r="Q96" s="169"/>
      <c r="R96" s="248"/>
      <c r="S96" s="635"/>
      <c r="T96" s="636"/>
      <c r="U96" s="275"/>
      <c r="V96" s="275"/>
      <c r="W96" s="275"/>
      <c r="X96" s="29"/>
      <c r="Y96" s="23"/>
    </row>
    <row r="97" spans="1:25" s="3" customFormat="1" ht="47.25" customHeight="1" x14ac:dyDescent="0.25">
      <c r="A97" s="13"/>
      <c r="B97" s="14"/>
      <c r="C97" s="177"/>
      <c r="D97" s="248"/>
      <c r="E97" s="248"/>
      <c r="F97" s="168"/>
      <c r="G97" s="248"/>
      <c r="H97" s="168"/>
      <c r="I97" s="652"/>
      <c r="J97" s="653"/>
      <c r="K97" s="639"/>
      <c r="L97" s="639"/>
      <c r="M97" s="248"/>
      <c r="N97" s="248"/>
      <c r="O97" s="248"/>
      <c r="P97" s="169"/>
      <c r="Q97" s="169"/>
      <c r="R97" s="248"/>
      <c r="S97" s="635"/>
      <c r="T97" s="636"/>
      <c r="U97" s="275"/>
      <c r="V97" s="275"/>
      <c r="W97" s="275"/>
      <c r="X97" s="29"/>
      <c r="Y97" s="23"/>
    </row>
    <row r="98" spans="1:25" s="3" customFormat="1" ht="47.25" customHeight="1" x14ac:dyDescent="0.25">
      <c r="A98" s="13"/>
      <c r="B98" s="14"/>
      <c r="C98" s="177"/>
      <c r="D98" s="248"/>
      <c r="E98" s="248"/>
      <c r="F98" s="168"/>
      <c r="G98" s="248"/>
      <c r="H98" s="168"/>
      <c r="I98" s="652"/>
      <c r="J98" s="653"/>
      <c r="K98" s="639"/>
      <c r="L98" s="639"/>
      <c r="M98" s="248"/>
      <c r="N98" s="248"/>
      <c r="O98" s="248"/>
      <c r="P98" s="169"/>
      <c r="Q98" s="169"/>
      <c r="R98" s="248"/>
      <c r="S98" s="635"/>
      <c r="T98" s="636"/>
      <c r="U98" s="275"/>
      <c r="V98" s="275"/>
      <c r="W98" s="275"/>
      <c r="X98" s="29"/>
      <c r="Y98" s="23"/>
    </row>
    <row r="99" spans="1:25" s="3" customFormat="1" ht="47.25" customHeight="1" x14ac:dyDescent="0.25">
      <c r="A99" s="13"/>
      <c r="B99" s="14"/>
      <c r="C99" s="177"/>
      <c r="D99" s="248"/>
      <c r="E99" s="248"/>
      <c r="F99" s="168"/>
      <c r="G99" s="248"/>
      <c r="H99" s="168"/>
      <c r="I99" s="652"/>
      <c r="J99" s="653"/>
      <c r="K99" s="639"/>
      <c r="L99" s="639"/>
      <c r="M99" s="248"/>
      <c r="N99" s="248"/>
      <c r="O99" s="248"/>
      <c r="P99" s="169"/>
      <c r="Q99" s="169"/>
      <c r="R99" s="248"/>
      <c r="S99" s="635"/>
      <c r="T99" s="636"/>
      <c r="U99" s="275"/>
      <c r="V99" s="275"/>
      <c r="W99" s="275"/>
      <c r="X99" s="29"/>
      <c r="Y99" s="23"/>
    </row>
    <row r="100" spans="1:25" s="3" customFormat="1" ht="47.25" customHeight="1" x14ac:dyDescent="0.25">
      <c r="A100" s="13"/>
      <c r="B100" s="14"/>
      <c r="C100" s="177"/>
      <c r="D100" s="248"/>
      <c r="E100" s="248"/>
      <c r="F100" s="168"/>
      <c r="G100" s="248"/>
      <c r="H100" s="168"/>
      <c r="I100" s="652"/>
      <c r="J100" s="653"/>
      <c r="K100" s="639"/>
      <c r="L100" s="639"/>
      <c r="M100" s="248"/>
      <c r="N100" s="248"/>
      <c r="O100" s="248"/>
      <c r="P100" s="169"/>
      <c r="Q100" s="169"/>
      <c r="R100" s="248"/>
      <c r="S100" s="635"/>
      <c r="T100" s="636"/>
      <c r="U100" s="275"/>
      <c r="V100" s="275"/>
      <c r="W100" s="275"/>
      <c r="X100" s="29"/>
      <c r="Y100" s="23"/>
    </row>
    <row r="101" spans="1:25" s="3" customFormat="1" ht="47.25" customHeight="1" x14ac:dyDescent="0.25">
      <c r="A101" s="13"/>
      <c r="B101" s="14"/>
      <c r="C101" s="177"/>
      <c r="D101" s="248"/>
      <c r="E101" s="248"/>
      <c r="F101" s="168"/>
      <c r="G101" s="248"/>
      <c r="H101" s="168"/>
      <c r="I101" s="652"/>
      <c r="J101" s="653"/>
      <c r="K101" s="639"/>
      <c r="L101" s="639"/>
      <c r="M101" s="248"/>
      <c r="N101" s="248"/>
      <c r="O101" s="248"/>
      <c r="P101" s="169"/>
      <c r="Q101" s="169"/>
      <c r="R101" s="248"/>
      <c r="S101" s="635"/>
      <c r="T101" s="636"/>
      <c r="U101" s="275"/>
      <c r="V101" s="275"/>
      <c r="W101" s="275"/>
      <c r="X101" s="29"/>
      <c r="Y101" s="23"/>
    </row>
    <row r="102" spans="1:25" s="3" customFormat="1" ht="47.25" customHeight="1" x14ac:dyDescent="0.25">
      <c r="A102" s="13"/>
      <c r="B102" s="14"/>
      <c r="C102" s="177"/>
      <c r="D102" s="248"/>
      <c r="E102" s="248"/>
      <c r="F102" s="168"/>
      <c r="G102" s="248"/>
      <c r="H102" s="168"/>
      <c r="I102" s="652"/>
      <c r="J102" s="653"/>
      <c r="K102" s="639"/>
      <c r="L102" s="639"/>
      <c r="M102" s="248"/>
      <c r="N102" s="248"/>
      <c r="O102" s="248"/>
      <c r="P102" s="169"/>
      <c r="Q102" s="169"/>
      <c r="R102" s="248"/>
      <c r="S102" s="635"/>
      <c r="T102" s="636"/>
      <c r="U102" s="275"/>
      <c r="V102" s="275"/>
      <c r="W102" s="275"/>
      <c r="X102" s="29"/>
      <c r="Y102" s="23"/>
    </row>
    <row r="103" spans="1:25" s="3" customFormat="1" ht="47.25" customHeight="1" thickBot="1" x14ac:dyDescent="0.3">
      <c r="A103" s="13"/>
      <c r="B103" s="14"/>
      <c r="C103" s="182"/>
      <c r="D103" s="249"/>
      <c r="E103" s="249"/>
      <c r="F103" s="171"/>
      <c r="G103" s="249"/>
      <c r="H103" s="171"/>
      <c r="I103" s="650"/>
      <c r="J103" s="651"/>
      <c r="K103" s="640"/>
      <c r="L103" s="640"/>
      <c r="M103" s="249"/>
      <c r="N103" s="249"/>
      <c r="O103" s="249"/>
      <c r="P103" s="172"/>
      <c r="Q103" s="172"/>
      <c r="R103" s="249"/>
      <c r="S103" s="635"/>
      <c r="T103" s="636"/>
      <c r="U103" s="275"/>
      <c r="V103" s="275"/>
      <c r="W103" s="275"/>
      <c r="X103" s="29"/>
      <c r="Y103" s="23"/>
    </row>
    <row r="104" spans="1:25" s="3" customFormat="1" ht="18" customHeight="1" x14ac:dyDescent="0.25">
      <c r="A104" s="13"/>
      <c r="B104" s="14"/>
      <c r="C104" s="11"/>
      <c r="D104" s="18"/>
      <c r="E104" s="18"/>
      <c r="F104" s="18"/>
      <c r="G104" s="18"/>
      <c r="H104" s="18"/>
      <c r="I104" s="18"/>
      <c r="J104" s="18"/>
      <c r="K104" s="18"/>
      <c r="L104" s="18"/>
      <c r="M104" s="18"/>
      <c r="N104" s="18"/>
      <c r="O104" s="18"/>
      <c r="P104" s="18"/>
      <c r="Q104" s="18"/>
      <c r="R104" s="18"/>
      <c r="S104" s="18"/>
      <c r="T104" s="18"/>
      <c r="U104" s="18"/>
      <c r="V104" s="18"/>
      <c r="W104" s="18"/>
      <c r="X104" s="29"/>
      <c r="Y104" s="23"/>
    </row>
    <row r="105" spans="1:25" s="16" customFormat="1" ht="18" customHeight="1" x14ac:dyDescent="0.25">
      <c r="B105" s="14"/>
      <c r="C105" s="61" t="s">
        <v>47</v>
      </c>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thickBot="1" x14ac:dyDescent="0.3">
      <c r="B106" s="14"/>
      <c r="C106" s="11"/>
      <c r="D106" s="18"/>
      <c r="E106" s="18"/>
      <c r="F106" s="18"/>
      <c r="G106" s="18"/>
      <c r="H106" s="18"/>
      <c r="I106" s="1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641"/>
      <c r="D107" s="642"/>
      <c r="E107" s="642"/>
      <c r="F107" s="642"/>
      <c r="G107" s="642"/>
      <c r="H107" s="642"/>
      <c r="I107" s="643"/>
      <c r="J107" s="18"/>
      <c r="K107" s="18"/>
      <c r="L107" s="18"/>
      <c r="M107" s="18"/>
      <c r="N107" s="18"/>
      <c r="O107" s="18"/>
      <c r="P107" s="18"/>
      <c r="Q107" s="18"/>
      <c r="R107" s="18"/>
      <c r="S107" s="18"/>
      <c r="T107" s="18"/>
      <c r="U107" s="18"/>
      <c r="V107" s="18"/>
      <c r="W107" s="18"/>
      <c r="X107" s="29"/>
    </row>
    <row r="108" spans="1:25" s="16" customFormat="1" ht="18" customHeight="1" x14ac:dyDescent="0.25">
      <c r="B108" s="14"/>
      <c r="C108" s="644"/>
      <c r="D108" s="645"/>
      <c r="E108" s="645"/>
      <c r="F108" s="645"/>
      <c r="G108" s="645"/>
      <c r="H108" s="645"/>
      <c r="I108" s="646"/>
      <c r="J108" s="18"/>
      <c r="K108" s="18"/>
      <c r="L108" s="18"/>
      <c r="M108" s="18"/>
      <c r="N108" s="18"/>
      <c r="O108" s="18"/>
      <c r="P108" s="18"/>
      <c r="Q108" s="18"/>
      <c r="R108" s="18"/>
      <c r="S108" s="18"/>
      <c r="T108" s="18"/>
      <c r="U108" s="18"/>
      <c r="V108" s="18"/>
      <c r="W108" s="18"/>
      <c r="X108" s="29"/>
    </row>
    <row r="109" spans="1:25" s="16" customFormat="1" ht="18" customHeight="1" x14ac:dyDescent="0.25">
      <c r="B109" s="14"/>
      <c r="C109" s="644"/>
      <c r="D109" s="645"/>
      <c r="E109" s="645"/>
      <c r="F109" s="645"/>
      <c r="G109" s="645"/>
      <c r="H109" s="645"/>
      <c r="I109" s="646"/>
      <c r="J109" s="18"/>
      <c r="K109" s="18"/>
      <c r="L109" s="18"/>
      <c r="M109" s="18"/>
      <c r="N109" s="18"/>
      <c r="O109" s="18"/>
      <c r="P109" s="18"/>
      <c r="Q109" s="18"/>
      <c r="R109" s="18"/>
      <c r="S109" s="18"/>
      <c r="T109" s="18"/>
      <c r="U109" s="18"/>
      <c r="V109" s="18"/>
      <c r="W109" s="18"/>
      <c r="X109" s="29"/>
    </row>
    <row r="110" spans="1:25" s="16" customFormat="1" ht="18" customHeight="1" x14ac:dyDescent="0.25">
      <c r="B110" s="14"/>
      <c r="C110" s="644"/>
      <c r="D110" s="645"/>
      <c r="E110" s="645"/>
      <c r="F110" s="645"/>
      <c r="G110" s="645"/>
      <c r="H110" s="645"/>
      <c r="I110" s="646"/>
      <c r="J110" s="18"/>
      <c r="K110" s="18"/>
      <c r="L110" s="18"/>
      <c r="M110" s="18"/>
      <c r="N110" s="18"/>
      <c r="O110" s="18"/>
      <c r="P110" s="18"/>
      <c r="Q110" s="18"/>
      <c r="R110" s="18"/>
      <c r="S110" s="18"/>
      <c r="T110" s="18"/>
      <c r="U110" s="18"/>
      <c r="V110" s="18"/>
      <c r="W110" s="18"/>
      <c r="X110" s="29"/>
    </row>
    <row r="111" spans="1:25" ht="19.5" thickBot="1" x14ac:dyDescent="0.3">
      <c r="A111" s="1"/>
      <c r="B111" s="30"/>
      <c r="C111" s="647"/>
      <c r="D111" s="648"/>
      <c r="E111" s="648"/>
      <c r="F111" s="648"/>
      <c r="G111" s="648"/>
      <c r="H111" s="648"/>
      <c r="I111" s="649"/>
      <c r="J111" s="18"/>
      <c r="K111" s="18"/>
      <c r="L111" s="18"/>
      <c r="M111" s="18"/>
      <c r="N111" s="18"/>
      <c r="O111" s="18"/>
      <c r="P111" s="18"/>
      <c r="Q111" s="18"/>
      <c r="R111" s="18"/>
      <c r="S111" s="18"/>
      <c r="T111" s="18"/>
      <c r="U111" s="18"/>
      <c r="V111" s="18"/>
      <c r="W111" s="18"/>
      <c r="X111" s="29"/>
    </row>
    <row r="112" spans="1:25" ht="18.75" x14ac:dyDescent="0.25">
      <c r="A112" s="1"/>
      <c r="B112" s="30"/>
      <c r="C112" s="57"/>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634</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75" x14ac:dyDescent="0.25">
      <c r="A114" s="1"/>
      <c r="B114" s="31"/>
      <c r="C114" s="20" t="s">
        <v>551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19.5" thickBot="1" x14ac:dyDescent="0.3">
      <c r="A115" s="1"/>
      <c r="B115" s="31"/>
      <c r="C115" s="20"/>
      <c r="D115" s="18"/>
      <c r="E115" s="18"/>
      <c r="F115" s="18"/>
      <c r="G115" s="18"/>
      <c r="H115" s="18"/>
      <c r="I115" s="18"/>
      <c r="J115" s="18"/>
      <c r="K115" s="18"/>
      <c r="L115" s="18"/>
      <c r="M115" s="18"/>
      <c r="N115" s="18"/>
      <c r="O115" s="18"/>
      <c r="P115" s="18"/>
      <c r="Q115" s="18"/>
      <c r="R115" s="18"/>
      <c r="S115" s="18"/>
      <c r="T115" s="18"/>
      <c r="U115" s="18"/>
      <c r="V115" s="18"/>
      <c r="W115" s="18"/>
      <c r="X115" s="29"/>
    </row>
    <row r="116" spans="1:24" ht="79.150000000000006" customHeight="1" thickBot="1" x14ac:dyDescent="0.3">
      <c r="A116" s="1"/>
      <c r="B116" s="30"/>
      <c r="C116" s="637" t="s">
        <v>635</v>
      </c>
      <c r="D116" s="638"/>
      <c r="E116" s="660" t="s">
        <v>636</v>
      </c>
      <c r="F116" s="661"/>
      <c r="G116" s="661"/>
      <c r="H116" s="655"/>
      <c r="I116" s="255" t="s">
        <v>23</v>
      </c>
      <c r="J116" s="257" t="s">
        <v>48</v>
      </c>
      <c r="K116" s="257" t="s">
        <v>49</v>
      </c>
      <c r="L116" s="257" t="s">
        <v>50</v>
      </c>
      <c r="M116" s="257" t="s">
        <v>51</v>
      </c>
      <c r="N116" s="257" t="s">
        <v>21</v>
      </c>
      <c r="O116" s="54" t="s">
        <v>8</v>
      </c>
      <c r="P116" s="18"/>
      <c r="Q116" s="18"/>
      <c r="R116" s="18"/>
      <c r="S116" s="18"/>
      <c r="T116" s="18"/>
      <c r="U116" s="18"/>
      <c r="V116" s="18"/>
      <c r="W116" s="18"/>
      <c r="X116" s="29"/>
    </row>
    <row r="117" spans="1:24" ht="90" x14ac:dyDescent="0.25">
      <c r="A117" s="1"/>
      <c r="B117" s="30"/>
      <c r="C117" s="633" t="s">
        <v>898</v>
      </c>
      <c r="D117" s="634"/>
      <c r="E117" s="662" t="s">
        <v>900</v>
      </c>
      <c r="F117" s="662"/>
      <c r="G117" s="662"/>
      <c r="H117" s="663"/>
      <c r="I117" s="416" t="s">
        <v>881</v>
      </c>
      <c r="J117" s="416" t="s">
        <v>882</v>
      </c>
      <c r="K117" s="416" t="s">
        <v>782</v>
      </c>
      <c r="L117" s="416" t="s">
        <v>883</v>
      </c>
      <c r="M117" s="416" t="s">
        <v>884</v>
      </c>
      <c r="N117" s="409" t="s">
        <v>899</v>
      </c>
      <c r="O117" s="166" t="s">
        <v>19</v>
      </c>
      <c r="P117" s="18"/>
      <c r="Q117" s="18"/>
      <c r="R117" s="18"/>
      <c r="S117" s="18"/>
      <c r="T117" s="18"/>
      <c r="U117" s="18"/>
      <c r="V117" s="18"/>
      <c r="W117" s="18"/>
      <c r="X117" s="29"/>
    </row>
    <row r="118" spans="1:24" ht="60" x14ac:dyDescent="0.25">
      <c r="A118" s="1"/>
      <c r="B118" s="30"/>
      <c r="C118" s="629" t="s">
        <v>898</v>
      </c>
      <c r="D118" s="630"/>
      <c r="E118" s="664" t="s">
        <v>901</v>
      </c>
      <c r="F118" s="664"/>
      <c r="G118" s="664"/>
      <c r="H118" s="664"/>
      <c r="I118" s="402" t="s">
        <v>881</v>
      </c>
      <c r="J118" s="402" t="s">
        <v>886</v>
      </c>
      <c r="K118" s="402" t="s">
        <v>782</v>
      </c>
      <c r="L118" s="402" t="s">
        <v>887</v>
      </c>
      <c r="M118" s="402" t="s">
        <v>888</v>
      </c>
      <c r="N118" s="408"/>
      <c r="O118" s="246" t="s">
        <v>885</v>
      </c>
      <c r="P118" s="18"/>
      <c r="Q118" s="18"/>
      <c r="R118" s="18"/>
      <c r="S118" s="18"/>
      <c r="T118" s="18"/>
      <c r="U118" s="18"/>
      <c r="V118" s="18"/>
      <c r="W118" s="18"/>
      <c r="X118" s="29"/>
    </row>
    <row r="119" spans="1:24" ht="120" x14ac:dyDescent="0.25">
      <c r="A119" s="1"/>
      <c r="B119" s="30"/>
      <c r="C119" s="629" t="s">
        <v>898</v>
      </c>
      <c r="D119" s="630"/>
      <c r="E119" s="664" t="s">
        <v>902</v>
      </c>
      <c r="F119" s="664"/>
      <c r="G119" s="664"/>
      <c r="H119" s="664"/>
      <c r="I119" s="402" t="s">
        <v>881</v>
      </c>
      <c r="J119" s="402" t="s">
        <v>890</v>
      </c>
      <c r="K119" s="402" t="s">
        <v>782</v>
      </c>
      <c r="L119" s="402" t="s">
        <v>891</v>
      </c>
      <c r="M119" s="402" t="s">
        <v>892</v>
      </c>
      <c r="N119" s="408" t="s">
        <v>903</v>
      </c>
      <c r="O119" s="246" t="s">
        <v>889</v>
      </c>
      <c r="P119" s="18"/>
      <c r="Q119" s="18"/>
      <c r="R119" s="18"/>
      <c r="S119" s="18"/>
      <c r="T119" s="18"/>
      <c r="U119" s="18"/>
      <c r="V119" s="18"/>
      <c r="W119" s="18"/>
      <c r="X119" s="29"/>
    </row>
    <row r="120" spans="1:24" ht="45" x14ac:dyDescent="0.25">
      <c r="A120" s="1"/>
      <c r="B120" s="30"/>
      <c r="C120" s="629" t="s">
        <v>898</v>
      </c>
      <c r="D120" s="630"/>
      <c r="E120" s="664" t="s">
        <v>893</v>
      </c>
      <c r="F120" s="664"/>
      <c r="G120" s="664"/>
      <c r="H120" s="664"/>
      <c r="I120" s="402" t="s">
        <v>881</v>
      </c>
      <c r="J120" s="402" t="s">
        <v>895</v>
      </c>
      <c r="K120" s="402" t="s">
        <v>782</v>
      </c>
      <c r="L120" s="402" t="s">
        <v>896</v>
      </c>
      <c r="M120" s="402" t="s">
        <v>782</v>
      </c>
      <c r="N120" s="408" t="s">
        <v>897</v>
      </c>
      <c r="O120" s="246" t="s">
        <v>894</v>
      </c>
      <c r="P120" s="18"/>
      <c r="Q120" s="18"/>
      <c r="R120" s="18"/>
      <c r="S120" s="18"/>
      <c r="T120" s="18"/>
      <c r="U120" s="18"/>
      <c r="V120" s="18"/>
      <c r="W120" s="18"/>
      <c r="X120" s="29"/>
    </row>
    <row r="121" spans="1:24" ht="60" x14ac:dyDescent="0.25">
      <c r="A121" s="1"/>
      <c r="B121" s="30"/>
      <c r="C121" s="627" t="s">
        <v>906</v>
      </c>
      <c r="D121" s="628"/>
      <c r="E121" s="664" t="s">
        <v>907</v>
      </c>
      <c r="F121" s="664"/>
      <c r="G121" s="664"/>
      <c r="H121" s="664"/>
      <c r="I121" s="402" t="s">
        <v>908</v>
      </c>
      <c r="J121" s="402" t="s">
        <v>909</v>
      </c>
      <c r="K121" s="402" t="s">
        <v>910</v>
      </c>
      <c r="L121" s="402" t="s">
        <v>928</v>
      </c>
      <c r="M121" s="402" t="s">
        <v>782</v>
      </c>
      <c r="N121" s="408" t="s">
        <v>911</v>
      </c>
      <c r="O121" s="246" t="s">
        <v>929</v>
      </c>
      <c r="P121" s="18"/>
      <c r="Q121" s="18"/>
      <c r="R121" s="18"/>
      <c r="S121" s="18"/>
      <c r="T121" s="18"/>
      <c r="U121" s="18"/>
      <c r="V121" s="18"/>
      <c r="W121" s="18"/>
      <c r="X121" s="29"/>
    </row>
    <row r="122" spans="1:24" ht="60" x14ac:dyDescent="0.25">
      <c r="A122" s="1"/>
      <c r="B122" s="30"/>
      <c r="C122" s="627" t="s">
        <v>912</v>
      </c>
      <c r="D122" s="628"/>
      <c r="E122" s="664" t="s">
        <v>913</v>
      </c>
      <c r="F122" s="664"/>
      <c r="G122" s="664"/>
      <c r="H122" s="664"/>
      <c r="I122" s="402" t="s">
        <v>881</v>
      </c>
      <c r="J122" s="402" t="s">
        <v>915</v>
      </c>
      <c r="K122" s="402" t="s">
        <v>782</v>
      </c>
      <c r="L122" s="402" t="s">
        <v>782</v>
      </c>
      <c r="M122" s="402" t="s">
        <v>782</v>
      </c>
      <c r="N122" s="408" t="s">
        <v>916</v>
      </c>
      <c r="O122" s="246" t="s">
        <v>914</v>
      </c>
      <c r="P122" s="18"/>
      <c r="Q122" s="18"/>
      <c r="R122" s="18"/>
      <c r="S122" s="18"/>
      <c r="T122" s="18"/>
      <c r="U122" s="18"/>
      <c r="V122" s="18"/>
      <c r="W122" s="18"/>
      <c r="X122" s="29"/>
    </row>
    <row r="123" spans="1:24" ht="30" x14ac:dyDescent="0.25">
      <c r="A123" s="1"/>
      <c r="B123" s="30"/>
      <c r="C123" s="627" t="s">
        <v>917</v>
      </c>
      <c r="D123" s="628"/>
      <c r="E123" s="664" t="s">
        <v>918</v>
      </c>
      <c r="F123" s="664"/>
      <c r="G123" s="664"/>
      <c r="H123" s="664"/>
      <c r="I123" s="402" t="s">
        <v>919</v>
      </c>
      <c r="J123" s="402" t="s">
        <v>920</v>
      </c>
      <c r="K123" s="402" t="s">
        <v>921</v>
      </c>
      <c r="L123" s="402" t="s">
        <v>922</v>
      </c>
      <c r="M123" s="402" t="s">
        <v>782</v>
      </c>
      <c r="N123" s="408" t="s">
        <v>923</v>
      </c>
      <c r="O123" s="246" t="s">
        <v>930</v>
      </c>
      <c r="P123" s="18"/>
      <c r="Q123" s="18"/>
      <c r="R123" s="18"/>
      <c r="S123" s="18"/>
      <c r="T123" s="18"/>
      <c r="U123" s="18"/>
      <c r="V123" s="18"/>
      <c r="W123" s="18"/>
      <c r="X123" s="29"/>
    </row>
    <row r="124" spans="1:24" ht="45.75" thickBot="1" x14ac:dyDescent="0.3">
      <c r="A124" s="1"/>
      <c r="B124" s="30"/>
      <c r="C124" s="627" t="s">
        <v>917</v>
      </c>
      <c r="D124" s="628"/>
      <c r="E124" s="664" t="s">
        <v>924</v>
      </c>
      <c r="F124" s="664"/>
      <c r="G124" s="664"/>
      <c r="H124" s="664"/>
      <c r="I124" s="402" t="s">
        <v>908</v>
      </c>
      <c r="J124" s="402" t="s">
        <v>927</v>
      </c>
      <c r="K124" s="402" t="s">
        <v>782</v>
      </c>
      <c r="L124" s="402" t="s">
        <v>925</v>
      </c>
      <c r="M124" s="402" t="s">
        <v>782</v>
      </c>
      <c r="N124" s="408" t="s">
        <v>926</v>
      </c>
      <c r="O124" s="246" t="s">
        <v>930</v>
      </c>
      <c r="P124" s="18"/>
      <c r="Q124" s="18"/>
      <c r="R124" s="18"/>
      <c r="S124" s="18"/>
      <c r="T124" s="18"/>
      <c r="U124" s="18"/>
      <c r="V124" s="18"/>
      <c r="W124" s="18"/>
      <c r="X124" s="29"/>
    </row>
    <row r="125" spans="1:24" ht="136.5" customHeight="1" thickBot="1" x14ac:dyDescent="0.3">
      <c r="B125" s="30"/>
      <c r="C125" s="629" t="s">
        <v>945</v>
      </c>
      <c r="D125" s="630"/>
      <c r="E125" s="664" t="s">
        <v>946</v>
      </c>
      <c r="F125" s="664"/>
      <c r="G125" s="664"/>
      <c r="H125" s="664"/>
      <c r="I125" s="402" t="s">
        <v>919</v>
      </c>
      <c r="J125" s="402" t="s">
        <v>947</v>
      </c>
      <c r="K125" s="402" t="s">
        <v>949</v>
      </c>
      <c r="L125" s="402" t="s">
        <v>950</v>
      </c>
      <c r="M125" s="402" t="s">
        <v>948</v>
      </c>
      <c r="N125" s="408" t="s">
        <v>951</v>
      </c>
      <c r="O125" s="256" t="s">
        <v>782</v>
      </c>
      <c r="P125" s="18"/>
      <c r="Q125" s="18"/>
      <c r="R125" s="18"/>
      <c r="S125" s="18"/>
      <c r="T125" s="18"/>
      <c r="U125" s="18"/>
      <c r="V125" s="18"/>
      <c r="W125" s="18"/>
      <c r="X125" s="29"/>
    </row>
    <row r="126" spans="1:24" ht="92.25" customHeight="1" thickBot="1" x14ac:dyDescent="0.3">
      <c r="B126" s="30"/>
      <c r="C126" s="627" t="s">
        <v>952</v>
      </c>
      <c r="D126" s="628"/>
      <c r="E126" s="664" t="s">
        <v>953</v>
      </c>
      <c r="F126" s="664"/>
      <c r="G126" s="664"/>
      <c r="H126" s="664"/>
      <c r="I126" s="402" t="s">
        <v>919</v>
      </c>
      <c r="J126" s="402" t="s">
        <v>958</v>
      </c>
      <c r="K126" s="402" t="s">
        <v>782</v>
      </c>
      <c r="L126" s="402" t="s">
        <v>964</v>
      </c>
      <c r="M126" s="402" t="s">
        <v>782</v>
      </c>
      <c r="N126" s="408" t="s">
        <v>968</v>
      </c>
      <c r="O126" s="256" t="s">
        <v>782</v>
      </c>
      <c r="P126" s="18"/>
      <c r="Q126" s="18"/>
      <c r="R126" s="18"/>
      <c r="S126" s="18"/>
      <c r="T126" s="18"/>
      <c r="U126" s="18"/>
      <c r="V126" s="18"/>
      <c r="W126" s="18"/>
      <c r="X126" s="29"/>
    </row>
    <row r="127" spans="1:24" ht="120.75" thickBot="1" x14ac:dyDescent="0.3">
      <c r="B127" s="30"/>
      <c r="C127" s="627" t="s">
        <v>952</v>
      </c>
      <c r="D127" s="628"/>
      <c r="E127" s="664" t="s">
        <v>954</v>
      </c>
      <c r="F127" s="664"/>
      <c r="G127" s="664"/>
      <c r="H127" s="664"/>
      <c r="I127" s="402" t="s">
        <v>919</v>
      </c>
      <c r="J127" s="402" t="s">
        <v>959</v>
      </c>
      <c r="K127" s="402" t="s">
        <v>963</v>
      </c>
      <c r="L127" s="402" t="s">
        <v>965</v>
      </c>
      <c r="M127" s="402" t="s">
        <v>782</v>
      </c>
      <c r="N127" s="408" t="s">
        <v>969</v>
      </c>
      <c r="O127" s="256" t="s">
        <v>782</v>
      </c>
      <c r="P127" s="18"/>
      <c r="Q127" s="18"/>
      <c r="R127" s="18"/>
      <c r="S127" s="18"/>
      <c r="T127" s="18"/>
      <c r="U127" s="18"/>
      <c r="V127" s="18"/>
      <c r="W127" s="18"/>
      <c r="X127" s="29"/>
    </row>
    <row r="128" spans="1:24" ht="60.75" thickBot="1" x14ac:dyDescent="0.3">
      <c r="B128" s="30"/>
      <c r="C128" s="627" t="s">
        <v>952</v>
      </c>
      <c r="D128" s="628"/>
      <c r="E128" s="664" t="s">
        <v>955</v>
      </c>
      <c r="F128" s="664"/>
      <c r="G128" s="664"/>
      <c r="H128" s="664"/>
      <c r="I128" s="402" t="s">
        <v>908</v>
      </c>
      <c r="J128" s="402" t="s">
        <v>781</v>
      </c>
      <c r="K128" s="402" t="s">
        <v>962</v>
      </c>
      <c r="L128" s="402" t="s">
        <v>966</v>
      </c>
      <c r="M128" s="402" t="s">
        <v>782</v>
      </c>
      <c r="N128" s="408" t="s">
        <v>970</v>
      </c>
      <c r="O128" s="256" t="s">
        <v>782</v>
      </c>
      <c r="P128" s="18"/>
      <c r="Q128" s="18"/>
      <c r="R128" s="18"/>
      <c r="S128" s="18"/>
      <c r="T128" s="18"/>
      <c r="U128" s="18"/>
      <c r="V128" s="18"/>
      <c r="W128" s="18"/>
      <c r="X128" s="29"/>
    </row>
    <row r="129" spans="2:24" ht="135.75" thickBot="1" x14ac:dyDescent="0.3">
      <c r="B129" s="30"/>
      <c r="C129" s="627" t="s">
        <v>952</v>
      </c>
      <c r="D129" s="628"/>
      <c r="E129" s="664" t="s">
        <v>956</v>
      </c>
      <c r="F129" s="664"/>
      <c r="G129" s="664"/>
      <c r="H129" s="664"/>
      <c r="I129" s="402" t="s">
        <v>908</v>
      </c>
      <c r="J129" s="402" t="s">
        <v>781</v>
      </c>
      <c r="K129" s="402" t="s">
        <v>962</v>
      </c>
      <c r="L129" s="402" t="s">
        <v>782</v>
      </c>
      <c r="M129" s="402" t="s">
        <v>782</v>
      </c>
      <c r="N129" s="408" t="s">
        <v>971</v>
      </c>
      <c r="O129" s="256" t="s">
        <v>782</v>
      </c>
      <c r="P129" s="18"/>
      <c r="Q129" s="18"/>
      <c r="R129" s="18"/>
      <c r="S129" s="18"/>
      <c r="T129" s="18"/>
      <c r="U129" s="18"/>
      <c r="V129" s="18"/>
      <c r="W129" s="18"/>
      <c r="X129" s="29"/>
    </row>
    <row r="130" spans="2:24" ht="210" x14ac:dyDescent="0.25">
      <c r="B130" s="30"/>
      <c r="C130" s="627" t="s">
        <v>952</v>
      </c>
      <c r="D130" s="628"/>
      <c r="E130" s="664" t="s">
        <v>957</v>
      </c>
      <c r="F130" s="664"/>
      <c r="G130" s="664"/>
      <c r="H130" s="664"/>
      <c r="I130" s="402" t="s">
        <v>908</v>
      </c>
      <c r="J130" s="402" t="s">
        <v>960</v>
      </c>
      <c r="K130" s="402" t="s">
        <v>961</v>
      </c>
      <c r="L130" s="402" t="s">
        <v>967</v>
      </c>
      <c r="M130" s="402"/>
      <c r="N130" s="408" t="s">
        <v>972</v>
      </c>
      <c r="O130" s="256" t="s">
        <v>782</v>
      </c>
      <c r="P130" s="18"/>
      <c r="Q130" s="18"/>
      <c r="R130" s="18"/>
      <c r="S130" s="18"/>
      <c r="T130" s="18"/>
      <c r="U130" s="18"/>
      <c r="V130" s="18"/>
      <c r="W130" s="18"/>
      <c r="X130" s="29"/>
    </row>
    <row r="131" spans="2:24" ht="47.25" customHeight="1" x14ac:dyDescent="0.25">
      <c r="B131" s="30"/>
      <c r="C131" s="629"/>
      <c r="D131" s="630"/>
      <c r="E131" s="658"/>
      <c r="F131" s="658"/>
      <c r="G131" s="658"/>
      <c r="H131" s="659"/>
      <c r="I131" s="253"/>
      <c r="J131" s="253"/>
      <c r="K131" s="253"/>
      <c r="L131" s="402"/>
      <c r="M131" s="253"/>
      <c r="N131" s="253"/>
      <c r="O131" s="246"/>
      <c r="P131" s="18"/>
      <c r="Q131" s="18"/>
      <c r="R131" s="18"/>
      <c r="S131" s="18"/>
      <c r="T131" s="18"/>
      <c r="U131" s="18"/>
      <c r="V131" s="18"/>
      <c r="W131" s="18"/>
      <c r="X131" s="29"/>
    </row>
    <row r="132" spans="2:24" ht="47.25" customHeight="1" x14ac:dyDescent="0.25">
      <c r="B132" s="30"/>
      <c r="C132" s="629"/>
      <c r="D132" s="630"/>
      <c r="E132" s="658"/>
      <c r="F132" s="658"/>
      <c r="G132" s="658"/>
      <c r="H132" s="659"/>
      <c r="I132" s="253"/>
      <c r="J132" s="253"/>
      <c r="K132" s="253"/>
      <c r="L132" s="253"/>
      <c r="M132" s="253"/>
      <c r="N132" s="253"/>
      <c r="O132" s="246"/>
      <c r="P132" s="18"/>
      <c r="Q132" s="18"/>
      <c r="R132" s="18"/>
      <c r="S132" s="18"/>
      <c r="T132" s="18"/>
      <c r="U132" s="18"/>
      <c r="V132" s="18"/>
      <c r="W132" s="18"/>
      <c r="X132" s="29"/>
    </row>
    <row r="133" spans="2:24" ht="47.25" customHeight="1" x14ac:dyDescent="0.25">
      <c r="B133" s="30"/>
      <c r="C133" s="629"/>
      <c r="D133" s="630"/>
      <c r="E133" s="658"/>
      <c r="F133" s="658"/>
      <c r="G133" s="658"/>
      <c r="H133" s="659"/>
      <c r="I133" s="253"/>
      <c r="J133" s="253"/>
      <c r="K133" s="253"/>
      <c r="L133" s="253"/>
      <c r="M133" s="253"/>
      <c r="N133" s="253"/>
      <c r="O133" s="246"/>
      <c r="P133" s="18"/>
      <c r="Q133" s="18"/>
      <c r="R133" s="18"/>
      <c r="S133" s="18"/>
      <c r="T133" s="18"/>
      <c r="U133" s="18"/>
      <c r="V133" s="18"/>
      <c r="W133" s="18"/>
      <c r="X133" s="29"/>
    </row>
    <row r="134" spans="2:24" ht="47.25" customHeight="1" thickBot="1" x14ac:dyDescent="0.3">
      <c r="B134" s="30"/>
      <c r="C134" s="631"/>
      <c r="D134" s="632"/>
      <c r="E134" s="667"/>
      <c r="F134" s="667"/>
      <c r="G134" s="667"/>
      <c r="H134" s="668"/>
      <c r="I134" s="254"/>
      <c r="J134" s="254"/>
      <c r="K134" s="254"/>
      <c r="L134" s="254"/>
      <c r="M134" s="254"/>
      <c r="N134" s="254"/>
      <c r="O134" s="247"/>
      <c r="P134" s="18"/>
      <c r="Q134" s="18"/>
      <c r="R134" s="18"/>
      <c r="S134" s="18"/>
      <c r="T134" s="18"/>
      <c r="U134" s="18"/>
      <c r="V134" s="18"/>
      <c r="W134" s="18"/>
      <c r="X134" s="29"/>
    </row>
    <row r="135" spans="2:24" ht="18.75" x14ac:dyDescent="0.25">
      <c r="B135" s="36"/>
      <c r="C135" s="281"/>
      <c r="D135" s="281"/>
      <c r="E135" s="281"/>
      <c r="F135" s="281"/>
      <c r="G135" s="281"/>
      <c r="H135" s="281"/>
      <c r="I135" s="281"/>
      <c r="J135" s="281"/>
      <c r="K135" s="281"/>
      <c r="L135" s="281"/>
      <c r="M135" s="281"/>
      <c r="N135" s="281"/>
      <c r="O135" s="281"/>
      <c r="P135" s="35"/>
      <c r="Q135" s="35"/>
      <c r="R135" s="35"/>
      <c r="S135" s="35"/>
      <c r="T135" s="35"/>
      <c r="U135" s="35"/>
      <c r="V135" s="35"/>
      <c r="W135" s="35"/>
      <c r="X135" s="52"/>
    </row>
    <row r="136" spans="2:24" x14ac:dyDescent="0.25">
      <c r="C136" s="282"/>
      <c r="D136" s="282"/>
      <c r="E136" s="282"/>
      <c r="F136" s="282"/>
      <c r="G136" s="282"/>
      <c r="H136" s="282"/>
      <c r="I136" s="282"/>
      <c r="J136" s="282"/>
      <c r="K136" s="283"/>
      <c r="L136" s="283"/>
      <c r="M136" s="283"/>
      <c r="N136" s="283"/>
      <c r="O136" s="283"/>
    </row>
    <row r="137" spans="2:24" x14ac:dyDescent="0.25">
      <c r="C137" s="282"/>
      <c r="D137" s="282"/>
      <c r="E137" s="282"/>
      <c r="F137" s="282"/>
      <c r="G137" s="282"/>
      <c r="H137" s="282"/>
      <c r="I137" s="282"/>
      <c r="J137" s="282"/>
      <c r="K137" s="283"/>
      <c r="L137" s="283"/>
      <c r="M137" s="283"/>
      <c r="N137" s="283"/>
      <c r="O137" s="283"/>
    </row>
    <row r="138" spans="2:24" x14ac:dyDescent="0.25">
      <c r="V138" s="4"/>
    </row>
    <row r="139" spans="2:24" x14ac:dyDescent="0.25">
      <c r="V139"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06">
    <mergeCell ref="A5:X5"/>
    <mergeCell ref="I93:J93"/>
    <mergeCell ref="K89:L89"/>
    <mergeCell ref="K90:L90"/>
    <mergeCell ref="K91:L91"/>
    <mergeCell ref="K92:L92"/>
    <mergeCell ref="K93:L93"/>
    <mergeCell ref="K94:L94"/>
    <mergeCell ref="K95:L95"/>
    <mergeCell ref="N49:O49"/>
    <mergeCell ref="N50:O50"/>
    <mergeCell ref="K63:L63"/>
    <mergeCell ref="K64:L64"/>
    <mergeCell ref="K65:L65"/>
    <mergeCell ref="C54:I58"/>
    <mergeCell ref="I75:J75"/>
    <mergeCell ref="I76:J76"/>
    <mergeCell ref="I77:J77"/>
    <mergeCell ref="I78:J78"/>
    <mergeCell ref="I79:J79"/>
    <mergeCell ref="I80:J80"/>
    <mergeCell ref="I81:J81"/>
    <mergeCell ref="K73:L73"/>
    <mergeCell ref="K74:L74"/>
    <mergeCell ref="I96:J96"/>
    <mergeCell ref="K96:L96"/>
    <mergeCell ref="I88:J88"/>
    <mergeCell ref="I89:J89"/>
    <mergeCell ref="I90:J90"/>
    <mergeCell ref="I84:J84"/>
    <mergeCell ref="I85:J85"/>
    <mergeCell ref="I86:J86"/>
    <mergeCell ref="I87:J87"/>
    <mergeCell ref="I91:J91"/>
    <mergeCell ref="I92:J92"/>
    <mergeCell ref="I94:J94"/>
    <mergeCell ref="I95:J95"/>
    <mergeCell ref="K86:L86"/>
    <mergeCell ref="K87:L87"/>
    <mergeCell ref="K88:L88"/>
    <mergeCell ref="D42:F42"/>
    <mergeCell ref="D45:F45"/>
    <mergeCell ref="D46:F46"/>
    <mergeCell ref="D47:F47"/>
    <mergeCell ref="D43:F43"/>
    <mergeCell ref="D44:F44"/>
    <mergeCell ref="I63:J63"/>
    <mergeCell ref="D48:F48"/>
    <mergeCell ref="D49:F49"/>
    <mergeCell ref="D50:F50"/>
    <mergeCell ref="K83:L83"/>
    <mergeCell ref="K84:L84"/>
    <mergeCell ref="K85:L85"/>
    <mergeCell ref="K71:L71"/>
    <mergeCell ref="K72:L72"/>
    <mergeCell ref="I82:J82"/>
    <mergeCell ref="I83:J83"/>
    <mergeCell ref="I65:J65"/>
    <mergeCell ref="I64:J64"/>
    <mergeCell ref="I70:J70"/>
    <mergeCell ref="I71:J71"/>
    <mergeCell ref="I72:J72"/>
    <mergeCell ref="I73:J73"/>
    <mergeCell ref="I74:J74"/>
    <mergeCell ref="K70:L70"/>
    <mergeCell ref="K82:L82"/>
    <mergeCell ref="K75:L75"/>
    <mergeCell ref="K76:L76"/>
    <mergeCell ref="K77:L77"/>
    <mergeCell ref="K78:L78"/>
    <mergeCell ref="K79:L79"/>
    <mergeCell ref="K80:L80"/>
    <mergeCell ref="K81:L81"/>
    <mergeCell ref="N30:O30"/>
    <mergeCell ref="N31:O31"/>
    <mergeCell ref="N32:O32"/>
    <mergeCell ref="N33:O33"/>
    <mergeCell ref="N34:O34"/>
    <mergeCell ref="D30:F30"/>
    <mergeCell ref="D31:F31"/>
    <mergeCell ref="D32:F32"/>
    <mergeCell ref="D33:F33"/>
    <mergeCell ref="D34:F34"/>
    <mergeCell ref="E134:H134"/>
    <mergeCell ref="E125:H125"/>
    <mergeCell ref="E126:H126"/>
    <mergeCell ref="E127:H127"/>
    <mergeCell ref="E128:H128"/>
    <mergeCell ref="E129:H129"/>
    <mergeCell ref="E130:H130"/>
    <mergeCell ref="E131:H131"/>
    <mergeCell ref="N35:O35"/>
    <mergeCell ref="N36:O36"/>
    <mergeCell ref="N37:O37"/>
    <mergeCell ref="N38:O38"/>
    <mergeCell ref="N39:O39"/>
    <mergeCell ref="N40:O40"/>
    <mergeCell ref="N41:O41"/>
    <mergeCell ref="N42:O42"/>
    <mergeCell ref="N43:O43"/>
    <mergeCell ref="D35:F35"/>
    <mergeCell ref="D36:F36"/>
    <mergeCell ref="D37:F37"/>
    <mergeCell ref="D38:F38"/>
    <mergeCell ref="D39:F39"/>
    <mergeCell ref="D40:F40"/>
    <mergeCell ref="D41:F41"/>
    <mergeCell ref="N44:O44"/>
    <mergeCell ref="N45:O45"/>
    <mergeCell ref="N46:O46"/>
    <mergeCell ref="N47:O47"/>
    <mergeCell ref="N48:O48"/>
    <mergeCell ref="I66:J66"/>
    <mergeCell ref="I67:J67"/>
    <mergeCell ref="I68:J68"/>
    <mergeCell ref="I69:J69"/>
    <mergeCell ref="K66:L66"/>
    <mergeCell ref="K67:L67"/>
    <mergeCell ref="K68:L68"/>
    <mergeCell ref="K69:L69"/>
    <mergeCell ref="E132:H132"/>
    <mergeCell ref="E133:H133"/>
    <mergeCell ref="E116:H116"/>
    <mergeCell ref="E117:H117"/>
    <mergeCell ref="E118:H118"/>
    <mergeCell ref="E119:H119"/>
    <mergeCell ref="E120:H120"/>
    <mergeCell ref="E121:H121"/>
    <mergeCell ref="E122:H122"/>
    <mergeCell ref="E123:H123"/>
    <mergeCell ref="E124:H124"/>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S103:T103"/>
    <mergeCell ref="C116:D116"/>
    <mergeCell ref="K97:L97"/>
    <mergeCell ref="K98:L98"/>
    <mergeCell ref="K99:L99"/>
    <mergeCell ref="K100:L100"/>
    <mergeCell ref="K101:L101"/>
    <mergeCell ref="K102:L102"/>
    <mergeCell ref="K103:L103"/>
    <mergeCell ref="C107:I111"/>
    <mergeCell ref="I103:J103"/>
    <mergeCell ref="I102:J102"/>
    <mergeCell ref="I101:J101"/>
    <mergeCell ref="I100:J100"/>
    <mergeCell ref="I99:J99"/>
    <mergeCell ref="I98:J98"/>
    <mergeCell ref="I97:J97"/>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4:D134"/>
  </mergeCells>
  <conditionalFormatting sqref="D18:O22 D24:O24">
    <cfRule type="expression" dxfId="0" priority="5">
      <formula>$D$15="N/A"</formula>
    </cfRule>
  </conditionalFormatting>
  <dataValidations count="12">
    <dataValidation allowBlank="1" sqref="N63 O63:O103 O116:O124 O131:O134"/>
    <dataValidation sqref="S63:S103 R63 N116:N134 M130:M134 M125 M116:M119"/>
    <dataValidation type="list" allowBlank="1" showInputMessage="1" showErrorMessage="1" sqref="M64:M103">
      <formula1>actiontype</formula1>
    </dataValidation>
    <dataValidation type="list" allowBlank="1" sqref="N26:O29 N54:O62 N64:N103 N135:O1048576 N15:O16 N7:O8 N6:O6">
      <formula1>Behaviour</formula1>
    </dataValidation>
    <dataValidation type="list" sqref="I64:I103 M15:M16 M26:M29 M54:M62 M7:M8 M135:M1048576 M6">
      <formula1>ProjectStatus</formula1>
    </dataValidation>
    <dataValidation type="list" sqref="R7:U8 R138:T139 R136:U137 R140:U1048576 R6:U6">
      <formula1>"FundingStatus"</formula1>
    </dataValidation>
    <dataValidation type="list" sqref="Q7:Q8 Q136:Q1048576 Q6">
      <formula1>FundingSource</formula1>
    </dataValidation>
    <dataValidation type="decimal" operator="greaterThan" allowBlank="1" showInputMessage="1" showErrorMessage="1" sqref="J31:J50 H31:H50 F64:F103">
      <formula1>0</formula1>
    </dataValidation>
    <dataValidation type="decimal" operator="greaterThanOrEqual" allowBlank="1" showInputMessage="1" showErrorMessage="1" sqref="L31:L50 H64:H103 P64:Q103">
      <formula1>0</formula1>
    </dataValidation>
    <dataValidation type="list" allowBlank="1" showInputMessage="1" showErrorMessage="1" sqref="C31:C50 C64:C103">
      <formula1>RPP_Sector</formula1>
    </dataValidation>
    <dataValidation type="list" allowBlank="1" showInputMessage="1" showErrorMessage="1" sqref="P18:P25 G31:G50 D64:E103 G64:G103 K31:K50 I31:I50 M31:M50 C23 C25 D15:D16">
      <formula1>#REF!</formula1>
    </dataValidation>
    <dataValidation type="list" sqref="R64:R10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5" manualBreakCount="5">
    <brk id="5" max="16383" man="1"/>
    <brk id="57" max="23" man="1"/>
    <brk id="105" max="16383" man="1"/>
    <brk id="112" max="16383" man="1"/>
    <brk id="113" max="16383" man="1"/>
  </rowBreaks>
  <colBreaks count="3" manualBreakCount="3">
    <brk id="1" max="1048575" man="1"/>
    <brk id="10" max="1048575" man="1"/>
    <brk id="20" min="4" max="179"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9"/>
  <sheetViews>
    <sheetView zoomScale="60" zoomScaleNormal="60" workbookViewId="0">
      <pane ySplit="5" topLeftCell="A12" activePane="bottomLeft" state="frozen"/>
      <selection pane="bottomLeft" activeCell="B17" sqref="B17:F17"/>
    </sheetView>
  </sheetViews>
  <sheetFormatPr defaultRowHeight="15" x14ac:dyDescent="0.25"/>
  <cols>
    <col min="1" max="1" width="38.5703125" customWidth="1"/>
    <col min="2" max="2" width="23.140625" customWidth="1"/>
    <col min="3" max="3" width="25.85546875" customWidth="1"/>
    <col min="4" max="4" width="21.42578125" customWidth="1"/>
    <col min="6" max="6" width="29.42578125" customWidth="1"/>
    <col min="10" max="10" width="74.28515625" customWidth="1"/>
    <col min="12" max="12" width="60.85546875" customWidth="1"/>
    <col min="13" max="13" width="60.7109375" customWidth="1"/>
  </cols>
  <sheetData>
    <row r="1" spans="1:43" ht="58.5" customHeight="1" x14ac:dyDescent="0.25">
      <c r="A1" s="497" t="s">
        <v>991</v>
      </c>
      <c r="B1" s="498"/>
      <c r="C1" s="498"/>
      <c r="D1" s="498"/>
      <c r="E1" s="498"/>
      <c r="F1" s="498"/>
      <c r="G1" s="498"/>
      <c r="H1" s="498"/>
      <c r="I1" s="498"/>
      <c r="J1" s="498"/>
      <c r="K1" s="498"/>
      <c r="L1" s="498"/>
      <c r="M1" s="498"/>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s="466" customFormat="1" ht="15" customHeight="1" x14ac:dyDescent="0.25">
      <c r="A2" s="493"/>
      <c r="B2" s="494"/>
      <c r="C2" s="494"/>
      <c r="D2" s="494"/>
      <c r="E2" s="494"/>
      <c r="F2" s="494"/>
      <c r="G2" s="494"/>
      <c r="H2" s="494"/>
      <c r="I2" s="494"/>
      <c r="J2" s="494"/>
      <c r="K2" s="494"/>
      <c r="L2" s="494"/>
      <c r="M2" s="494"/>
    </row>
    <row r="3" spans="1:43" s="466" customFormat="1" ht="16.5" customHeight="1" x14ac:dyDescent="0.25">
      <c r="A3" s="493"/>
      <c r="B3" s="494"/>
      <c r="C3" s="494"/>
      <c r="D3" s="494"/>
      <c r="E3" s="494"/>
      <c r="F3" s="494"/>
      <c r="G3" s="494"/>
      <c r="H3" s="494"/>
      <c r="I3" s="494"/>
      <c r="J3" s="494"/>
      <c r="K3" s="494"/>
      <c r="L3" s="494"/>
      <c r="M3" s="494"/>
    </row>
    <row r="4" spans="1:43" s="466" customFormat="1" ht="16.5" customHeight="1" thickBot="1" x14ac:dyDescent="0.3">
      <c r="A4" s="495"/>
      <c r="B4" s="496"/>
      <c r="C4" s="496"/>
      <c r="D4" s="496"/>
      <c r="E4" s="496"/>
      <c r="F4" s="496"/>
      <c r="G4" s="496"/>
      <c r="H4" s="496"/>
      <c r="I4" s="496"/>
      <c r="J4" s="496"/>
      <c r="K4" s="496"/>
      <c r="L4" s="496"/>
      <c r="M4" s="496"/>
    </row>
    <row r="5" spans="1:43" s="4" customFormat="1" ht="15.75" thickBot="1" x14ac:dyDescent="0.3">
      <c r="A5" s="683" t="s">
        <v>52</v>
      </c>
      <c r="B5" s="683"/>
      <c r="C5" s="683"/>
      <c r="D5" s="683"/>
      <c r="E5" s="683"/>
      <c r="F5" s="401"/>
      <c r="G5" s="401"/>
      <c r="H5" s="683"/>
      <c r="I5" s="683"/>
      <c r="J5" s="683"/>
      <c r="K5" s="683"/>
      <c r="L5" s="683"/>
      <c r="M5" s="401"/>
    </row>
    <row r="6" spans="1:43" s="4" customFormat="1" ht="15.75" customHeight="1" x14ac:dyDescent="0.25">
      <c r="A6" s="284"/>
      <c r="B6" s="285"/>
      <c r="C6" s="285"/>
      <c r="D6" s="285"/>
      <c r="E6" s="285"/>
      <c r="F6" s="285"/>
      <c r="G6" s="285"/>
      <c r="H6" s="285"/>
      <c r="I6" s="285"/>
      <c r="J6" s="285"/>
      <c r="K6" s="285"/>
      <c r="L6" s="285"/>
      <c r="M6" s="285"/>
    </row>
    <row r="7" spans="1:43" s="4" customFormat="1" ht="45" customHeight="1" x14ac:dyDescent="0.25">
      <c r="A7" s="284" t="s">
        <v>637</v>
      </c>
      <c r="B7" s="284"/>
      <c r="C7" s="284"/>
      <c r="D7" s="285"/>
      <c r="E7" s="285"/>
      <c r="F7" s="285"/>
      <c r="G7" s="285"/>
      <c r="H7" s="285"/>
      <c r="I7" s="285"/>
      <c r="J7" s="285"/>
      <c r="K7" s="285"/>
      <c r="L7" s="285"/>
      <c r="M7" s="285"/>
    </row>
    <row r="8" spans="1:43" s="4" customFormat="1" ht="23.25" customHeight="1" thickBot="1" x14ac:dyDescent="0.3">
      <c r="A8" s="284"/>
      <c r="B8" s="285"/>
      <c r="C8" s="285"/>
      <c r="D8" s="285"/>
      <c r="E8" s="285"/>
      <c r="F8" s="285"/>
      <c r="G8" s="285"/>
      <c r="H8" s="285"/>
      <c r="I8" s="285"/>
      <c r="J8" s="285"/>
      <c r="K8" s="285"/>
      <c r="L8" s="285"/>
      <c r="M8" s="285"/>
    </row>
    <row r="9" spans="1:43" s="4" customFormat="1" ht="51.75" customHeight="1" thickBot="1" x14ac:dyDescent="0.3">
      <c r="A9" s="410" t="s">
        <v>635</v>
      </c>
      <c r="B9" s="684" t="s">
        <v>53</v>
      </c>
      <c r="C9" s="684"/>
      <c r="D9" s="684"/>
      <c r="E9" s="684"/>
      <c r="F9" s="684"/>
      <c r="G9" s="684" t="s">
        <v>548</v>
      </c>
      <c r="H9" s="684"/>
      <c r="I9" s="684" t="s">
        <v>547</v>
      </c>
      <c r="J9" s="684"/>
      <c r="K9" s="684" t="s">
        <v>8</v>
      </c>
      <c r="L9" s="685"/>
      <c r="M9" s="285"/>
    </row>
    <row r="10" spans="1:43" s="4" customFormat="1" ht="151.5" customHeight="1" x14ac:dyDescent="0.25">
      <c r="A10" s="413" t="s">
        <v>931</v>
      </c>
      <c r="B10" s="686" t="s">
        <v>932</v>
      </c>
      <c r="C10" s="686"/>
      <c r="D10" s="686"/>
      <c r="E10" s="686"/>
      <c r="F10" s="687"/>
      <c r="G10" s="652" t="s">
        <v>919</v>
      </c>
      <c r="H10" s="653"/>
      <c r="I10" s="688" t="s">
        <v>933</v>
      </c>
      <c r="J10" s="689"/>
      <c r="K10" s="690" t="s">
        <v>934</v>
      </c>
      <c r="L10" s="691"/>
      <c r="M10" s="285"/>
    </row>
    <row r="11" spans="1:43" s="4" customFormat="1" ht="133.5" customHeight="1" x14ac:dyDescent="0.25">
      <c r="A11" s="414" t="s">
        <v>931</v>
      </c>
      <c r="B11" s="686" t="s">
        <v>935</v>
      </c>
      <c r="C11" s="686"/>
      <c r="D11" s="686"/>
      <c r="E11" s="686"/>
      <c r="F11" s="687"/>
      <c r="G11" s="652" t="s">
        <v>919</v>
      </c>
      <c r="H11" s="653"/>
      <c r="I11" s="688" t="s">
        <v>944</v>
      </c>
      <c r="J11" s="689"/>
      <c r="K11" s="692" t="s">
        <v>936</v>
      </c>
      <c r="L11" s="693"/>
      <c r="M11" s="285"/>
    </row>
    <row r="12" spans="1:43" s="4" customFormat="1" ht="133.5" customHeight="1" x14ac:dyDescent="0.25">
      <c r="A12" s="414" t="s">
        <v>931</v>
      </c>
      <c r="B12" s="686" t="s">
        <v>937</v>
      </c>
      <c r="C12" s="686"/>
      <c r="D12" s="686"/>
      <c r="E12" s="686"/>
      <c r="F12" s="687"/>
      <c r="G12" s="652" t="s">
        <v>938</v>
      </c>
      <c r="H12" s="653"/>
      <c r="I12" s="688" t="s">
        <v>939</v>
      </c>
      <c r="J12" s="689"/>
      <c r="K12" s="692" t="s">
        <v>940</v>
      </c>
      <c r="L12" s="693"/>
      <c r="M12" s="285"/>
    </row>
    <row r="13" spans="1:43" s="4" customFormat="1" ht="121.5" customHeight="1" x14ac:dyDescent="0.25">
      <c r="A13" s="414" t="s">
        <v>931</v>
      </c>
      <c r="B13" s="687" t="s">
        <v>943</v>
      </c>
      <c r="C13" s="694"/>
      <c r="D13" s="694"/>
      <c r="E13" s="694"/>
      <c r="F13" s="694"/>
      <c r="G13" s="695" t="s">
        <v>938</v>
      </c>
      <c r="H13" s="695"/>
      <c r="I13" s="692" t="s">
        <v>941</v>
      </c>
      <c r="J13" s="692"/>
      <c r="K13" s="692" t="s">
        <v>942</v>
      </c>
      <c r="L13" s="693"/>
      <c r="M13" s="285"/>
    </row>
    <row r="14" spans="1:43" s="4" customFormat="1" ht="74.25" customHeight="1" x14ac:dyDescent="0.25">
      <c r="A14" s="414" t="s">
        <v>973</v>
      </c>
      <c r="B14" s="687" t="s">
        <v>976</v>
      </c>
      <c r="C14" s="694"/>
      <c r="D14" s="694"/>
      <c r="E14" s="694"/>
      <c r="F14" s="694"/>
      <c r="G14" s="696" t="s">
        <v>919</v>
      </c>
      <c r="H14" s="696"/>
      <c r="I14" s="692" t="s">
        <v>977</v>
      </c>
      <c r="J14" s="692"/>
      <c r="K14" s="692" t="s">
        <v>979</v>
      </c>
      <c r="L14" s="693"/>
      <c r="M14" s="285"/>
    </row>
    <row r="15" spans="1:43" s="4" customFormat="1" ht="110.25" customHeight="1" x14ac:dyDescent="0.25">
      <c r="A15" s="414" t="s">
        <v>931</v>
      </c>
      <c r="B15" s="687" t="s">
        <v>975</v>
      </c>
      <c r="C15" s="694"/>
      <c r="D15" s="694"/>
      <c r="E15" s="694"/>
      <c r="F15" s="694"/>
      <c r="G15" s="696" t="s">
        <v>919</v>
      </c>
      <c r="H15" s="696"/>
      <c r="I15" s="692" t="s">
        <v>1010</v>
      </c>
      <c r="J15" s="692"/>
      <c r="K15" s="697" t="s">
        <v>782</v>
      </c>
      <c r="L15" s="698"/>
      <c r="M15" s="285"/>
    </row>
    <row r="16" spans="1:43" s="4" customFormat="1" ht="59.25" customHeight="1" x14ac:dyDescent="0.25">
      <c r="A16" s="415" t="s">
        <v>931</v>
      </c>
      <c r="B16" s="687" t="s">
        <v>974</v>
      </c>
      <c r="C16" s="694"/>
      <c r="D16" s="694"/>
      <c r="E16" s="694"/>
      <c r="F16" s="694"/>
      <c r="G16" s="699" t="s">
        <v>919</v>
      </c>
      <c r="H16" s="699"/>
      <c r="I16" s="692" t="s">
        <v>978</v>
      </c>
      <c r="J16" s="692"/>
      <c r="K16" s="697" t="s">
        <v>782</v>
      </c>
      <c r="L16" s="698"/>
      <c r="M16" s="285"/>
    </row>
    <row r="17" spans="1:13" s="4" customFormat="1" ht="47.25" customHeight="1" x14ac:dyDescent="0.25">
      <c r="A17" s="411"/>
      <c r="B17" s="700"/>
      <c r="C17" s="701"/>
      <c r="D17" s="701"/>
      <c r="E17" s="701"/>
      <c r="F17" s="701"/>
      <c r="G17" s="695"/>
      <c r="H17" s="695"/>
      <c r="I17" s="692"/>
      <c r="J17" s="692"/>
      <c r="K17" s="702"/>
      <c r="L17" s="703"/>
      <c r="M17" s="285"/>
    </row>
    <row r="18" spans="1:13" s="4" customFormat="1" ht="47.25" customHeight="1" x14ac:dyDescent="0.25">
      <c r="A18" s="411"/>
      <c r="B18" s="704"/>
      <c r="C18" s="705"/>
      <c r="D18" s="705"/>
      <c r="E18" s="705"/>
      <c r="F18" s="705"/>
      <c r="G18" s="652"/>
      <c r="H18" s="653"/>
      <c r="I18" s="702"/>
      <c r="J18" s="702"/>
      <c r="K18" s="702"/>
      <c r="L18" s="703"/>
      <c r="M18" s="285"/>
    </row>
    <row r="19" spans="1:13" s="4" customFormat="1" ht="47.25" customHeight="1" x14ac:dyDescent="0.25">
      <c r="A19" s="411"/>
      <c r="B19" s="704"/>
      <c r="C19" s="705"/>
      <c r="D19" s="705"/>
      <c r="E19" s="705"/>
      <c r="F19" s="705"/>
      <c r="G19" s="652"/>
      <c r="H19" s="653"/>
      <c r="I19" s="702"/>
      <c r="J19" s="702"/>
      <c r="K19" s="702"/>
      <c r="L19" s="703"/>
      <c r="M19" s="285"/>
    </row>
    <row r="20" spans="1:13" s="4" customFormat="1" ht="47.25" customHeight="1" x14ac:dyDescent="0.25">
      <c r="A20" s="411"/>
      <c r="B20" s="704"/>
      <c r="C20" s="705"/>
      <c r="D20" s="705"/>
      <c r="E20" s="705"/>
      <c r="F20" s="705"/>
      <c r="G20" s="652"/>
      <c r="H20" s="653"/>
      <c r="I20" s="702"/>
      <c r="J20" s="702"/>
      <c r="K20" s="702"/>
      <c r="L20" s="703"/>
      <c r="M20" s="285"/>
    </row>
    <row r="21" spans="1:13" s="4" customFormat="1" ht="47.25" customHeight="1" x14ac:dyDescent="0.25">
      <c r="A21" s="411"/>
      <c r="B21" s="704"/>
      <c r="C21" s="705"/>
      <c r="D21" s="705"/>
      <c r="E21" s="705"/>
      <c r="F21" s="705"/>
      <c r="G21" s="652"/>
      <c r="H21" s="653"/>
      <c r="I21" s="702"/>
      <c r="J21" s="702"/>
      <c r="K21" s="702"/>
      <c r="L21" s="703"/>
      <c r="M21" s="285"/>
    </row>
    <row r="22" spans="1:13" s="4" customFormat="1" ht="47.25" customHeight="1" x14ac:dyDescent="0.25">
      <c r="A22" s="411"/>
      <c r="B22" s="704"/>
      <c r="C22" s="705"/>
      <c r="D22" s="705"/>
      <c r="E22" s="705"/>
      <c r="F22" s="705"/>
      <c r="G22" s="652"/>
      <c r="H22" s="653"/>
      <c r="I22" s="702"/>
      <c r="J22" s="702"/>
      <c r="K22" s="702"/>
      <c r="L22" s="703"/>
      <c r="M22" s="285"/>
    </row>
    <row r="23" spans="1:13" s="4" customFormat="1" ht="47.25" customHeight="1" x14ac:dyDescent="0.25">
      <c r="A23" s="411"/>
      <c r="B23" s="704"/>
      <c r="C23" s="705"/>
      <c r="D23" s="705"/>
      <c r="E23" s="705"/>
      <c r="F23" s="705"/>
      <c r="G23" s="652"/>
      <c r="H23" s="653"/>
      <c r="I23" s="702"/>
      <c r="J23" s="702"/>
      <c r="K23" s="702"/>
      <c r="L23" s="703"/>
      <c r="M23" s="285"/>
    </row>
    <row r="24" spans="1:13" s="4" customFormat="1" ht="47.25" customHeight="1" x14ac:dyDescent="0.25">
      <c r="A24" s="411"/>
      <c r="B24" s="704"/>
      <c r="C24" s="705"/>
      <c r="D24" s="705"/>
      <c r="E24" s="705"/>
      <c r="F24" s="705"/>
      <c r="G24" s="652"/>
      <c r="H24" s="653"/>
      <c r="I24" s="702"/>
      <c r="J24" s="702"/>
      <c r="K24" s="702"/>
      <c r="L24" s="703"/>
      <c r="M24" s="285"/>
    </row>
    <row r="25" spans="1:13" s="4" customFormat="1" ht="47.25" customHeight="1" x14ac:dyDescent="0.25">
      <c r="A25" s="411"/>
      <c r="B25" s="704"/>
      <c r="C25" s="705"/>
      <c r="D25" s="705"/>
      <c r="E25" s="705"/>
      <c r="F25" s="705"/>
      <c r="G25" s="652"/>
      <c r="H25" s="653"/>
      <c r="I25" s="702"/>
      <c r="J25" s="702"/>
      <c r="K25" s="702"/>
      <c r="L25" s="703"/>
      <c r="M25" s="285"/>
    </row>
    <row r="26" spans="1:13" s="4" customFormat="1" ht="47.25" customHeight="1" x14ac:dyDescent="0.25">
      <c r="A26" s="411"/>
      <c r="B26" s="704"/>
      <c r="C26" s="705"/>
      <c r="D26" s="705"/>
      <c r="E26" s="705"/>
      <c r="F26" s="705"/>
      <c r="G26" s="652"/>
      <c r="H26" s="653"/>
      <c r="I26" s="702"/>
      <c r="J26" s="702"/>
      <c r="K26" s="702"/>
      <c r="L26" s="703"/>
      <c r="M26" s="285"/>
    </row>
    <row r="27" spans="1:13" s="4" customFormat="1" ht="47.25" customHeight="1" thickBot="1" x14ac:dyDescent="0.3">
      <c r="A27" s="412"/>
      <c r="B27" s="715"/>
      <c r="C27" s="716"/>
      <c r="D27" s="716"/>
      <c r="E27" s="716"/>
      <c r="F27" s="716"/>
      <c r="G27" s="650"/>
      <c r="H27" s="651"/>
      <c r="I27" s="717"/>
      <c r="J27" s="717"/>
      <c r="K27" s="717"/>
      <c r="L27" s="718"/>
      <c r="M27" s="285"/>
    </row>
    <row r="28" spans="1:13" s="4" customFormat="1" x14ac:dyDescent="0.25">
      <c r="A28" s="285"/>
      <c r="B28" s="285"/>
      <c r="C28" s="285"/>
      <c r="D28" s="285"/>
      <c r="E28" s="285"/>
      <c r="F28" s="285"/>
      <c r="G28" s="285"/>
      <c r="H28" s="285"/>
      <c r="I28" s="285"/>
      <c r="J28" s="285"/>
      <c r="K28" s="285"/>
      <c r="L28" s="285"/>
      <c r="M28" s="285"/>
    </row>
    <row r="29" spans="1:13" s="4" customFormat="1" x14ac:dyDescent="0.25">
      <c r="A29" s="285"/>
      <c r="B29" s="285"/>
      <c r="C29" s="285"/>
      <c r="D29" s="285"/>
      <c r="E29" s="285"/>
      <c r="F29" s="285"/>
      <c r="G29" s="285"/>
      <c r="H29" s="285"/>
      <c r="I29" s="285"/>
      <c r="J29" s="285"/>
      <c r="K29" s="285"/>
      <c r="L29" s="285"/>
      <c r="M29" s="285"/>
    </row>
    <row r="30" spans="1:13" s="4" customFormat="1" ht="41.25" customHeight="1" x14ac:dyDescent="0.25">
      <c r="A30" s="284" t="s">
        <v>638</v>
      </c>
      <c r="B30" s="285"/>
      <c r="C30" s="285"/>
      <c r="D30" s="285"/>
      <c r="E30" s="285"/>
      <c r="F30" s="285"/>
      <c r="G30" s="285"/>
      <c r="H30" s="285"/>
      <c r="I30" s="285"/>
      <c r="J30" s="285"/>
      <c r="K30" s="285"/>
      <c r="L30" s="285"/>
      <c r="M30" s="285"/>
    </row>
    <row r="31" spans="1:13" s="4" customFormat="1" ht="15.75" thickBot="1" x14ac:dyDescent="0.3">
      <c r="A31" s="285"/>
      <c r="B31" s="285"/>
      <c r="C31" s="285"/>
      <c r="D31" s="285"/>
      <c r="E31" s="285"/>
      <c r="F31" s="285"/>
      <c r="G31" s="285"/>
      <c r="H31" s="285"/>
      <c r="I31" s="285"/>
      <c r="J31" s="285"/>
      <c r="K31" s="285"/>
      <c r="L31" s="285"/>
      <c r="M31" s="285"/>
    </row>
    <row r="32" spans="1:13" s="4" customFormat="1" ht="351.75" customHeight="1" x14ac:dyDescent="0.25">
      <c r="A32" s="706" t="s">
        <v>1014</v>
      </c>
      <c r="B32" s="707"/>
      <c r="C32" s="707"/>
      <c r="D32" s="707"/>
      <c r="E32" s="707"/>
      <c r="F32" s="707"/>
      <c r="G32" s="708"/>
      <c r="H32" s="285"/>
      <c r="I32" s="285"/>
      <c r="J32" s="285"/>
      <c r="K32" s="285"/>
      <c r="L32" s="285"/>
      <c r="M32" s="285"/>
    </row>
    <row r="33" spans="1:13" s="4" customFormat="1" ht="187.5" customHeight="1" x14ac:dyDescent="0.25">
      <c r="A33" s="709"/>
      <c r="B33" s="710"/>
      <c r="C33" s="710"/>
      <c r="D33" s="710"/>
      <c r="E33" s="710"/>
      <c r="F33" s="710"/>
      <c r="G33" s="711"/>
      <c r="H33" s="285"/>
      <c r="I33" s="285"/>
      <c r="J33" s="285"/>
      <c r="K33" s="285"/>
      <c r="L33" s="285"/>
      <c r="M33" s="285"/>
    </row>
    <row r="34" spans="1:13" s="4" customFormat="1" ht="409.5" customHeight="1" x14ac:dyDescent="0.25">
      <c r="A34" s="709"/>
      <c r="B34" s="710"/>
      <c r="C34" s="710"/>
      <c r="D34" s="710"/>
      <c r="E34" s="710"/>
      <c r="F34" s="710"/>
      <c r="G34" s="711"/>
      <c r="H34" s="285"/>
      <c r="I34" s="285"/>
      <c r="J34" s="285"/>
      <c r="K34" s="285"/>
      <c r="L34" s="285"/>
      <c r="M34" s="285"/>
    </row>
    <row r="35" spans="1:13" s="4" customFormat="1" x14ac:dyDescent="0.25">
      <c r="A35" s="709"/>
      <c r="B35" s="710"/>
      <c r="C35" s="710"/>
      <c r="D35" s="710"/>
      <c r="E35" s="710"/>
      <c r="F35" s="710"/>
      <c r="G35" s="711"/>
      <c r="H35" s="285"/>
      <c r="I35" s="285"/>
      <c r="J35" s="285"/>
      <c r="K35" s="285"/>
      <c r="L35" s="285"/>
      <c r="M35" s="285"/>
    </row>
    <row r="36" spans="1:13" s="4" customFormat="1" ht="278.25" customHeight="1" x14ac:dyDescent="0.25">
      <c r="A36" s="709"/>
      <c r="B36" s="710"/>
      <c r="C36" s="710"/>
      <c r="D36" s="710"/>
      <c r="E36" s="710"/>
      <c r="F36" s="710"/>
      <c r="G36" s="711"/>
      <c r="H36" s="285"/>
      <c r="I36" s="285"/>
      <c r="J36" s="285"/>
      <c r="K36" s="285"/>
      <c r="L36" s="285"/>
      <c r="M36" s="285"/>
    </row>
    <row r="37" spans="1:13" s="4" customFormat="1" ht="408.75" customHeight="1" thickBot="1" x14ac:dyDescent="0.3">
      <c r="A37" s="712"/>
      <c r="B37" s="713"/>
      <c r="C37" s="713"/>
      <c r="D37" s="713"/>
      <c r="E37" s="713"/>
      <c r="F37" s="713"/>
      <c r="G37" s="714"/>
      <c r="H37" s="285"/>
      <c r="I37" s="285"/>
      <c r="J37" s="285"/>
      <c r="K37" s="285"/>
      <c r="L37" s="285"/>
      <c r="M37" s="285"/>
    </row>
    <row r="38" spans="1:13" s="4" customFormat="1" x14ac:dyDescent="0.25">
      <c r="A38" s="59"/>
      <c r="B38" s="59"/>
      <c r="C38" s="59"/>
      <c r="D38" s="59"/>
      <c r="E38" s="59"/>
      <c r="F38" s="59"/>
      <c r="G38" s="59"/>
      <c r="H38" s="59"/>
      <c r="I38" s="59"/>
      <c r="J38" s="59"/>
      <c r="K38" s="59"/>
      <c r="L38" s="59"/>
      <c r="M38" s="59"/>
    </row>
    <row r="39" spans="1:13" s="4" customFormat="1" x14ac:dyDescent="0.25">
      <c r="I39" s="21"/>
      <c r="J39" s="21"/>
      <c r="K39" s="21"/>
      <c r="L39" s="21"/>
      <c r="M39" s="21"/>
    </row>
  </sheetData>
  <mergeCells count="81">
    <mergeCell ref="A1:M1"/>
    <mergeCell ref="A2:M4"/>
    <mergeCell ref="A32:G37"/>
    <mergeCell ref="B26:F26"/>
    <mergeCell ref="G26:H26"/>
    <mergeCell ref="I26:J26"/>
    <mergeCell ref="K26:L26"/>
    <mergeCell ref="B27:F27"/>
    <mergeCell ref="G27:H27"/>
    <mergeCell ref="I27:J27"/>
    <mergeCell ref="K27:L27"/>
    <mergeCell ref="B24:F24"/>
    <mergeCell ref="G24:H24"/>
    <mergeCell ref="I24:J24"/>
    <mergeCell ref="K24:L24"/>
    <mergeCell ref="B25:F25"/>
    <mergeCell ref="G25:H25"/>
    <mergeCell ref="I25:J25"/>
    <mergeCell ref="K25:L25"/>
    <mergeCell ref="B22:F22"/>
    <mergeCell ref="G22:H22"/>
    <mergeCell ref="I22:J22"/>
    <mergeCell ref="K22:L22"/>
    <mergeCell ref="B23:F23"/>
    <mergeCell ref="G23:H23"/>
    <mergeCell ref="I23:J23"/>
    <mergeCell ref="K23:L23"/>
    <mergeCell ref="B20:F20"/>
    <mergeCell ref="G20:H20"/>
    <mergeCell ref="I20:J20"/>
    <mergeCell ref="K20:L20"/>
    <mergeCell ref="B21:F21"/>
    <mergeCell ref="G21:H21"/>
    <mergeCell ref="I21:J21"/>
    <mergeCell ref="K21:L21"/>
    <mergeCell ref="B18:F18"/>
    <mergeCell ref="G18:H18"/>
    <mergeCell ref="I18:J18"/>
    <mergeCell ref="K18:L18"/>
    <mergeCell ref="B19:F19"/>
    <mergeCell ref="G19:H19"/>
    <mergeCell ref="I19:J19"/>
    <mergeCell ref="K19:L19"/>
    <mergeCell ref="B16:F16"/>
    <mergeCell ref="G16:H16"/>
    <mergeCell ref="I16:J16"/>
    <mergeCell ref="K16:L16"/>
    <mergeCell ref="B17:F17"/>
    <mergeCell ref="G17:H17"/>
    <mergeCell ref="I17:J17"/>
    <mergeCell ref="K17:L17"/>
    <mergeCell ref="B14:F14"/>
    <mergeCell ref="G14:H14"/>
    <mergeCell ref="I14:J14"/>
    <mergeCell ref="K14:L14"/>
    <mergeCell ref="B15:F15"/>
    <mergeCell ref="G15:H15"/>
    <mergeCell ref="I15:J15"/>
    <mergeCell ref="K15:L15"/>
    <mergeCell ref="B12:F12"/>
    <mergeCell ref="G12:H12"/>
    <mergeCell ref="I12:J12"/>
    <mergeCell ref="K12:L12"/>
    <mergeCell ref="B13:F13"/>
    <mergeCell ref="G13:H13"/>
    <mergeCell ref="I13:J13"/>
    <mergeCell ref="K13:L13"/>
    <mergeCell ref="B10:F10"/>
    <mergeCell ref="G10:H10"/>
    <mergeCell ref="I10:J10"/>
    <mergeCell ref="K10:L10"/>
    <mergeCell ref="B11:F11"/>
    <mergeCell ref="G11:H11"/>
    <mergeCell ref="I11:J11"/>
    <mergeCell ref="K11:L11"/>
    <mergeCell ref="A5:E5"/>
    <mergeCell ref="H5:L5"/>
    <mergeCell ref="B9:F9"/>
    <mergeCell ref="G9:H9"/>
    <mergeCell ref="I9:J9"/>
    <mergeCell ref="K9:L9"/>
  </mergeCells>
  <dataValidations count="2">
    <dataValidation type="list" sqref="K5:K8 K28:K39">
      <formula1>ProjectStatus</formula1>
    </dataValidation>
    <dataValidation type="list" allowBlank="1" sqref="M5:M39 L5:L8 L28:L39">
      <formula1>Behaviour</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G81" sqref="AG81"/>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546</v>
      </c>
      <c r="C2" s="24" t="s">
        <v>0</v>
      </c>
      <c r="D2" s="24"/>
      <c r="E2" s="24"/>
      <c r="F2" s="24"/>
      <c r="G2" s="24"/>
      <c r="H2" s="24"/>
      <c r="I2" s="24"/>
      <c r="J2" s="24"/>
      <c r="K2" s="24"/>
      <c r="L2" s="24"/>
      <c r="M2" s="24"/>
      <c r="N2" s="24"/>
      <c r="O2" s="24"/>
      <c r="P2" s="24"/>
      <c r="Q2" s="24"/>
      <c r="R2" s="24"/>
      <c r="S2" s="24" t="s">
        <v>545</v>
      </c>
      <c r="T2" s="24"/>
      <c r="U2" s="24" t="s">
        <v>544</v>
      </c>
      <c r="V2" s="24" t="s">
        <v>543</v>
      </c>
      <c r="W2" s="24" t="s">
        <v>542</v>
      </c>
      <c r="X2" s="24"/>
      <c r="Y2" s="24" t="s">
        <v>541</v>
      </c>
      <c r="Z2" s="24"/>
      <c r="AA2" s="24" t="s">
        <v>540</v>
      </c>
      <c r="AB2" s="24"/>
      <c r="AC2" s="286" t="s">
        <v>539</v>
      </c>
      <c r="AD2" s="286" t="s">
        <v>9</v>
      </c>
      <c r="AE2" s="286" t="s">
        <v>144</v>
      </c>
      <c r="AF2" s="286" t="s">
        <v>9</v>
      </c>
      <c r="AG2" s="24" t="s">
        <v>538</v>
      </c>
      <c r="AH2" s="24" t="s">
        <v>537</v>
      </c>
      <c r="AI2" s="24" t="s">
        <v>536</v>
      </c>
      <c r="AJ2" s="24" t="s">
        <v>535</v>
      </c>
      <c r="AK2" s="24"/>
      <c r="AL2" s="24" t="s">
        <v>534</v>
      </c>
      <c r="AM2" s="24"/>
      <c r="AN2" s="24" t="s">
        <v>533</v>
      </c>
      <c r="AO2" s="24" t="s">
        <v>510</v>
      </c>
      <c r="AP2" s="24" t="s">
        <v>532</v>
      </c>
      <c r="AQ2" s="24" t="s">
        <v>146</v>
      </c>
      <c r="AR2" s="24" t="s">
        <v>531</v>
      </c>
      <c r="AS2" s="24" t="s">
        <v>530</v>
      </c>
      <c r="AT2" s="24" t="s">
        <v>529</v>
      </c>
      <c r="AU2" s="24" t="s">
        <v>528</v>
      </c>
      <c r="AV2" s="24" t="s">
        <v>527</v>
      </c>
      <c r="AW2" s="24" t="s">
        <v>526</v>
      </c>
      <c r="AX2" s="24" t="s">
        <v>525</v>
      </c>
      <c r="AY2" s="24" t="s">
        <v>524</v>
      </c>
      <c r="AZ2" s="24" t="s">
        <v>523</v>
      </c>
      <c r="BA2" s="24" t="s">
        <v>522</v>
      </c>
      <c r="BB2" s="24" t="s">
        <v>521</v>
      </c>
      <c r="BC2" s="24" t="s">
        <v>520</v>
      </c>
      <c r="BD2" s="24" t="s">
        <v>519</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518</v>
      </c>
      <c r="U3" t="s">
        <v>1</v>
      </c>
      <c r="V3" t="s">
        <v>517</v>
      </c>
      <c r="W3" t="s">
        <v>516</v>
      </c>
      <c r="Y3" t="s">
        <v>515</v>
      </c>
      <c r="AA3" t="s">
        <v>514</v>
      </c>
      <c r="AC3" s="133" t="s">
        <v>513</v>
      </c>
      <c r="AD3" s="128" t="s">
        <v>243</v>
      </c>
      <c r="AE3" s="287">
        <v>0.23313999999999999</v>
      </c>
      <c r="AF3" s="278" t="s">
        <v>209</v>
      </c>
      <c r="AG3" t="s">
        <v>512</v>
      </c>
      <c r="AH3" t="s">
        <v>243</v>
      </c>
      <c r="AI3" t="s">
        <v>257</v>
      </c>
      <c r="AJ3" t="s">
        <v>689</v>
      </c>
      <c r="AL3" t="s">
        <v>511</v>
      </c>
      <c r="AN3" t="s">
        <v>509</v>
      </c>
      <c r="AO3" t="s">
        <v>510</v>
      </c>
      <c r="AP3" t="s">
        <v>509</v>
      </c>
      <c r="AQ3" t="s">
        <v>168</v>
      </c>
      <c r="AR3" t="s">
        <v>508</v>
      </c>
      <c r="AS3" t="s">
        <v>507</v>
      </c>
      <c r="AT3" t="s">
        <v>506</v>
      </c>
      <c r="AU3" t="s">
        <v>505</v>
      </c>
      <c r="AV3" t="s">
        <v>504</v>
      </c>
      <c r="AW3" t="s">
        <v>503</v>
      </c>
      <c r="AX3" t="s">
        <v>502</v>
      </c>
      <c r="AY3" t="s">
        <v>501</v>
      </c>
      <c r="AZ3" t="s">
        <v>500</v>
      </c>
      <c r="BA3" t="s">
        <v>499</v>
      </c>
      <c r="BB3" t="s">
        <v>498</v>
      </c>
      <c r="BC3" t="s">
        <v>497</v>
      </c>
      <c r="BD3" t="s">
        <v>496</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495</v>
      </c>
      <c r="U4" t="s">
        <v>316</v>
      </c>
      <c r="V4" t="s">
        <v>494</v>
      </c>
      <c r="W4" t="s">
        <v>493</v>
      </c>
      <c r="Y4" t="s">
        <v>492</v>
      </c>
      <c r="AA4" t="s">
        <v>491</v>
      </c>
      <c r="AC4" s="133" t="s">
        <v>490</v>
      </c>
      <c r="AD4" s="128" t="s">
        <v>243</v>
      </c>
      <c r="AE4" s="288">
        <v>2.0049999999999998E-2</v>
      </c>
      <c r="AF4" s="278" t="s">
        <v>209</v>
      </c>
      <c r="AG4" t="s">
        <v>116</v>
      </c>
      <c r="AH4" t="s">
        <v>489</v>
      </c>
      <c r="AI4" t="s">
        <v>488</v>
      </c>
      <c r="AJ4" t="s">
        <v>690</v>
      </c>
      <c r="AL4" t="s">
        <v>487</v>
      </c>
      <c r="AN4" t="s">
        <v>486</v>
      </c>
      <c r="AO4" t="s">
        <v>485</v>
      </c>
      <c r="AP4" t="s">
        <v>12</v>
      </c>
      <c r="AQ4" t="s">
        <v>167</v>
      </c>
      <c r="AR4" t="s">
        <v>484</v>
      </c>
      <c r="AS4" t="s">
        <v>483</v>
      </c>
      <c r="AT4" t="s">
        <v>482</v>
      </c>
      <c r="AU4" t="s">
        <v>481</v>
      </c>
      <c r="AV4" t="s">
        <v>480</v>
      </c>
      <c r="AW4" t="s">
        <v>479</v>
      </c>
      <c r="AX4" t="s">
        <v>478</v>
      </c>
      <c r="AY4" t="s">
        <v>477</v>
      </c>
      <c r="AZ4" t="s">
        <v>476</v>
      </c>
      <c r="BA4" t="s">
        <v>475</v>
      </c>
      <c r="BB4" t="s">
        <v>474</v>
      </c>
      <c r="BC4" t="s">
        <v>417</v>
      </c>
      <c r="BD4" t="s">
        <v>473</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472</v>
      </c>
      <c r="U5" t="s">
        <v>471</v>
      </c>
      <c r="V5" t="s">
        <v>470</v>
      </c>
      <c r="W5" t="s">
        <v>469</v>
      </c>
      <c r="Y5" t="s">
        <v>468</v>
      </c>
      <c r="AA5" t="s">
        <v>467</v>
      </c>
      <c r="AC5" s="133" t="s">
        <v>466</v>
      </c>
      <c r="AD5" s="128" t="s">
        <v>243</v>
      </c>
      <c r="AE5" s="289">
        <v>0.18387000000000001</v>
      </c>
      <c r="AF5" s="133" t="s">
        <v>209</v>
      </c>
      <c r="AG5" t="s">
        <v>465</v>
      </c>
      <c r="AH5" t="s">
        <v>464</v>
      </c>
      <c r="AI5" t="s">
        <v>463</v>
      </c>
      <c r="AJ5" t="s">
        <v>691</v>
      </c>
      <c r="AL5" t="s">
        <v>462</v>
      </c>
      <c r="AN5" t="s">
        <v>461</v>
      </c>
      <c r="AP5" t="s">
        <v>460</v>
      </c>
      <c r="AQ5" t="s">
        <v>166</v>
      </c>
      <c r="AS5" t="s">
        <v>459</v>
      </c>
      <c r="AT5" t="s">
        <v>458</v>
      </c>
      <c r="AU5" t="s">
        <v>457</v>
      </c>
      <c r="AV5" t="s">
        <v>456</v>
      </c>
      <c r="AW5" t="s">
        <v>455</v>
      </c>
      <c r="AX5" t="s">
        <v>454</v>
      </c>
      <c r="AY5" t="s">
        <v>453</v>
      </c>
      <c r="AZ5" t="s">
        <v>452</v>
      </c>
      <c r="BA5" t="s">
        <v>451</v>
      </c>
      <c r="BB5" t="s">
        <v>450</v>
      </c>
      <c r="BC5" t="s">
        <v>404</v>
      </c>
      <c r="BD5" t="s">
        <v>449</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373</v>
      </c>
      <c r="V6" t="s">
        <v>448</v>
      </c>
      <c r="Y6" t="s">
        <v>328</v>
      </c>
      <c r="AA6" t="s">
        <v>447</v>
      </c>
      <c r="AC6" s="276" t="s">
        <v>695</v>
      </c>
      <c r="AD6" s="128" t="s">
        <v>287</v>
      </c>
      <c r="AE6" s="289">
        <v>2.7577600000000002</v>
      </c>
      <c r="AF6" s="133" t="s">
        <v>286</v>
      </c>
      <c r="AG6" t="s">
        <v>446</v>
      </c>
      <c r="AH6" t="s">
        <v>445</v>
      </c>
      <c r="AI6" t="s">
        <v>224</v>
      </c>
      <c r="AJ6" t="s">
        <v>692</v>
      </c>
      <c r="AL6" t="s">
        <v>444</v>
      </c>
      <c r="AN6" t="s">
        <v>443</v>
      </c>
      <c r="AS6" t="s">
        <v>442</v>
      </c>
      <c r="AT6" t="s">
        <v>441</v>
      </c>
      <c r="AU6" t="s">
        <v>440</v>
      </c>
      <c r="AV6" t="s">
        <v>439</v>
      </c>
      <c r="AW6" t="s">
        <v>438</v>
      </c>
      <c r="AX6" t="s">
        <v>437</v>
      </c>
      <c r="AY6" t="s">
        <v>436</v>
      </c>
      <c r="AZ6" t="s">
        <v>435</v>
      </c>
      <c r="BA6" t="s">
        <v>434</v>
      </c>
      <c r="BB6" t="s">
        <v>433</v>
      </c>
      <c r="BC6" t="s">
        <v>344</v>
      </c>
      <c r="BD6" t="s">
        <v>432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431</v>
      </c>
      <c r="Y7" t="s">
        <v>2</v>
      </c>
      <c r="AC7" s="276" t="s">
        <v>696</v>
      </c>
      <c r="AD7" s="128" t="s">
        <v>243</v>
      </c>
      <c r="AE7" s="289">
        <v>0.25672</v>
      </c>
      <c r="AF7" s="133" t="s">
        <v>209</v>
      </c>
      <c r="AG7" t="s">
        <v>430</v>
      </c>
      <c r="AH7" t="s">
        <v>222</v>
      </c>
      <c r="AI7" t="s">
        <v>429</v>
      </c>
      <c r="AJ7" t="s">
        <v>693</v>
      </c>
      <c r="AL7" t="s">
        <v>428</v>
      </c>
      <c r="AS7" t="s">
        <v>427</v>
      </c>
      <c r="AT7" t="s">
        <v>426</v>
      </c>
      <c r="AU7" t="s">
        <v>425</v>
      </c>
      <c r="AV7" t="s">
        <v>424</v>
      </c>
      <c r="AW7" t="s">
        <v>423</v>
      </c>
      <c r="AX7" t="s">
        <v>422</v>
      </c>
      <c r="AY7" t="s">
        <v>421</v>
      </c>
      <c r="AZ7" t="s">
        <v>420</v>
      </c>
      <c r="BA7" t="s">
        <v>419</v>
      </c>
      <c r="BB7" t="s">
        <v>418</v>
      </c>
      <c r="BC7" t="s">
        <v>417</v>
      </c>
      <c r="BD7" t="s">
        <v>416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415</v>
      </c>
      <c r="Y8" t="s">
        <v>3</v>
      </c>
      <c r="AC8" s="276" t="s">
        <v>697</v>
      </c>
      <c r="AD8" s="128" t="s">
        <v>222</v>
      </c>
      <c r="AE8" s="290">
        <v>3221.37</v>
      </c>
      <c r="AF8" s="133" t="s">
        <v>224</v>
      </c>
      <c r="AG8" t="s">
        <v>318</v>
      </c>
      <c r="AH8" t="s">
        <v>287</v>
      </c>
      <c r="AI8" t="s">
        <v>215</v>
      </c>
      <c r="AJ8" t="s">
        <v>694</v>
      </c>
      <c r="AS8" t="s">
        <v>414</v>
      </c>
      <c r="AT8" t="s">
        <v>413</v>
      </c>
      <c r="AU8" t="s">
        <v>412</v>
      </c>
      <c r="AV8" t="s">
        <v>411</v>
      </c>
      <c r="AW8" t="s">
        <v>410</v>
      </c>
      <c r="AX8" t="s">
        <v>409</v>
      </c>
      <c r="AY8" t="s">
        <v>408</v>
      </c>
      <c r="AZ8" t="s">
        <v>407</v>
      </c>
      <c r="BA8" t="s">
        <v>406</v>
      </c>
      <c r="BB8" t="s">
        <v>405</v>
      </c>
      <c r="BC8" t="s">
        <v>404</v>
      </c>
      <c r="BD8" t="s">
        <v>403</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402</v>
      </c>
      <c r="Y9" t="s">
        <v>114</v>
      </c>
      <c r="AC9" s="276" t="s">
        <v>698</v>
      </c>
      <c r="AD9" s="128" t="s">
        <v>243</v>
      </c>
      <c r="AE9" s="289">
        <v>0.26774999999999999</v>
      </c>
      <c r="AF9" s="133" t="s">
        <v>209</v>
      </c>
      <c r="AG9" t="s">
        <v>4</v>
      </c>
      <c r="AH9" t="s">
        <v>401</v>
      </c>
      <c r="AI9" t="s">
        <v>400</v>
      </c>
      <c r="AS9" t="s">
        <v>399</v>
      </c>
      <c r="AT9" t="s">
        <v>398</v>
      </c>
      <c r="AU9" t="s">
        <v>397</v>
      </c>
      <c r="AV9" t="s">
        <v>396</v>
      </c>
      <c r="AW9" t="s">
        <v>395</v>
      </c>
      <c r="AX9" t="s">
        <v>394</v>
      </c>
      <c r="AY9" t="s">
        <v>393</v>
      </c>
      <c r="AZ9" t="s">
        <v>392</v>
      </c>
      <c r="BA9" t="s">
        <v>391</v>
      </c>
      <c r="BB9" t="s">
        <v>390</v>
      </c>
      <c r="BC9" t="s">
        <v>344</v>
      </c>
      <c r="BD9" t="s">
        <v>389</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388</v>
      </c>
      <c r="Y10" t="s">
        <v>387</v>
      </c>
      <c r="AC10" s="291" t="s">
        <v>699</v>
      </c>
      <c r="AD10" s="292" t="s">
        <v>222</v>
      </c>
      <c r="AE10" s="290">
        <v>3249.99</v>
      </c>
      <c r="AF10" s="133" t="s">
        <v>224</v>
      </c>
      <c r="AG10" t="s">
        <v>341</v>
      </c>
      <c r="AH10" t="s">
        <v>216</v>
      </c>
      <c r="AI10" t="s">
        <v>386</v>
      </c>
      <c r="AS10" t="s">
        <v>385</v>
      </c>
      <c r="AT10" t="s">
        <v>384</v>
      </c>
      <c r="AU10" t="s">
        <v>383</v>
      </c>
      <c r="AV10" t="s">
        <v>382</v>
      </c>
      <c r="AW10" t="s">
        <v>381</v>
      </c>
      <c r="AX10" t="s">
        <v>380</v>
      </c>
      <c r="AZ10" t="s">
        <v>379</v>
      </c>
      <c r="BA10" t="s">
        <v>378</v>
      </c>
      <c r="BB10" t="s">
        <v>377</v>
      </c>
      <c r="BC10" t="s">
        <v>376</v>
      </c>
      <c r="BD10" t="s">
        <v>375</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374</v>
      </c>
      <c r="Y11" t="s">
        <v>373</v>
      </c>
      <c r="AC11" s="291" t="s">
        <v>700</v>
      </c>
      <c r="AD11" s="292" t="s">
        <v>287</v>
      </c>
      <c r="AE11" s="289">
        <v>2.7753999999999999</v>
      </c>
      <c r="AF11" s="133" t="s">
        <v>286</v>
      </c>
      <c r="AG11" t="s">
        <v>329</v>
      </c>
      <c r="AH11" t="s">
        <v>371</v>
      </c>
      <c r="AI11" t="s">
        <v>370</v>
      </c>
      <c r="AS11" t="s">
        <v>369</v>
      </c>
      <c r="AT11" t="s">
        <v>368</v>
      </c>
      <c r="AU11" t="s">
        <v>367</v>
      </c>
      <c r="AV11" t="s">
        <v>366</v>
      </c>
      <c r="AW11" t="s">
        <v>365</v>
      </c>
      <c r="AX11" t="s">
        <v>364</v>
      </c>
      <c r="AZ11" t="s">
        <v>363</v>
      </c>
      <c r="BA11" t="s">
        <v>362</v>
      </c>
      <c r="BB11" t="s">
        <v>361</v>
      </c>
      <c r="BC11" t="s">
        <v>360</v>
      </c>
      <c r="BD11" t="s">
        <v>359</v>
      </c>
    </row>
    <row r="12" spans="1:56" x14ac:dyDescent="0.25">
      <c r="C12">
        <v>2014</v>
      </c>
      <c r="D12">
        <f t="shared" ref="D12:I12" si="8">E11</f>
        <v>2015</v>
      </c>
      <c r="E12">
        <f t="shared" si="8"/>
        <v>2016</v>
      </c>
      <c r="F12">
        <f t="shared" si="8"/>
        <v>2017</v>
      </c>
      <c r="G12">
        <f t="shared" si="8"/>
        <v>2018</v>
      </c>
      <c r="H12">
        <f t="shared" si="8"/>
        <v>2019</v>
      </c>
      <c r="I12">
        <f t="shared" si="8"/>
        <v>2020</v>
      </c>
      <c r="V12" t="s">
        <v>358</v>
      </c>
      <c r="AC12" s="291" t="s">
        <v>701</v>
      </c>
      <c r="AD12" s="292" t="s">
        <v>243</v>
      </c>
      <c r="AE12" s="289">
        <v>0.25835999999999998</v>
      </c>
      <c r="AF12" s="133" t="s">
        <v>209</v>
      </c>
      <c r="AG12" t="s">
        <v>354</v>
      </c>
      <c r="AH12" t="s">
        <v>211</v>
      </c>
      <c r="AS12" t="s">
        <v>353</v>
      </c>
      <c r="AT12" t="s">
        <v>352</v>
      </c>
      <c r="AU12" t="s">
        <v>351</v>
      </c>
      <c r="AV12" t="s">
        <v>350</v>
      </c>
      <c r="AW12" t="s">
        <v>349</v>
      </c>
      <c r="AX12" t="s">
        <v>348</v>
      </c>
      <c r="AZ12" t="s">
        <v>347</v>
      </c>
      <c r="BA12" t="s">
        <v>346</v>
      </c>
      <c r="BB12" t="s">
        <v>345</v>
      </c>
      <c r="BC12" t="s">
        <v>344</v>
      </c>
      <c r="BD12" t="s">
        <v>343</v>
      </c>
    </row>
    <row r="13" spans="1:56" x14ac:dyDescent="0.25">
      <c r="C13">
        <v>2015</v>
      </c>
      <c r="D13">
        <f>E12</f>
        <v>2016</v>
      </c>
      <c r="E13">
        <f>F12</f>
        <v>2017</v>
      </c>
      <c r="F13">
        <f>G12</f>
        <v>2018</v>
      </c>
      <c r="G13">
        <f>H12</f>
        <v>2019</v>
      </c>
      <c r="H13">
        <f>I12</f>
        <v>2020</v>
      </c>
      <c r="V13" t="s">
        <v>342</v>
      </c>
      <c r="AC13" s="291" t="s">
        <v>702</v>
      </c>
      <c r="AD13" s="292" t="s">
        <v>222</v>
      </c>
      <c r="AE13" s="290">
        <v>3159.5</v>
      </c>
      <c r="AF13" s="133" t="s">
        <v>224</v>
      </c>
      <c r="AG13" t="s">
        <v>340</v>
      </c>
      <c r="AH13" t="s">
        <v>339</v>
      </c>
      <c r="AS13" t="s">
        <v>338</v>
      </c>
      <c r="AT13" t="s">
        <v>337</v>
      </c>
      <c r="AU13" t="s">
        <v>336</v>
      </c>
      <c r="AV13" t="s">
        <v>335</v>
      </c>
      <c r="AW13" t="s">
        <v>334</v>
      </c>
      <c r="AX13" t="s">
        <v>333</v>
      </c>
      <c r="AZ13" t="s">
        <v>332</v>
      </c>
      <c r="BA13" t="s">
        <v>331</v>
      </c>
      <c r="BD13" t="s">
        <v>330</v>
      </c>
    </row>
    <row r="14" spans="1:56" x14ac:dyDescent="0.25">
      <c r="C14">
        <v>2016</v>
      </c>
      <c r="D14">
        <f>E13</f>
        <v>2017</v>
      </c>
      <c r="E14">
        <f>F13</f>
        <v>2018</v>
      </c>
      <c r="F14">
        <f>G13</f>
        <v>2019</v>
      </c>
      <c r="G14">
        <f>H13</f>
        <v>2020</v>
      </c>
      <c r="V14" t="s">
        <v>201</v>
      </c>
      <c r="AC14" s="291" t="s">
        <v>703</v>
      </c>
      <c r="AD14" s="292" t="s">
        <v>287</v>
      </c>
      <c r="AE14" s="289">
        <v>3.1220400000000001</v>
      </c>
      <c r="AF14" s="133" t="s">
        <v>286</v>
      </c>
      <c r="AG14" t="s">
        <v>328</v>
      </c>
      <c r="AH14" t="s">
        <v>1</v>
      </c>
      <c r="AS14" t="s">
        <v>327</v>
      </c>
      <c r="AT14" t="s">
        <v>326</v>
      </c>
      <c r="AU14" t="s">
        <v>325</v>
      </c>
      <c r="AV14" t="s">
        <v>324</v>
      </c>
      <c r="AW14" t="s">
        <v>323</v>
      </c>
      <c r="AX14" t="s">
        <v>322</v>
      </c>
      <c r="AZ14" t="s">
        <v>321</v>
      </c>
      <c r="BA14" t="s">
        <v>320</v>
      </c>
      <c r="BD14" t="s">
        <v>319</v>
      </c>
    </row>
    <row r="15" spans="1:56" x14ac:dyDescent="0.25">
      <c r="C15">
        <v>2017</v>
      </c>
      <c r="D15">
        <f>E14</f>
        <v>2018</v>
      </c>
      <c r="E15">
        <f>F14</f>
        <v>2019</v>
      </c>
      <c r="F15">
        <f>G14</f>
        <v>2020</v>
      </c>
      <c r="AC15" s="291" t="s">
        <v>704</v>
      </c>
      <c r="AD15" s="292" t="s">
        <v>243</v>
      </c>
      <c r="AE15" s="289">
        <v>0.26261000000000001</v>
      </c>
      <c r="AF15" s="133" t="s">
        <v>209</v>
      </c>
      <c r="AG15" t="s">
        <v>317</v>
      </c>
      <c r="AH15" t="s">
        <v>316</v>
      </c>
      <c r="AS15" t="s">
        <v>315</v>
      </c>
      <c r="AT15" t="s">
        <v>314</v>
      </c>
      <c r="AU15" t="s">
        <v>313</v>
      </c>
      <c r="AV15" t="s">
        <v>312</v>
      </c>
      <c r="AW15" t="s">
        <v>311</v>
      </c>
      <c r="AX15" t="s">
        <v>310</v>
      </c>
      <c r="AZ15" t="s">
        <v>309</v>
      </c>
      <c r="BA15" t="s">
        <v>308</v>
      </c>
      <c r="BD15" t="s">
        <v>307</v>
      </c>
    </row>
    <row r="16" spans="1:56" x14ac:dyDescent="0.25">
      <c r="C16">
        <v>2018</v>
      </c>
      <c r="D16">
        <f>E15</f>
        <v>2019</v>
      </c>
      <c r="E16">
        <f>F15</f>
        <v>2020</v>
      </c>
      <c r="AC16" s="276" t="s">
        <v>705</v>
      </c>
      <c r="AD16" s="128" t="s">
        <v>287</v>
      </c>
      <c r="AE16" s="289">
        <v>2.5403899999999999</v>
      </c>
      <c r="AF16" s="133" t="s">
        <v>286</v>
      </c>
      <c r="AG16" t="s">
        <v>306</v>
      </c>
      <c r="AH16" t="s">
        <v>305</v>
      </c>
      <c r="AS16" t="s">
        <v>304</v>
      </c>
      <c r="AT16" t="s">
        <v>303</v>
      </c>
      <c r="AU16" t="s">
        <v>302</v>
      </c>
      <c r="AV16" t="s">
        <v>301</v>
      </c>
      <c r="AW16" t="s">
        <v>300</v>
      </c>
      <c r="AX16" t="s">
        <v>299</v>
      </c>
      <c r="AZ16" t="s">
        <v>298</v>
      </c>
      <c r="BA16" t="s">
        <v>297</v>
      </c>
      <c r="BD16" t="s">
        <v>296</v>
      </c>
    </row>
    <row r="17" spans="3:56" x14ac:dyDescent="0.25">
      <c r="C17">
        <v>2019</v>
      </c>
      <c r="D17">
        <f>E16</f>
        <v>2020</v>
      </c>
      <c r="AC17" s="276" t="s">
        <v>706</v>
      </c>
      <c r="AD17" s="128" t="s">
        <v>243</v>
      </c>
      <c r="AE17" s="289">
        <v>0.24665999999999999</v>
      </c>
      <c r="AF17" s="133" t="s">
        <v>209</v>
      </c>
      <c r="AG17" t="s">
        <v>5</v>
      </c>
      <c r="AH17" t="s">
        <v>201</v>
      </c>
      <c r="AT17" t="s">
        <v>295</v>
      </c>
      <c r="AU17" t="s">
        <v>294</v>
      </c>
      <c r="AV17" t="s">
        <v>293</v>
      </c>
      <c r="AW17" t="s">
        <v>292</v>
      </c>
      <c r="AX17" t="s">
        <v>291</v>
      </c>
      <c r="AZ17" t="s">
        <v>290</v>
      </c>
      <c r="BA17" t="s">
        <v>289</v>
      </c>
      <c r="BD17" t="s">
        <v>288</v>
      </c>
    </row>
    <row r="18" spans="3:56" x14ac:dyDescent="0.25">
      <c r="C18">
        <v>2020</v>
      </c>
      <c r="AC18" s="276" t="s">
        <v>707</v>
      </c>
      <c r="AD18" s="128" t="s">
        <v>243</v>
      </c>
      <c r="AE18" s="289">
        <v>0.32040000000000002</v>
      </c>
      <c r="AF18" s="133" t="s">
        <v>209</v>
      </c>
      <c r="AT18" t="s">
        <v>285</v>
      </c>
      <c r="AU18" t="s">
        <v>284</v>
      </c>
      <c r="AV18" t="s">
        <v>283</v>
      </c>
      <c r="AW18" t="s">
        <v>282</v>
      </c>
      <c r="AX18" t="s">
        <v>281</v>
      </c>
      <c r="AZ18" t="s">
        <v>280</v>
      </c>
      <c r="BD18" t="s">
        <v>279</v>
      </c>
    </row>
    <row r="19" spans="3:56" x14ac:dyDescent="0.25">
      <c r="C19" t="s">
        <v>278</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270</v>
      </c>
      <c r="AC19" s="276" t="s">
        <v>708</v>
      </c>
      <c r="AD19" s="128" t="s">
        <v>222</v>
      </c>
      <c r="AE19" s="290">
        <v>2380.0100000000002</v>
      </c>
      <c r="AF19" s="133" t="s">
        <v>224</v>
      </c>
      <c r="AT19" t="s">
        <v>276</v>
      </c>
      <c r="AU19" t="s">
        <v>275</v>
      </c>
      <c r="AV19" t="s">
        <v>274</v>
      </c>
      <c r="AW19" t="s">
        <v>273</v>
      </c>
      <c r="BD19" t="s">
        <v>272</v>
      </c>
    </row>
    <row r="20" spans="3:56" x14ac:dyDescent="0.25">
      <c r="C20" t="s">
        <v>271</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270</v>
      </c>
      <c r="AC20" s="293" t="s">
        <v>709</v>
      </c>
      <c r="AD20" s="128" t="s">
        <v>287</v>
      </c>
      <c r="AE20" s="289">
        <v>2.2908200000000001</v>
      </c>
      <c r="AF20" s="133" t="s">
        <v>286</v>
      </c>
      <c r="AT20" t="s">
        <v>269</v>
      </c>
      <c r="AV20" t="s">
        <v>268</v>
      </c>
      <c r="AW20" t="s">
        <v>267</v>
      </c>
      <c r="BD20" t="s">
        <v>266</v>
      </c>
    </row>
    <row r="21" spans="3:56" x14ac:dyDescent="0.25">
      <c r="C21" t="s">
        <v>265</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93" t="s">
        <v>710</v>
      </c>
      <c r="AD21" s="128" t="s">
        <v>243</v>
      </c>
      <c r="AE21" s="289">
        <v>0.24514</v>
      </c>
      <c r="AF21" s="133" t="s">
        <v>209</v>
      </c>
      <c r="AT21" t="s">
        <v>263</v>
      </c>
      <c r="AV21" t="s">
        <v>262</v>
      </c>
      <c r="AW21" t="s">
        <v>261</v>
      </c>
      <c r="BD21" t="s">
        <v>260</v>
      </c>
    </row>
    <row r="22" spans="3:56" x14ac:dyDescent="0.25">
      <c r="C22" t="s">
        <v>259</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93" t="s">
        <v>711</v>
      </c>
      <c r="AD22" s="128" t="s">
        <v>287</v>
      </c>
      <c r="AE22" s="289">
        <v>2.5430999999999999</v>
      </c>
      <c r="AF22" s="133" t="s">
        <v>286</v>
      </c>
      <c r="AT22" t="s">
        <v>256</v>
      </c>
      <c r="AW22" t="s">
        <v>255</v>
      </c>
      <c r="BD22" t="s">
        <v>254</v>
      </c>
    </row>
    <row r="23" spans="3:56" x14ac:dyDescent="0.25">
      <c r="C23" t="s">
        <v>253</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3" t="s">
        <v>712</v>
      </c>
      <c r="AD23" s="128" t="s">
        <v>243</v>
      </c>
      <c r="AE23" s="289">
        <v>0.24782000000000001</v>
      </c>
      <c r="AF23" s="133" t="s">
        <v>209</v>
      </c>
      <c r="AT23" t="s">
        <v>252</v>
      </c>
      <c r="AW23" t="s">
        <v>251</v>
      </c>
      <c r="BD23" t="s">
        <v>250</v>
      </c>
    </row>
    <row r="24" spans="3:56" x14ac:dyDescent="0.25">
      <c r="C24" t="s">
        <v>249</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33" t="s">
        <v>372</v>
      </c>
      <c r="AD24" s="128" t="s">
        <v>356</v>
      </c>
      <c r="AE24" s="294">
        <v>0.34399999999999997</v>
      </c>
      <c r="AF24" s="133" t="s">
        <v>355</v>
      </c>
      <c r="AT24" t="s">
        <v>248</v>
      </c>
      <c r="AW24" t="s">
        <v>247</v>
      </c>
    </row>
    <row r="25" spans="3:56" x14ac:dyDescent="0.25">
      <c r="C25" t="s">
        <v>246</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33" t="s">
        <v>357</v>
      </c>
      <c r="AD25" s="128" t="s">
        <v>356</v>
      </c>
      <c r="AE25" s="295">
        <v>0.70799999999999996</v>
      </c>
      <c r="AF25" s="278" t="s">
        <v>355</v>
      </c>
      <c r="AT25" t="s">
        <v>245</v>
      </c>
    </row>
    <row r="26" spans="3:56" x14ac:dyDescent="0.25">
      <c r="C26" t="s">
        <v>244</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33" t="s">
        <v>644</v>
      </c>
      <c r="AD26" s="128" t="s">
        <v>287</v>
      </c>
      <c r="AE26" s="289">
        <v>2.54603</v>
      </c>
      <c r="AF26" s="133" t="s">
        <v>286</v>
      </c>
    </row>
    <row r="27" spans="3:56" x14ac:dyDescent="0.25">
      <c r="C27" t="s">
        <v>242</v>
      </c>
      <c r="D27" t="str">
        <f t="shared" ref="D27:I27" si="16">E26</f>
        <v>2014/15</v>
      </c>
      <c r="E27" t="str">
        <f t="shared" si="16"/>
        <v>2015/16</v>
      </c>
      <c r="F27" t="str">
        <f t="shared" si="16"/>
        <v>2016/17</v>
      </c>
      <c r="G27" t="str">
        <f t="shared" si="16"/>
        <v>2017/18</v>
      </c>
      <c r="H27" t="str">
        <f t="shared" si="16"/>
        <v>2018/19</v>
      </c>
      <c r="I27" t="str">
        <f t="shared" si="16"/>
        <v>2019/20</v>
      </c>
      <c r="AC27" s="133" t="s">
        <v>645</v>
      </c>
      <c r="AD27" s="128" t="s">
        <v>287</v>
      </c>
      <c r="AE27" s="289">
        <v>2.6878700000000002</v>
      </c>
      <c r="AF27" s="133" t="s">
        <v>286</v>
      </c>
    </row>
    <row r="28" spans="3:56" x14ac:dyDescent="0.25">
      <c r="C28" t="s">
        <v>240</v>
      </c>
      <c r="D28" t="str">
        <f>E27</f>
        <v>2015/16</v>
      </c>
      <c r="E28" t="str">
        <f>F27</f>
        <v>2016/17</v>
      </c>
      <c r="F28" t="str">
        <f>G27</f>
        <v>2017/18</v>
      </c>
      <c r="G28" t="str">
        <f>H27</f>
        <v>2018/19</v>
      </c>
      <c r="H28" t="str">
        <f>I27</f>
        <v>2019/20</v>
      </c>
      <c r="AC28" s="133" t="s">
        <v>646</v>
      </c>
      <c r="AD28" s="128" t="s">
        <v>287</v>
      </c>
      <c r="AE28" s="289">
        <v>2.1680199999999998</v>
      </c>
      <c r="AF28" s="133" t="s">
        <v>286</v>
      </c>
    </row>
    <row r="29" spans="3:56" x14ac:dyDescent="0.25">
      <c r="C29" t="s">
        <v>238</v>
      </c>
      <c r="D29" t="str">
        <f>E28</f>
        <v>2016/17</v>
      </c>
      <c r="E29" t="str">
        <f>F28</f>
        <v>2017/18</v>
      </c>
      <c r="F29" t="str">
        <f>G28</f>
        <v>2018/19</v>
      </c>
      <c r="G29" t="str">
        <f>H28</f>
        <v>2019/20</v>
      </c>
      <c r="AC29" s="132" t="s">
        <v>647</v>
      </c>
      <c r="AD29" s="128" t="s">
        <v>445</v>
      </c>
      <c r="AE29" s="296">
        <v>1430</v>
      </c>
      <c r="AF29" s="133" t="s">
        <v>681</v>
      </c>
    </row>
    <row r="30" spans="3:56" ht="18" x14ac:dyDescent="0.35">
      <c r="C30" t="s">
        <v>236</v>
      </c>
      <c r="D30" t="str">
        <f>E29</f>
        <v>2017/18</v>
      </c>
      <c r="E30" t="str">
        <f>F29</f>
        <v>2018/19</v>
      </c>
      <c r="F30" t="str">
        <f>G29</f>
        <v>2019/20</v>
      </c>
      <c r="AC30" s="132" t="s">
        <v>648</v>
      </c>
      <c r="AD30" s="128" t="s">
        <v>445</v>
      </c>
      <c r="AE30" s="297">
        <v>2088</v>
      </c>
      <c r="AF30" s="279" t="s">
        <v>682</v>
      </c>
    </row>
    <row r="31" spans="3:56" ht="18" x14ac:dyDescent="0.35">
      <c r="C31" t="s">
        <v>234</v>
      </c>
      <c r="D31" t="str">
        <f>E30</f>
        <v>2018/19</v>
      </c>
      <c r="E31" t="str">
        <f>F30</f>
        <v>2019/20</v>
      </c>
      <c r="AC31" s="132" t="s">
        <v>649</v>
      </c>
      <c r="AD31" s="128" t="s">
        <v>445</v>
      </c>
      <c r="AE31" s="296">
        <v>1774</v>
      </c>
      <c r="AF31" s="279" t="s">
        <v>682</v>
      </c>
    </row>
    <row r="32" spans="3:56" x14ac:dyDescent="0.25">
      <c r="C32" t="s">
        <v>232</v>
      </c>
      <c r="D32" t="str">
        <f>E31</f>
        <v>2019/20</v>
      </c>
      <c r="AC32" s="298" t="s">
        <v>650</v>
      </c>
      <c r="AD32" s="128" t="s">
        <v>445</v>
      </c>
      <c r="AE32" s="296">
        <v>3922</v>
      </c>
      <c r="AF32" s="133" t="s">
        <v>681</v>
      </c>
    </row>
    <row r="33" spans="3:32" x14ac:dyDescent="0.25">
      <c r="C33" t="s">
        <v>230</v>
      </c>
      <c r="AC33" s="276" t="s">
        <v>766</v>
      </c>
      <c r="AD33" s="128" t="s">
        <v>243</v>
      </c>
      <c r="AE33" s="299">
        <v>1.545E-2</v>
      </c>
      <c r="AF33" s="133" t="s">
        <v>209</v>
      </c>
    </row>
    <row r="34" spans="3:32" x14ac:dyDescent="0.25">
      <c r="AC34" s="276" t="s">
        <v>767</v>
      </c>
      <c r="AD34" s="128" t="s">
        <v>222</v>
      </c>
      <c r="AE34" s="299">
        <v>58.352719999999998</v>
      </c>
      <c r="AF34" s="133" t="s">
        <v>221</v>
      </c>
    </row>
    <row r="35" spans="3:32" x14ac:dyDescent="0.25">
      <c r="AC35" s="276" t="s">
        <v>768</v>
      </c>
      <c r="AD35" s="128" t="s">
        <v>222</v>
      </c>
      <c r="AE35" s="299">
        <v>72.297309999999996</v>
      </c>
      <c r="AF35" s="133" t="s">
        <v>221</v>
      </c>
    </row>
    <row r="36" spans="3:32" x14ac:dyDescent="0.25">
      <c r="AC36" s="276" t="s">
        <v>769</v>
      </c>
      <c r="AD36" s="128" t="s">
        <v>243</v>
      </c>
      <c r="AE36" s="299">
        <v>1.545E-2</v>
      </c>
      <c r="AF36" s="133" t="s">
        <v>209</v>
      </c>
    </row>
    <row r="37" spans="3:32" x14ac:dyDescent="0.25">
      <c r="AC37" s="276" t="s">
        <v>770</v>
      </c>
      <c r="AD37" s="128" t="s">
        <v>243</v>
      </c>
      <c r="AE37" s="299">
        <v>2.1000000000000001E-4</v>
      </c>
      <c r="AF37" s="133" t="s">
        <v>209</v>
      </c>
    </row>
    <row r="38" spans="3:32" x14ac:dyDescent="0.25">
      <c r="AC38" s="276" t="s">
        <v>771</v>
      </c>
      <c r="AD38" s="128" t="s">
        <v>222</v>
      </c>
      <c r="AE38" s="299">
        <v>1.1911499999999999</v>
      </c>
      <c r="AF38" s="133" t="s">
        <v>221</v>
      </c>
    </row>
    <row r="39" spans="3:32" x14ac:dyDescent="0.25">
      <c r="AC39" s="276" t="s">
        <v>772</v>
      </c>
      <c r="AD39" s="128" t="s">
        <v>222</v>
      </c>
      <c r="AE39" s="299">
        <v>0.68691000000000002</v>
      </c>
      <c r="AF39" s="133" t="s">
        <v>221</v>
      </c>
    </row>
    <row r="40" spans="3:32" x14ac:dyDescent="0.25">
      <c r="AC40" s="276" t="s">
        <v>773</v>
      </c>
      <c r="AD40" s="128" t="s">
        <v>243</v>
      </c>
      <c r="AE40" s="299">
        <v>2.0000000000000001E-4</v>
      </c>
      <c r="AF40" s="133" t="s">
        <v>209</v>
      </c>
    </row>
    <row r="41" spans="3:32" x14ac:dyDescent="0.25">
      <c r="AC41" s="276" t="s">
        <v>774</v>
      </c>
      <c r="AD41" s="128" t="s">
        <v>243</v>
      </c>
      <c r="AE41" s="289">
        <v>0.21448</v>
      </c>
      <c r="AF41" s="133" t="s">
        <v>209</v>
      </c>
    </row>
    <row r="42" spans="3:32" x14ac:dyDescent="0.25">
      <c r="AC42" s="276" t="s">
        <v>775</v>
      </c>
      <c r="AD42" s="128" t="s">
        <v>287</v>
      </c>
      <c r="AE42" s="289">
        <v>1.5553699999999999</v>
      </c>
      <c r="AF42" s="278" t="s">
        <v>286</v>
      </c>
    </row>
    <row r="43" spans="3:32" x14ac:dyDescent="0.25">
      <c r="AC43" s="133" t="s">
        <v>277</v>
      </c>
      <c r="AD43" s="128" t="s">
        <v>243</v>
      </c>
      <c r="AE43" s="300">
        <v>0.17261000000000001</v>
      </c>
      <c r="AF43" s="278" t="s">
        <v>209</v>
      </c>
    </row>
    <row r="44" spans="3:32" x14ac:dyDescent="0.25">
      <c r="AC44" s="133" t="s">
        <v>264</v>
      </c>
      <c r="AD44" s="128" t="s">
        <v>243</v>
      </c>
      <c r="AE44" s="301">
        <v>0</v>
      </c>
      <c r="AF44" s="133" t="s">
        <v>209</v>
      </c>
    </row>
    <row r="45" spans="3:32" x14ac:dyDescent="0.25">
      <c r="AC45" s="133" t="s">
        <v>258</v>
      </c>
      <c r="AD45" s="128" t="s">
        <v>243</v>
      </c>
      <c r="AE45" s="301">
        <v>0</v>
      </c>
      <c r="AF45" s="133" t="s">
        <v>257</v>
      </c>
    </row>
    <row r="46" spans="3:32" x14ac:dyDescent="0.25">
      <c r="AC46" s="133" t="s">
        <v>651</v>
      </c>
      <c r="AD46" s="128" t="s">
        <v>222</v>
      </c>
      <c r="AE46" s="302">
        <v>21.317</v>
      </c>
      <c r="AF46" s="133" t="s">
        <v>221</v>
      </c>
    </row>
    <row r="47" spans="3:32" x14ac:dyDescent="0.25">
      <c r="AC47" s="133" t="s">
        <v>241</v>
      </c>
      <c r="AD47" s="128" t="s">
        <v>222</v>
      </c>
      <c r="AE47" s="303">
        <v>437.37200000000001</v>
      </c>
      <c r="AF47" s="133" t="s">
        <v>224</v>
      </c>
    </row>
    <row r="48" spans="3:32" x14ac:dyDescent="0.25">
      <c r="AC48" s="133" t="s">
        <v>239</v>
      </c>
      <c r="AD48" s="128" t="s">
        <v>222</v>
      </c>
      <c r="AE48" s="303">
        <v>458.17599999999999</v>
      </c>
      <c r="AF48" s="133" t="s">
        <v>224</v>
      </c>
    </row>
    <row r="49" spans="29:32" x14ac:dyDescent="0.25">
      <c r="AC49" s="133" t="s">
        <v>237</v>
      </c>
      <c r="AD49" s="128" t="s">
        <v>222</v>
      </c>
      <c r="AE49" s="302">
        <v>10.204000000000001</v>
      </c>
      <c r="AF49" s="133" t="s">
        <v>224</v>
      </c>
    </row>
    <row r="50" spans="29:32" x14ac:dyDescent="0.25">
      <c r="AC50" s="133" t="s">
        <v>652</v>
      </c>
      <c r="AD50" s="128" t="s">
        <v>222</v>
      </c>
      <c r="AE50" s="302">
        <v>21.317</v>
      </c>
      <c r="AF50" s="133" t="s">
        <v>224</v>
      </c>
    </row>
    <row r="51" spans="29:32" x14ac:dyDescent="0.25">
      <c r="AC51" s="133" t="s">
        <v>235</v>
      </c>
      <c r="AD51" s="128" t="s">
        <v>222</v>
      </c>
      <c r="AE51" s="303">
        <v>10.204000000000001</v>
      </c>
      <c r="AF51" s="133" t="s">
        <v>224</v>
      </c>
    </row>
    <row r="52" spans="29:32" x14ac:dyDescent="0.25">
      <c r="AC52" s="133" t="s">
        <v>233</v>
      </c>
      <c r="AD52" s="128" t="s">
        <v>222</v>
      </c>
      <c r="AE52" s="302">
        <v>10.204000000000001</v>
      </c>
      <c r="AF52" s="133" t="s">
        <v>224</v>
      </c>
    </row>
    <row r="53" spans="29:32" x14ac:dyDescent="0.25">
      <c r="AC53" s="133" t="s">
        <v>231</v>
      </c>
      <c r="AD53" s="128" t="s">
        <v>222</v>
      </c>
      <c r="AE53" s="302">
        <v>21.317</v>
      </c>
      <c r="AF53" s="133" t="s">
        <v>224</v>
      </c>
    </row>
    <row r="54" spans="29:32" x14ac:dyDescent="0.25">
      <c r="AC54" s="133" t="s">
        <v>229</v>
      </c>
      <c r="AD54" s="128" t="s">
        <v>222</v>
      </c>
      <c r="AE54" s="302">
        <v>21.317</v>
      </c>
      <c r="AF54" s="133" t="s">
        <v>224</v>
      </c>
    </row>
    <row r="55" spans="29:32" x14ac:dyDescent="0.25">
      <c r="AC55" s="133" t="s">
        <v>228</v>
      </c>
      <c r="AD55" s="128" t="s">
        <v>222</v>
      </c>
      <c r="AE55" s="303">
        <v>21.317</v>
      </c>
      <c r="AF55" s="133" t="s">
        <v>224</v>
      </c>
    </row>
    <row r="56" spans="29:32" x14ac:dyDescent="0.25">
      <c r="AC56" s="133" t="s">
        <v>227</v>
      </c>
      <c r="AD56" s="128" t="s">
        <v>222</v>
      </c>
      <c r="AE56" s="302">
        <v>21.317</v>
      </c>
      <c r="AF56" s="133" t="s">
        <v>224</v>
      </c>
    </row>
    <row r="57" spans="29:32" x14ac:dyDescent="0.25">
      <c r="AC57" s="133" t="s">
        <v>226</v>
      </c>
      <c r="AD57" s="128" t="s">
        <v>222</v>
      </c>
      <c r="AE57" s="302">
        <v>21.317</v>
      </c>
      <c r="AF57" s="133" t="s">
        <v>224</v>
      </c>
    </row>
    <row r="58" spans="29:32" x14ac:dyDescent="0.25">
      <c r="AC58" s="133" t="s">
        <v>653</v>
      </c>
      <c r="AD58" s="128" t="s">
        <v>222</v>
      </c>
      <c r="AE58" s="302">
        <v>21.317</v>
      </c>
      <c r="AF58" s="133" t="s">
        <v>224</v>
      </c>
    </row>
    <row r="59" spans="29:32" x14ac:dyDescent="0.25">
      <c r="AC59" s="133" t="s">
        <v>225</v>
      </c>
      <c r="AD59" s="128" t="s">
        <v>222</v>
      </c>
      <c r="AE59" s="302">
        <v>1.0089999999999999</v>
      </c>
      <c r="AF59" s="133" t="s">
        <v>224</v>
      </c>
    </row>
    <row r="60" spans="29:32" x14ac:dyDescent="0.25">
      <c r="AC60" s="133" t="s">
        <v>223</v>
      </c>
      <c r="AD60" s="128" t="s">
        <v>222</v>
      </c>
      <c r="AE60" s="304">
        <v>21.317</v>
      </c>
      <c r="AF60" s="133" t="s">
        <v>221</v>
      </c>
    </row>
    <row r="61" spans="29:32" x14ac:dyDescent="0.25">
      <c r="AC61" s="133" t="s">
        <v>654</v>
      </c>
      <c r="AD61" s="128" t="s">
        <v>222</v>
      </c>
      <c r="AE61" s="305">
        <v>853.57</v>
      </c>
      <c r="AF61" s="133" t="s">
        <v>221</v>
      </c>
    </row>
    <row r="62" spans="29:32" x14ac:dyDescent="0.25">
      <c r="AC62" s="133" t="s">
        <v>655</v>
      </c>
      <c r="AD62" s="128" t="s">
        <v>222</v>
      </c>
      <c r="AE62" s="303">
        <v>21.317</v>
      </c>
      <c r="AF62" s="133" t="s">
        <v>221</v>
      </c>
    </row>
    <row r="63" spans="29:32" x14ac:dyDescent="0.25">
      <c r="AC63" s="133" t="s">
        <v>656</v>
      </c>
      <c r="AD63" s="128" t="s">
        <v>222</v>
      </c>
      <c r="AE63" s="303">
        <v>21.317</v>
      </c>
      <c r="AF63" s="133" t="s">
        <v>221</v>
      </c>
    </row>
    <row r="64" spans="29:32" x14ac:dyDescent="0.25">
      <c r="AC64" s="133" t="s">
        <v>657</v>
      </c>
      <c r="AD64" s="128" t="s">
        <v>222</v>
      </c>
      <c r="AE64" s="303">
        <v>444.976</v>
      </c>
      <c r="AF64" s="133" t="s">
        <v>221</v>
      </c>
    </row>
    <row r="65" spans="29:32" x14ac:dyDescent="0.25">
      <c r="AC65" s="133" t="s">
        <v>658</v>
      </c>
      <c r="AD65" s="128" t="s">
        <v>222</v>
      </c>
      <c r="AE65" s="306"/>
      <c r="AF65" s="133" t="s">
        <v>683</v>
      </c>
    </row>
    <row r="66" spans="29:32" x14ac:dyDescent="0.25">
      <c r="AC66" s="133" t="s">
        <v>659</v>
      </c>
      <c r="AD66" s="128" t="s">
        <v>222</v>
      </c>
      <c r="AE66" s="306"/>
      <c r="AF66" s="133" t="s">
        <v>684</v>
      </c>
    </row>
    <row r="67" spans="29:32" x14ac:dyDescent="0.25">
      <c r="AC67" s="133" t="s">
        <v>660</v>
      </c>
      <c r="AD67" s="128" t="s">
        <v>222</v>
      </c>
      <c r="AE67" s="306"/>
      <c r="AF67" s="133" t="s">
        <v>684</v>
      </c>
    </row>
    <row r="68" spans="29:32" x14ac:dyDescent="0.25">
      <c r="AC68" s="133" t="s">
        <v>661</v>
      </c>
      <c r="AD68" s="128" t="s">
        <v>222</v>
      </c>
      <c r="AE68" s="306"/>
      <c r="AF68" s="133" t="s">
        <v>683</v>
      </c>
    </row>
    <row r="69" spans="29:32" x14ac:dyDescent="0.25">
      <c r="AC69" s="133" t="s">
        <v>220</v>
      </c>
      <c r="AD69" s="128" t="s">
        <v>211</v>
      </c>
      <c r="AE69" s="294">
        <v>0.24429999999999999</v>
      </c>
      <c r="AF69" s="133" t="s">
        <v>210</v>
      </c>
    </row>
    <row r="70" spans="29:32" x14ac:dyDescent="0.25">
      <c r="AC70" s="133" t="s">
        <v>219</v>
      </c>
      <c r="AD70" s="128" t="s">
        <v>211</v>
      </c>
      <c r="AE70" s="294">
        <v>0.15529999999999999</v>
      </c>
      <c r="AF70" s="133" t="s">
        <v>210</v>
      </c>
    </row>
    <row r="71" spans="29:32" x14ac:dyDescent="0.25">
      <c r="AC71" s="133" t="s">
        <v>662</v>
      </c>
      <c r="AD71" s="128" t="s">
        <v>211</v>
      </c>
      <c r="AE71" s="294">
        <v>0.15298</v>
      </c>
      <c r="AF71" s="133" t="s">
        <v>210</v>
      </c>
    </row>
    <row r="72" spans="29:32" x14ac:dyDescent="0.25">
      <c r="AC72" s="133" t="s">
        <v>663</v>
      </c>
      <c r="AD72" s="128" t="s">
        <v>211</v>
      </c>
      <c r="AE72" s="294">
        <v>0.22947000000000001</v>
      </c>
      <c r="AF72" s="133" t="s">
        <v>210</v>
      </c>
    </row>
    <row r="73" spans="29:32" x14ac:dyDescent="0.25">
      <c r="AC73" s="133" t="s">
        <v>218</v>
      </c>
      <c r="AD73" s="128" t="s">
        <v>211</v>
      </c>
      <c r="AE73" s="294">
        <v>0.19084999999999999</v>
      </c>
      <c r="AF73" s="133" t="s">
        <v>210</v>
      </c>
    </row>
    <row r="74" spans="29:32" x14ac:dyDescent="0.25">
      <c r="AC74" s="133" t="s">
        <v>664</v>
      </c>
      <c r="AD74" s="128" t="s">
        <v>211</v>
      </c>
      <c r="AE74" s="294">
        <v>0.14615</v>
      </c>
      <c r="AF74" s="133" t="s">
        <v>210</v>
      </c>
    </row>
    <row r="75" spans="29:32" x14ac:dyDescent="0.25">
      <c r="AC75" s="133" t="s">
        <v>665</v>
      </c>
      <c r="AD75" s="128" t="s">
        <v>211</v>
      </c>
      <c r="AE75" s="294">
        <v>0.23385</v>
      </c>
      <c r="AF75" s="133" t="s">
        <v>210</v>
      </c>
    </row>
    <row r="76" spans="29:32" x14ac:dyDescent="0.25">
      <c r="AC76" s="133" t="s">
        <v>666</v>
      </c>
      <c r="AD76" s="128" t="s">
        <v>211</v>
      </c>
      <c r="AE76" s="294">
        <v>0.42385</v>
      </c>
      <c r="AF76" s="133" t="s">
        <v>210</v>
      </c>
    </row>
    <row r="77" spans="29:32" x14ac:dyDescent="0.25">
      <c r="AC77" s="132" t="s">
        <v>667</v>
      </c>
      <c r="AD77" s="146" t="s">
        <v>211</v>
      </c>
      <c r="AE77" s="294">
        <v>0.58462000000000003</v>
      </c>
      <c r="AF77" s="132" t="s">
        <v>210</v>
      </c>
    </row>
    <row r="78" spans="29:32" x14ac:dyDescent="0.25">
      <c r="AC78" s="133" t="s">
        <v>668</v>
      </c>
      <c r="AD78" s="128" t="s">
        <v>211</v>
      </c>
      <c r="AE78" s="294">
        <v>0.18181</v>
      </c>
      <c r="AF78" s="133" t="s">
        <v>210</v>
      </c>
    </row>
    <row r="79" spans="29:32" x14ac:dyDescent="0.25">
      <c r="AC79" s="133" t="s">
        <v>669</v>
      </c>
      <c r="AD79" s="128" t="s">
        <v>211</v>
      </c>
      <c r="AE79" s="294">
        <v>0.13924500000000001</v>
      </c>
      <c r="AF79" s="133" t="s">
        <v>210</v>
      </c>
    </row>
    <row r="80" spans="29:32" x14ac:dyDescent="0.25">
      <c r="AC80" s="133" t="s">
        <v>670</v>
      </c>
      <c r="AD80" s="128" t="s">
        <v>211</v>
      </c>
      <c r="AE80" s="294">
        <v>0.22278000000000001</v>
      </c>
      <c r="AF80" s="133" t="s">
        <v>210</v>
      </c>
    </row>
    <row r="81" spans="29:32" x14ac:dyDescent="0.25">
      <c r="AC81" s="133" t="s">
        <v>671</v>
      </c>
      <c r="AD81" s="128" t="s">
        <v>211</v>
      </c>
      <c r="AE81" s="294">
        <v>0.40378999999999998</v>
      </c>
      <c r="AF81" s="133" t="s">
        <v>210</v>
      </c>
    </row>
    <row r="82" spans="29:32" x14ac:dyDescent="0.25">
      <c r="AC82" s="277" t="s">
        <v>672</v>
      </c>
      <c r="AD82" s="128" t="s">
        <v>211</v>
      </c>
      <c r="AE82" s="294">
        <v>0.55694999999999995</v>
      </c>
      <c r="AF82" s="133" t="s">
        <v>210</v>
      </c>
    </row>
    <row r="83" spans="29:32" x14ac:dyDescent="0.25">
      <c r="AC83" s="307" t="s">
        <v>217</v>
      </c>
      <c r="AD83" s="308" t="s">
        <v>211</v>
      </c>
      <c r="AE83" s="309">
        <v>3.6940000000000001E-2</v>
      </c>
      <c r="AF83" s="307" t="s">
        <v>210</v>
      </c>
    </row>
    <row r="84" spans="29:32" x14ac:dyDescent="0.25">
      <c r="AC84" s="132" t="s">
        <v>673</v>
      </c>
      <c r="AD84" s="128" t="s">
        <v>211</v>
      </c>
      <c r="AE84" s="309">
        <v>4.9699999999999996E-3</v>
      </c>
      <c r="AF84" s="133" t="s">
        <v>210</v>
      </c>
    </row>
    <row r="85" spans="29:32" x14ac:dyDescent="0.25">
      <c r="AC85" s="132" t="s">
        <v>674</v>
      </c>
      <c r="AD85" s="128" t="s">
        <v>211</v>
      </c>
      <c r="AE85" s="309">
        <v>2.9909999999999999E-2</v>
      </c>
      <c r="AF85" s="133" t="s">
        <v>210</v>
      </c>
    </row>
    <row r="86" spans="29:32" x14ac:dyDescent="0.25">
      <c r="AC86" s="132" t="s">
        <v>675</v>
      </c>
      <c r="AD86" s="128" t="s">
        <v>211</v>
      </c>
      <c r="AE86" s="309">
        <v>2.75E-2</v>
      </c>
      <c r="AF86" s="133" t="s">
        <v>210</v>
      </c>
    </row>
    <row r="87" spans="29:32" x14ac:dyDescent="0.25">
      <c r="AC87" s="276" t="s">
        <v>676</v>
      </c>
      <c r="AD87" s="128" t="s">
        <v>216</v>
      </c>
      <c r="AE87" s="288">
        <v>0.1714</v>
      </c>
      <c r="AF87" s="133" t="s">
        <v>685</v>
      </c>
    </row>
    <row r="88" spans="29:32" x14ac:dyDescent="0.25">
      <c r="AC88" s="276" t="s">
        <v>676</v>
      </c>
      <c r="AD88" s="128" t="s">
        <v>371</v>
      </c>
      <c r="AE88" s="288">
        <v>0.27583999999999997</v>
      </c>
      <c r="AF88" s="133" t="s">
        <v>686</v>
      </c>
    </row>
    <row r="89" spans="29:32" x14ac:dyDescent="0.25">
      <c r="AC89" s="276" t="s">
        <v>713</v>
      </c>
      <c r="AD89" s="128" t="s">
        <v>216</v>
      </c>
      <c r="AE89" s="309">
        <v>0.16844000000000001</v>
      </c>
      <c r="AF89" s="133" t="s">
        <v>685</v>
      </c>
    </row>
    <row r="90" spans="29:32" x14ac:dyDescent="0.25">
      <c r="AC90" s="276" t="s">
        <v>714</v>
      </c>
      <c r="AD90" s="128" t="s">
        <v>371</v>
      </c>
      <c r="AE90" s="309">
        <v>0.27107999999999999</v>
      </c>
      <c r="AF90" s="133" t="s">
        <v>686</v>
      </c>
    </row>
    <row r="91" spans="29:32" x14ac:dyDescent="0.25">
      <c r="AC91" s="276" t="s">
        <v>715</v>
      </c>
      <c r="AD91" s="128" t="s">
        <v>216</v>
      </c>
      <c r="AE91" s="309">
        <v>0.13721</v>
      </c>
      <c r="AF91" s="133" t="s">
        <v>685</v>
      </c>
    </row>
    <row r="92" spans="29:32" x14ac:dyDescent="0.25">
      <c r="AC92" s="276" t="s">
        <v>716</v>
      </c>
      <c r="AD92" s="128" t="s">
        <v>371</v>
      </c>
      <c r="AE92" s="309">
        <v>0.22081999999999999</v>
      </c>
      <c r="AF92" s="133" t="s">
        <v>686</v>
      </c>
    </row>
    <row r="93" spans="29:32" x14ac:dyDescent="0.25">
      <c r="AC93" s="276" t="s">
        <v>717</v>
      </c>
      <c r="AD93" s="128" t="s">
        <v>216</v>
      </c>
      <c r="AE93" s="309">
        <v>0.16636999999999999</v>
      </c>
      <c r="AF93" s="133" t="s">
        <v>685</v>
      </c>
    </row>
    <row r="94" spans="29:32" x14ac:dyDescent="0.25">
      <c r="AC94" s="276" t="s">
        <v>718</v>
      </c>
      <c r="AD94" s="128" t="s">
        <v>371</v>
      </c>
      <c r="AE94" s="309">
        <v>0.26774999999999999</v>
      </c>
      <c r="AF94" s="133" t="s">
        <v>686</v>
      </c>
    </row>
    <row r="95" spans="29:32" x14ac:dyDescent="0.25">
      <c r="AC95" s="276" t="s">
        <v>719</v>
      </c>
      <c r="AD95" s="128" t="s">
        <v>216</v>
      </c>
      <c r="AE95" s="309">
        <v>0.20419000000000001</v>
      </c>
      <c r="AF95" s="133" t="s">
        <v>685</v>
      </c>
    </row>
    <row r="96" spans="29:32" x14ac:dyDescent="0.25">
      <c r="AC96" s="276" t="s">
        <v>720</v>
      </c>
      <c r="AD96" s="128" t="s">
        <v>371</v>
      </c>
      <c r="AE96" s="309">
        <v>0.32862999999999998</v>
      </c>
      <c r="AF96" s="133" t="s">
        <v>686</v>
      </c>
    </row>
    <row r="97" spans="29:32" x14ac:dyDescent="0.25">
      <c r="AC97" s="276" t="s">
        <v>721</v>
      </c>
      <c r="AD97" s="128" t="s">
        <v>216</v>
      </c>
      <c r="AE97" s="309">
        <v>0.17430000000000001</v>
      </c>
      <c r="AF97" s="133" t="s">
        <v>687</v>
      </c>
    </row>
    <row r="98" spans="29:32" x14ac:dyDescent="0.25">
      <c r="AC98" s="276" t="s">
        <v>722</v>
      </c>
      <c r="AD98" s="128" t="s">
        <v>371</v>
      </c>
      <c r="AE98" s="309">
        <v>0.28051999999999999</v>
      </c>
      <c r="AF98" s="133" t="s">
        <v>686</v>
      </c>
    </row>
    <row r="99" spans="29:32" x14ac:dyDescent="0.25">
      <c r="AC99" s="276" t="s">
        <v>723</v>
      </c>
      <c r="AD99" s="128" t="s">
        <v>216</v>
      </c>
      <c r="AE99" s="309">
        <v>0.14835999999999999</v>
      </c>
      <c r="AF99" s="133" t="s">
        <v>685</v>
      </c>
    </row>
    <row r="100" spans="29:32" x14ac:dyDescent="0.25">
      <c r="AC100" s="276" t="s">
        <v>724</v>
      </c>
      <c r="AD100" s="128" t="s">
        <v>371</v>
      </c>
      <c r="AE100" s="309">
        <v>0.23877000000000001</v>
      </c>
      <c r="AF100" s="133" t="s">
        <v>686</v>
      </c>
    </row>
    <row r="101" spans="29:32" x14ac:dyDescent="0.25">
      <c r="AC101" s="276" t="s">
        <v>725</v>
      </c>
      <c r="AD101" s="128" t="s">
        <v>216</v>
      </c>
      <c r="AE101" s="309">
        <v>0.18659000000000001</v>
      </c>
      <c r="AF101" s="133" t="s">
        <v>685</v>
      </c>
    </row>
    <row r="102" spans="29:32" x14ac:dyDescent="0.25">
      <c r="AC102" s="276" t="s">
        <v>726</v>
      </c>
      <c r="AD102" s="128" t="s">
        <v>371</v>
      </c>
      <c r="AE102" s="309">
        <v>0.30029</v>
      </c>
      <c r="AF102" s="133" t="s">
        <v>686</v>
      </c>
    </row>
    <row r="103" spans="29:32" x14ac:dyDescent="0.25">
      <c r="AC103" s="276" t="s">
        <v>727</v>
      </c>
      <c r="AD103" s="128" t="s">
        <v>216</v>
      </c>
      <c r="AE103" s="309">
        <v>0.27806999999999998</v>
      </c>
      <c r="AF103" s="133" t="s">
        <v>685</v>
      </c>
    </row>
    <row r="104" spans="29:32" x14ac:dyDescent="0.25">
      <c r="AC104" s="276" t="s">
        <v>728</v>
      </c>
      <c r="AD104" s="128" t="s">
        <v>371</v>
      </c>
      <c r="AE104" s="309">
        <v>0.44751999999999997</v>
      </c>
      <c r="AF104" s="133" t="s">
        <v>686</v>
      </c>
    </row>
    <row r="105" spans="29:32" x14ac:dyDescent="0.25">
      <c r="AC105" s="276" t="s">
        <v>729</v>
      </c>
      <c r="AD105" s="128" t="s">
        <v>216</v>
      </c>
      <c r="AE105" s="309">
        <v>0.10274999999999999</v>
      </c>
      <c r="AF105" s="133" t="s">
        <v>685</v>
      </c>
    </row>
    <row r="106" spans="29:32" x14ac:dyDescent="0.25">
      <c r="AC106" s="276" t="s">
        <v>730</v>
      </c>
      <c r="AD106" s="128" t="s">
        <v>371</v>
      </c>
      <c r="AE106" s="309">
        <v>0.16538</v>
      </c>
      <c r="AF106" s="133" t="s">
        <v>686</v>
      </c>
    </row>
    <row r="107" spans="29:32" x14ac:dyDescent="0.25">
      <c r="AC107" s="276" t="s">
        <v>731</v>
      </c>
      <c r="AD107" s="128" t="s">
        <v>216</v>
      </c>
      <c r="AE107" s="309">
        <v>0.10698000000000001</v>
      </c>
      <c r="AF107" s="133" t="s">
        <v>685</v>
      </c>
    </row>
    <row r="108" spans="29:32" x14ac:dyDescent="0.25">
      <c r="AC108" s="276" t="s">
        <v>732</v>
      </c>
      <c r="AD108" s="128" t="s">
        <v>371</v>
      </c>
      <c r="AE108" s="309">
        <v>0.17216000000000001</v>
      </c>
      <c r="AF108" s="133" t="s">
        <v>686</v>
      </c>
    </row>
    <row r="109" spans="29:32" x14ac:dyDescent="0.25">
      <c r="AC109" s="276" t="s">
        <v>733</v>
      </c>
      <c r="AD109" s="128" t="s">
        <v>216</v>
      </c>
      <c r="AE109" s="309">
        <v>0.14480000000000001</v>
      </c>
      <c r="AF109" s="133" t="s">
        <v>685</v>
      </c>
    </row>
    <row r="110" spans="29:32" x14ac:dyDescent="0.25">
      <c r="AC110" s="276" t="s">
        <v>734</v>
      </c>
      <c r="AD110" s="128" t="s">
        <v>371</v>
      </c>
      <c r="AE110" s="309">
        <v>0.23304</v>
      </c>
      <c r="AF110" s="133" t="s">
        <v>686</v>
      </c>
    </row>
    <row r="111" spans="29:32" x14ac:dyDescent="0.25">
      <c r="AC111" s="276" t="s">
        <v>735</v>
      </c>
      <c r="AD111" s="128" t="s">
        <v>216</v>
      </c>
      <c r="AE111" s="309">
        <v>0.11558</v>
      </c>
      <c r="AF111" s="133" t="s">
        <v>685</v>
      </c>
    </row>
    <row r="112" spans="29:32" x14ac:dyDescent="0.25">
      <c r="AC112" s="277" t="s">
        <v>736</v>
      </c>
      <c r="AD112" s="128" t="s">
        <v>371</v>
      </c>
      <c r="AE112" s="309">
        <v>0.18601000000000001</v>
      </c>
      <c r="AF112" s="133" t="s">
        <v>688</v>
      </c>
    </row>
    <row r="113" spans="29:32" x14ac:dyDescent="0.25">
      <c r="AC113" s="276" t="s">
        <v>737</v>
      </c>
      <c r="AD113" s="128" t="s">
        <v>371</v>
      </c>
      <c r="AE113" s="288">
        <v>0.31790000000000002</v>
      </c>
      <c r="AF113" s="133" t="s">
        <v>688</v>
      </c>
    </row>
    <row r="114" spans="29:32" x14ac:dyDescent="0.25">
      <c r="AC114" s="276" t="s">
        <v>738</v>
      </c>
      <c r="AD114" s="128" t="s">
        <v>216</v>
      </c>
      <c r="AE114" s="288">
        <v>0.19753999999999999</v>
      </c>
      <c r="AF114" s="133" t="s">
        <v>687</v>
      </c>
    </row>
    <row r="115" spans="29:32" x14ac:dyDescent="0.25">
      <c r="AC115" s="276" t="s">
        <v>739</v>
      </c>
      <c r="AD115" s="128" t="s">
        <v>216</v>
      </c>
      <c r="AE115" s="310">
        <v>0.14853</v>
      </c>
      <c r="AF115" s="278" t="s">
        <v>215</v>
      </c>
    </row>
    <row r="116" spans="29:32" x14ac:dyDescent="0.25">
      <c r="AC116" s="276" t="s">
        <v>740</v>
      </c>
      <c r="AD116" s="128" t="s">
        <v>371</v>
      </c>
      <c r="AE116" s="310">
        <v>0.23904</v>
      </c>
      <c r="AF116" s="133" t="s">
        <v>688</v>
      </c>
    </row>
    <row r="117" spans="29:32" x14ac:dyDescent="0.25">
      <c r="AC117" s="276" t="s">
        <v>741</v>
      </c>
      <c r="AD117" s="128" t="s">
        <v>216</v>
      </c>
      <c r="AE117" s="310">
        <v>0.189</v>
      </c>
      <c r="AF117" s="278" t="s">
        <v>215</v>
      </c>
    </row>
    <row r="118" spans="29:32" x14ac:dyDescent="0.25">
      <c r="AC118" s="276" t="s">
        <v>742</v>
      </c>
      <c r="AD118" s="128" t="s">
        <v>371</v>
      </c>
      <c r="AE118" s="310">
        <v>0.30415999999999999</v>
      </c>
      <c r="AF118" s="133" t="s">
        <v>688</v>
      </c>
    </row>
    <row r="119" spans="29:32" x14ac:dyDescent="0.25">
      <c r="AC119" s="276" t="s">
        <v>743</v>
      </c>
      <c r="AD119" s="128" t="s">
        <v>216</v>
      </c>
      <c r="AE119" s="310">
        <v>0.27171000000000001</v>
      </c>
      <c r="AF119" s="278" t="s">
        <v>215</v>
      </c>
    </row>
    <row r="120" spans="29:32" x14ac:dyDescent="0.25">
      <c r="AC120" s="276" t="s">
        <v>744</v>
      </c>
      <c r="AD120" s="128" t="s">
        <v>371</v>
      </c>
      <c r="AE120" s="310">
        <v>0.43726999999999999</v>
      </c>
      <c r="AF120" s="278" t="s">
        <v>688</v>
      </c>
    </row>
    <row r="121" spans="29:32" x14ac:dyDescent="0.25">
      <c r="AC121" s="276" t="s">
        <v>745</v>
      </c>
      <c r="AD121" s="128" t="s">
        <v>216</v>
      </c>
      <c r="AE121" s="310">
        <v>0.24709999999999999</v>
      </c>
      <c r="AF121" s="278" t="s">
        <v>215</v>
      </c>
    </row>
    <row r="122" spans="29:32" x14ac:dyDescent="0.25">
      <c r="AC122" s="276" t="s">
        <v>746</v>
      </c>
      <c r="AD122" s="128" t="s">
        <v>371</v>
      </c>
      <c r="AE122" s="310">
        <v>0.39767000000000002</v>
      </c>
      <c r="AF122" s="278" t="s">
        <v>688</v>
      </c>
    </row>
    <row r="123" spans="29:32" x14ac:dyDescent="0.25">
      <c r="AC123" s="276" t="s">
        <v>747</v>
      </c>
      <c r="AD123" s="128" t="s">
        <v>216</v>
      </c>
      <c r="AE123" s="300">
        <v>0.21079000000000001</v>
      </c>
      <c r="AF123" s="278" t="s">
        <v>215</v>
      </c>
    </row>
    <row r="124" spans="29:32" x14ac:dyDescent="0.25">
      <c r="AC124" s="277" t="s">
        <v>748</v>
      </c>
      <c r="AD124" s="128" t="s">
        <v>371</v>
      </c>
      <c r="AE124" s="300">
        <v>0.33922999999999998</v>
      </c>
      <c r="AF124" s="278" t="s">
        <v>688</v>
      </c>
    </row>
    <row r="125" spans="29:32" x14ac:dyDescent="0.25">
      <c r="AC125" s="276" t="s">
        <v>749</v>
      </c>
      <c r="AD125" s="128" t="s">
        <v>216</v>
      </c>
      <c r="AE125" s="300">
        <v>0.20791999999999999</v>
      </c>
      <c r="AF125" s="278" t="s">
        <v>215</v>
      </c>
    </row>
    <row r="126" spans="29:32" x14ac:dyDescent="0.25">
      <c r="AC126" s="276" t="s">
        <v>748</v>
      </c>
      <c r="AD126" s="128" t="s">
        <v>371</v>
      </c>
      <c r="AE126" s="300">
        <v>0.33461000000000002</v>
      </c>
      <c r="AF126" s="278" t="s">
        <v>688</v>
      </c>
    </row>
    <row r="127" spans="29:32" x14ac:dyDescent="0.25">
      <c r="AC127" s="276" t="s">
        <v>750</v>
      </c>
      <c r="AD127" s="128" t="s">
        <v>216</v>
      </c>
      <c r="AE127" s="300">
        <v>0.33276</v>
      </c>
      <c r="AF127" s="278" t="s">
        <v>215</v>
      </c>
    </row>
    <row r="128" spans="29:32" x14ac:dyDescent="0.25">
      <c r="AC128" s="276" t="s">
        <v>751</v>
      </c>
      <c r="AD128" s="128" t="s">
        <v>371</v>
      </c>
      <c r="AE128" s="300">
        <v>0.53552</v>
      </c>
      <c r="AF128" s="278" t="s">
        <v>688</v>
      </c>
    </row>
    <row r="129" spans="29:32" x14ac:dyDescent="0.25">
      <c r="AC129" s="276" t="s">
        <v>752</v>
      </c>
      <c r="AD129" s="128" t="s">
        <v>216</v>
      </c>
      <c r="AE129" s="300">
        <v>0.21962000000000001</v>
      </c>
      <c r="AF129" s="278" t="s">
        <v>215</v>
      </c>
    </row>
    <row r="130" spans="29:32" x14ac:dyDescent="0.25">
      <c r="AC130" s="276" t="s">
        <v>753</v>
      </c>
      <c r="AD130" s="128" t="s">
        <v>371</v>
      </c>
      <c r="AE130" s="300">
        <v>0.35344999999999999</v>
      </c>
      <c r="AF130" s="278" t="s">
        <v>688</v>
      </c>
    </row>
    <row r="131" spans="29:32" x14ac:dyDescent="0.25">
      <c r="AC131" s="276" t="s">
        <v>754</v>
      </c>
      <c r="AD131" s="128" t="s">
        <v>216</v>
      </c>
      <c r="AE131" s="310">
        <v>0.27174999999999999</v>
      </c>
      <c r="AF131" s="278" t="s">
        <v>215</v>
      </c>
    </row>
    <row r="132" spans="29:32" x14ac:dyDescent="0.25">
      <c r="AC132" s="276" t="s">
        <v>755</v>
      </c>
      <c r="AD132" s="128" t="s">
        <v>371</v>
      </c>
      <c r="AE132" s="310">
        <v>0.43734000000000001</v>
      </c>
      <c r="AF132" s="278" t="s">
        <v>688</v>
      </c>
    </row>
    <row r="133" spans="29:32" x14ac:dyDescent="0.25">
      <c r="AC133" s="276" t="s">
        <v>756</v>
      </c>
      <c r="AD133" s="128" t="s">
        <v>216</v>
      </c>
      <c r="AE133" s="310">
        <v>0.24621000000000001</v>
      </c>
      <c r="AF133" s="278" t="s">
        <v>215</v>
      </c>
    </row>
    <row r="134" spans="29:32" x14ac:dyDescent="0.25">
      <c r="AC134" s="276" t="s">
        <v>757</v>
      </c>
      <c r="AD134" s="128" t="s">
        <v>371</v>
      </c>
      <c r="AE134" s="310">
        <v>0.39623000000000003</v>
      </c>
      <c r="AF134" s="278" t="s">
        <v>688</v>
      </c>
    </row>
    <row r="135" spans="29:32" x14ac:dyDescent="0.25">
      <c r="AC135" s="276" t="s">
        <v>758</v>
      </c>
      <c r="AD135" s="128" t="s">
        <v>216</v>
      </c>
      <c r="AE135" s="309">
        <v>0.11337</v>
      </c>
      <c r="AF135" s="278" t="s">
        <v>215</v>
      </c>
    </row>
    <row r="136" spans="29:32" x14ac:dyDescent="0.25">
      <c r="AC136" s="276" t="s">
        <v>759</v>
      </c>
      <c r="AD136" s="128" t="s">
        <v>371</v>
      </c>
      <c r="AE136" s="309">
        <v>0.18245</v>
      </c>
      <c r="AF136" s="278" t="s">
        <v>688</v>
      </c>
    </row>
    <row r="137" spans="29:32" x14ac:dyDescent="0.25">
      <c r="AC137" s="276" t="s">
        <v>760</v>
      </c>
      <c r="AD137" s="128" t="s">
        <v>216</v>
      </c>
      <c r="AE137" s="300">
        <v>0.79076999999999997</v>
      </c>
      <c r="AF137" s="278" t="s">
        <v>215</v>
      </c>
    </row>
    <row r="138" spans="29:32" x14ac:dyDescent="0.25">
      <c r="AC138" s="276" t="s">
        <v>761</v>
      </c>
      <c r="AD138" s="128" t="s">
        <v>371</v>
      </c>
      <c r="AE138" s="300">
        <v>1.2726200000000001</v>
      </c>
      <c r="AF138" s="133" t="s">
        <v>688</v>
      </c>
    </row>
    <row r="139" spans="29:32" x14ac:dyDescent="0.25">
      <c r="AC139" s="276" t="s">
        <v>762</v>
      </c>
      <c r="AD139" s="128" t="s">
        <v>216</v>
      </c>
      <c r="AE139" s="300">
        <v>0.86104999999999998</v>
      </c>
      <c r="AF139" s="278" t="s">
        <v>215</v>
      </c>
    </row>
    <row r="140" spans="29:32" x14ac:dyDescent="0.25">
      <c r="AC140" s="276" t="s">
        <v>763</v>
      </c>
      <c r="AD140" s="128" t="s">
        <v>371</v>
      </c>
      <c r="AE140" s="300">
        <v>1.3857299999999999</v>
      </c>
      <c r="AF140" s="133" t="s">
        <v>688</v>
      </c>
    </row>
    <row r="141" spans="29:32" x14ac:dyDescent="0.25">
      <c r="AC141" s="276" t="s">
        <v>764</v>
      </c>
      <c r="AD141" s="128" t="s">
        <v>216</v>
      </c>
      <c r="AE141" s="300">
        <v>0.83020000000000005</v>
      </c>
      <c r="AF141" s="278" t="s">
        <v>215</v>
      </c>
    </row>
    <row r="142" spans="29:32" x14ac:dyDescent="0.25">
      <c r="AC142" s="276" t="s">
        <v>765</v>
      </c>
      <c r="AD142" s="128" t="s">
        <v>371</v>
      </c>
      <c r="AE142" s="300">
        <v>1.3360799999999999</v>
      </c>
      <c r="AF142" s="278" t="s">
        <v>688</v>
      </c>
    </row>
    <row r="143" spans="29:32" x14ac:dyDescent="0.25">
      <c r="AC143" s="133" t="s">
        <v>214</v>
      </c>
      <c r="AD143" s="128" t="s">
        <v>211</v>
      </c>
      <c r="AE143" s="311">
        <v>0.1195</v>
      </c>
      <c r="AF143" s="133" t="s">
        <v>210</v>
      </c>
    </row>
    <row r="144" spans="29:32" x14ac:dyDescent="0.25">
      <c r="AC144" s="133" t="s">
        <v>677</v>
      </c>
      <c r="AD144" s="128" t="s">
        <v>211</v>
      </c>
      <c r="AE144" s="311">
        <v>2.7320000000000001E-2</v>
      </c>
      <c r="AF144" s="133" t="s">
        <v>210</v>
      </c>
    </row>
    <row r="145" spans="29:32" x14ac:dyDescent="0.25">
      <c r="AC145" s="133" t="s">
        <v>213</v>
      </c>
      <c r="AD145" s="128" t="s">
        <v>211</v>
      </c>
      <c r="AE145" s="287">
        <v>0.20793</v>
      </c>
      <c r="AF145" s="133" t="s">
        <v>210</v>
      </c>
    </row>
    <row r="146" spans="29:32" x14ac:dyDescent="0.25">
      <c r="AC146" s="133" t="s">
        <v>213</v>
      </c>
      <c r="AD146" s="128" t="s">
        <v>216</v>
      </c>
      <c r="AE146" s="287">
        <v>0.31191000000000002</v>
      </c>
      <c r="AF146" s="133" t="s">
        <v>685</v>
      </c>
    </row>
    <row r="147" spans="29:32" x14ac:dyDescent="0.25">
      <c r="AC147" s="133" t="s">
        <v>212</v>
      </c>
      <c r="AD147" s="128" t="s">
        <v>211</v>
      </c>
      <c r="AE147" s="287">
        <v>0.14549000000000001</v>
      </c>
      <c r="AF147" s="133" t="s">
        <v>210</v>
      </c>
    </row>
    <row r="148" spans="29:32" x14ac:dyDescent="0.25">
      <c r="AC148" s="133" t="s">
        <v>678</v>
      </c>
      <c r="AD148" s="128" t="s">
        <v>211</v>
      </c>
      <c r="AE148" s="310">
        <v>2.1829999999999999E-2</v>
      </c>
      <c r="AF148" s="133" t="s">
        <v>210</v>
      </c>
    </row>
    <row r="149" spans="29:32" x14ac:dyDescent="0.25">
      <c r="AC149" s="278" t="s">
        <v>679</v>
      </c>
      <c r="AD149" s="128" t="s">
        <v>211</v>
      </c>
      <c r="AE149" s="310">
        <v>3.62E-3</v>
      </c>
      <c r="AF149" s="133" t="s">
        <v>210</v>
      </c>
    </row>
    <row r="150" spans="29:32" x14ac:dyDescent="0.25">
      <c r="AC150" s="278" t="s">
        <v>680</v>
      </c>
      <c r="AD150" s="128" t="s">
        <v>211</v>
      </c>
      <c r="AE150" s="310">
        <v>2.5049999999999999E-2</v>
      </c>
      <c r="AF150" s="133" t="s">
        <v>210</v>
      </c>
    </row>
    <row r="152" spans="29:32" x14ac:dyDescent="0.25">
      <c r="AC152" s="24">
        <v>2019</v>
      </c>
    </row>
    <row r="153" spans="29:32" x14ac:dyDescent="0.25">
      <c r="AC153" s="133" t="s">
        <v>513</v>
      </c>
      <c r="AD153" s="128" t="s">
        <v>243</v>
      </c>
      <c r="AE153" s="312">
        <v>0.25559999999999999</v>
      </c>
      <c r="AF153" s="278" t="s">
        <v>209</v>
      </c>
    </row>
    <row r="154" spans="29:32" x14ac:dyDescent="0.25">
      <c r="AC154" s="133" t="s">
        <v>490</v>
      </c>
      <c r="AD154" s="128" t="s">
        <v>243</v>
      </c>
      <c r="AE154" s="313">
        <v>2.1700000000000001E-2</v>
      </c>
      <c r="AF154" s="278" t="s">
        <v>209</v>
      </c>
    </row>
    <row r="155" spans="29:32" x14ac:dyDescent="0.25">
      <c r="AC155" s="133" t="s">
        <v>466</v>
      </c>
      <c r="AD155" s="128" t="s">
        <v>243</v>
      </c>
      <c r="AE155" s="314">
        <v>0.18385000000000001</v>
      </c>
      <c r="AF155" s="133" t="s">
        <v>209</v>
      </c>
    </row>
    <row r="156" spans="29:32" x14ac:dyDescent="0.25">
      <c r="AC156" s="276" t="s">
        <v>695</v>
      </c>
      <c r="AD156" s="128" t="s">
        <v>287</v>
      </c>
      <c r="AE156" s="314">
        <v>2.7582100000000001</v>
      </c>
      <c r="AF156" s="133" t="s">
        <v>286</v>
      </c>
    </row>
    <row r="157" spans="29:32" x14ac:dyDescent="0.25">
      <c r="AC157" s="276" t="s">
        <v>696</v>
      </c>
      <c r="AD157" s="128" t="s">
        <v>243</v>
      </c>
      <c r="AE157" s="314">
        <v>0.25675999999999999</v>
      </c>
      <c r="AF157" s="133" t="s">
        <v>209</v>
      </c>
    </row>
    <row r="158" spans="29:32" x14ac:dyDescent="0.25">
      <c r="AC158" s="276" t="s">
        <v>697</v>
      </c>
      <c r="AD158" s="128" t="s">
        <v>222</v>
      </c>
      <c r="AE158" s="315">
        <v>3217.82</v>
      </c>
      <c r="AF158" s="133" t="s">
        <v>224</v>
      </c>
    </row>
    <row r="159" spans="29:32" x14ac:dyDescent="0.25">
      <c r="AC159" s="276" t="s">
        <v>698</v>
      </c>
      <c r="AD159" s="128" t="s">
        <v>243</v>
      </c>
      <c r="AE159" s="314">
        <v>0.26782</v>
      </c>
      <c r="AF159" s="133" t="s">
        <v>209</v>
      </c>
    </row>
    <row r="160" spans="29:32" x14ac:dyDescent="0.25">
      <c r="AC160" s="291" t="s">
        <v>699</v>
      </c>
      <c r="AD160" s="292" t="s">
        <v>222</v>
      </c>
      <c r="AE160" s="315">
        <v>3250.08</v>
      </c>
      <c r="AF160" s="133" t="s">
        <v>224</v>
      </c>
    </row>
    <row r="161" spans="29:32" x14ac:dyDescent="0.25">
      <c r="AC161" s="291" t="s">
        <v>700</v>
      </c>
      <c r="AD161" s="292" t="s">
        <v>287</v>
      </c>
      <c r="AE161" s="314">
        <v>2.7754699999999999</v>
      </c>
      <c r="AF161" s="133" t="s">
        <v>286</v>
      </c>
    </row>
    <row r="162" spans="29:32" x14ac:dyDescent="0.25">
      <c r="AC162" s="291" t="s">
        <v>701</v>
      </c>
      <c r="AD162" s="292" t="s">
        <v>243</v>
      </c>
      <c r="AE162" s="314">
        <v>0.25835999999999998</v>
      </c>
      <c r="AF162" s="133" t="s">
        <v>209</v>
      </c>
    </row>
    <row r="163" spans="29:32" x14ac:dyDescent="0.25">
      <c r="AC163" s="291" t="s">
        <v>702</v>
      </c>
      <c r="AD163" s="292" t="s">
        <v>222</v>
      </c>
      <c r="AE163" s="315">
        <v>3159.55</v>
      </c>
      <c r="AF163" s="133" t="s">
        <v>224</v>
      </c>
    </row>
    <row r="164" spans="29:32" x14ac:dyDescent="0.25">
      <c r="AC164" s="291" t="s">
        <v>703</v>
      </c>
      <c r="AD164" s="292" t="s">
        <v>287</v>
      </c>
      <c r="AE164" s="314">
        <v>3.12209</v>
      </c>
      <c r="AF164" s="133" t="s">
        <v>286</v>
      </c>
    </row>
    <row r="165" spans="29:32" x14ac:dyDescent="0.25">
      <c r="AC165" s="291" t="s">
        <v>704</v>
      </c>
      <c r="AD165" s="292" t="s">
        <v>243</v>
      </c>
      <c r="AE165" s="314">
        <v>0.26297999999999999</v>
      </c>
      <c r="AF165" s="133" t="s">
        <v>209</v>
      </c>
    </row>
    <row r="166" spans="29:32" x14ac:dyDescent="0.25">
      <c r="AC166" s="276" t="s">
        <v>705</v>
      </c>
      <c r="AD166" s="128" t="s">
        <v>287</v>
      </c>
      <c r="AE166" s="314">
        <v>2.5404200000000001</v>
      </c>
      <c r="AF166" s="133" t="s">
        <v>286</v>
      </c>
    </row>
    <row r="167" spans="29:32" x14ac:dyDescent="0.25">
      <c r="AC167" s="276" t="s">
        <v>706</v>
      </c>
      <c r="AD167" s="128" t="s">
        <v>243</v>
      </c>
      <c r="AE167" s="314">
        <v>0.24675</v>
      </c>
      <c r="AF167" s="133" t="s">
        <v>209</v>
      </c>
    </row>
    <row r="168" spans="29:32" x14ac:dyDescent="0.25">
      <c r="AC168" s="276" t="s">
        <v>707</v>
      </c>
      <c r="AD168" s="128" t="s">
        <v>243</v>
      </c>
      <c r="AE168" s="314">
        <v>0.33183000000000001</v>
      </c>
      <c r="AF168" s="133" t="s">
        <v>209</v>
      </c>
    </row>
    <row r="169" spans="29:32" x14ac:dyDescent="0.25">
      <c r="AC169" s="276" t="s">
        <v>708</v>
      </c>
      <c r="AD169" s="128" t="s">
        <v>222</v>
      </c>
      <c r="AE169" s="315">
        <v>2464.9499999999998</v>
      </c>
      <c r="AF169" s="133" t="s">
        <v>224</v>
      </c>
    </row>
    <row r="170" spans="29:32" x14ac:dyDescent="0.25">
      <c r="AC170" s="293" t="s">
        <v>709</v>
      </c>
      <c r="AD170" s="128" t="s">
        <v>287</v>
      </c>
      <c r="AE170" s="314">
        <v>2.2910499999999998</v>
      </c>
      <c r="AF170" s="133" t="s">
        <v>286</v>
      </c>
    </row>
    <row r="171" spans="29:32" x14ac:dyDescent="0.25">
      <c r="AC171" s="293" t="s">
        <v>710</v>
      </c>
      <c r="AD171" s="128" t="s">
        <v>243</v>
      </c>
      <c r="AE171" s="314">
        <v>0.24454999999999999</v>
      </c>
      <c r="AF171" s="133" t="s">
        <v>209</v>
      </c>
    </row>
    <row r="172" spans="29:32" x14ac:dyDescent="0.25">
      <c r="AC172" s="293" t="s">
        <v>711</v>
      </c>
      <c r="AD172" s="128" t="s">
        <v>287</v>
      </c>
      <c r="AE172" s="314">
        <v>2.5430600000000001</v>
      </c>
      <c r="AF172" s="133" t="s">
        <v>286</v>
      </c>
    </row>
    <row r="173" spans="29:32" x14ac:dyDescent="0.25">
      <c r="AC173" s="293" t="s">
        <v>712</v>
      </c>
      <c r="AD173" s="128" t="s">
        <v>243</v>
      </c>
      <c r="AE173" s="314">
        <v>0.24776000000000001</v>
      </c>
      <c r="AF173" s="133" t="s">
        <v>209</v>
      </c>
    </row>
    <row r="174" spans="29:32" x14ac:dyDescent="0.25">
      <c r="AC174" s="133" t="s">
        <v>372</v>
      </c>
      <c r="AD174" s="128" t="s">
        <v>356</v>
      </c>
      <c r="AE174" s="316">
        <v>0.34399999999999997</v>
      </c>
      <c r="AF174" s="133" t="s">
        <v>355</v>
      </c>
    </row>
    <row r="175" spans="29:32" x14ac:dyDescent="0.25">
      <c r="AC175" s="133" t="s">
        <v>357</v>
      </c>
      <c r="AD175" s="128" t="s">
        <v>356</v>
      </c>
      <c r="AE175" s="317">
        <v>0.70799999999999996</v>
      </c>
      <c r="AF175" s="278" t="s">
        <v>355</v>
      </c>
    </row>
    <row r="176" spans="29:32" x14ac:dyDescent="0.25">
      <c r="AC176" s="133" t="s">
        <v>644</v>
      </c>
      <c r="AD176" s="128" t="s">
        <v>287</v>
      </c>
      <c r="AE176" s="314">
        <v>2.5941100000000001</v>
      </c>
      <c r="AF176" s="133" t="s">
        <v>286</v>
      </c>
    </row>
    <row r="177" spans="29:32" x14ac:dyDescent="0.25">
      <c r="AC177" s="133" t="s">
        <v>645</v>
      </c>
      <c r="AD177" s="128" t="s">
        <v>287</v>
      </c>
      <c r="AE177" s="314">
        <v>2.6869700000000001</v>
      </c>
      <c r="AF177" s="133" t="s">
        <v>286</v>
      </c>
    </row>
    <row r="178" spans="29:32" x14ac:dyDescent="0.25">
      <c r="AC178" s="133" t="s">
        <v>646</v>
      </c>
      <c r="AD178" s="128" t="s">
        <v>287</v>
      </c>
      <c r="AE178" s="314">
        <v>2.2090399999999999</v>
      </c>
      <c r="AF178" s="133" t="s">
        <v>286</v>
      </c>
    </row>
    <row r="179" spans="29:32" x14ac:dyDescent="0.25">
      <c r="AC179" s="132" t="s">
        <v>647</v>
      </c>
      <c r="AD179" s="128" t="s">
        <v>445</v>
      </c>
      <c r="AE179" s="318">
        <v>1430</v>
      </c>
      <c r="AF179" s="133" t="s">
        <v>681</v>
      </c>
    </row>
    <row r="180" spans="29:32" ht="18" x14ac:dyDescent="0.35">
      <c r="AC180" s="132" t="s">
        <v>648</v>
      </c>
      <c r="AD180" s="128" t="s">
        <v>445</v>
      </c>
      <c r="AE180" s="319">
        <v>2088</v>
      </c>
      <c r="AF180" s="279" t="s">
        <v>682</v>
      </c>
    </row>
    <row r="181" spans="29:32" ht="18" x14ac:dyDescent="0.35">
      <c r="AC181" s="132" t="s">
        <v>649</v>
      </c>
      <c r="AD181" s="128" t="s">
        <v>445</v>
      </c>
      <c r="AE181" s="318">
        <v>1774</v>
      </c>
      <c r="AF181" s="279" t="s">
        <v>682</v>
      </c>
    </row>
    <row r="182" spans="29:32" x14ac:dyDescent="0.25">
      <c r="AC182" s="298" t="s">
        <v>650</v>
      </c>
      <c r="AD182" s="128" t="s">
        <v>445</v>
      </c>
      <c r="AE182" s="318">
        <v>3922</v>
      </c>
      <c r="AF182" s="133" t="s">
        <v>681</v>
      </c>
    </row>
    <row r="183" spans="29:32" x14ac:dyDescent="0.25">
      <c r="AC183" s="276" t="s">
        <v>766</v>
      </c>
      <c r="AD183" s="128" t="s">
        <v>243</v>
      </c>
      <c r="AE183" s="320">
        <v>1.5630000000000002E-2</v>
      </c>
      <c r="AF183" s="133" t="s">
        <v>209</v>
      </c>
    </row>
    <row r="184" spans="29:32" x14ac:dyDescent="0.25">
      <c r="AC184" s="276" t="s">
        <v>767</v>
      </c>
      <c r="AD184" s="128" t="s">
        <v>222</v>
      </c>
      <c r="AE184" s="320">
        <v>59.029020000000003</v>
      </c>
      <c r="AF184" s="133" t="s">
        <v>221</v>
      </c>
    </row>
    <row r="185" spans="29:32" x14ac:dyDescent="0.25">
      <c r="AC185" s="276" t="s">
        <v>768</v>
      </c>
      <c r="AD185" s="128" t="s">
        <v>222</v>
      </c>
      <c r="AE185" s="320">
        <v>73.135230000000007</v>
      </c>
      <c r="AF185" s="133" t="s">
        <v>221</v>
      </c>
    </row>
    <row r="186" spans="29:32" x14ac:dyDescent="0.25">
      <c r="AC186" s="276" t="s">
        <v>769</v>
      </c>
      <c r="AD186" s="128" t="s">
        <v>243</v>
      </c>
      <c r="AE186" s="320">
        <v>1.5630000000000002E-2</v>
      </c>
      <c r="AF186" s="133" t="s">
        <v>209</v>
      </c>
    </row>
    <row r="187" spans="29:32" x14ac:dyDescent="0.25">
      <c r="AC187" s="276" t="s">
        <v>770</v>
      </c>
      <c r="AD187" s="128" t="s">
        <v>243</v>
      </c>
      <c r="AE187" s="320">
        <v>2.1000000000000001E-4</v>
      </c>
      <c r="AF187" s="133" t="s">
        <v>209</v>
      </c>
    </row>
    <row r="188" spans="29:32" x14ac:dyDescent="0.25">
      <c r="AC188" s="276" t="s">
        <v>771</v>
      </c>
      <c r="AD188" s="128" t="s">
        <v>222</v>
      </c>
      <c r="AE188" s="320">
        <v>1.1483699999999999</v>
      </c>
      <c r="AF188" s="133" t="s">
        <v>221</v>
      </c>
    </row>
    <row r="189" spans="29:32" x14ac:dyDescent="0.25">
      <c r="AC189" s="276" t="s">
        <v>772</v>
      </c>
      <c r="AD189" s="128" t="s">
        <v>222</v>
      </c>
      <c r="AE189" s="320">
        <v>0.69342999999999999</v>
      </c>
      <c r="AF189" s="133" t="s">
        <v>221</v>
      </c>
    </row>
    <row r="190" spans="29:32" x14ac:dyDescent="0.25">
      <c r="AC190" s="276" t="s">
        <v>773</v>
      </c>
      <c r="AD190" s="128" t="s">
        <v>243</v>
      </c>
      <c r="AE190" s="320">
        <v>2.0000000000000001E-4</v>
      </c>
      <c r="AF190" s="133" t="s">
        <v>209</v>
      </c>
    </row>
    <row r="191" spans="29:32" x14ac:dyDescent="0.25">
      <c r="AC191" s="276" t="s">
        <v>774</v>
      </c>
      <c r="AD191" s="128" t="s">
        <v>243</v>
      </c>
      <c r="AE191" s="314">
        <v>0.21446999999999999</v>
      </c>
      <c r="AF191" s="133" t="s">
        <v>209</v>
      </c>
    </row>
    <row r="192" spans="29:32" x14ac:dyDescent="0.25">
      <c r="AC192" s="276" t="s">
        <v>775</v>
      </c>
      <c r="AD192" s="128" t="s">
        <v>287</v>
      </c>
      <c r="AE192" s="314">
        <v>1.5226</v>
      </c>
      <c r="AF192" s="278" t="s">
        <v>286</v>
      </c>
    </row>
    <row r="193" spans="29:32" x14ac:dyDescent="0.25">
      <c r="AC193" s="133" t="s">
        <v>277</v>
      </c>
      <c r="AD193" s="128" t="s">
        <v>243</v>
      </c>
      <c r="AE193" s="321">
        <v>0.17605999999999999</v>
      </c>
      <c r="AF193" s="278" t="s">
        <v>209</v>
      </c>
    </row>
    <row r="194" spans="29:32" x14ac:dyDescent="0.25">
      <c r="AC194" s="133" t="s">
        <v>264</v>
      </c>
      <c r="AD194" s="128" t="s">
        <v>243</v>
      </c>
      <c r="AE194" s="322">
        <v>0</v>
      </c>
      <c r="AF194" s="133" t="s">
        <v>209</v>
      </c>
    </row>
    <row r="195" spans="29:32" x14ac:dyDescent="0.25">
      <c r="AC195" s="133" t="s">
        <v>258</v>
      </c>
      <c r="AD195" s="128" t="s">
        <v>243</v>
      </c>
      <c r="AE195" s="322">
        <v>0</v>
      </c>
      <c r="AF195" s="133" t="s">
        <v>257</v>
      </c>
    </row>
    <row r="196" spans="29:32" x14ac:dyDescent="0.25">
      <c r="AC196" s="133" t="s">
        <v>651</v>
      </c>
      <c r="AD196" s="128" t="s">
        <v>222</v>
      </c>
      <c r="AE196" s="323">
        <v>64.636499999999998</v>
      </c>
      <c r="AF196" s="133" t="s">
        <v>221</v>
      </c>
    </row>
    <row r="197" spans="29:32" x14ac:dyDescent="0.25">
      <c r="AC197" s="133" t="s">
        <v>241</v>
      </c>
      <c r="AD197" s="128" t="s">
        <v>222</v>
      </c>
      <c r="AE197" s="324">
        <v>586.51379999999995</v>
      </c>
      <c r="AF197" s="133" t="s">
        <v>224</v>
      </c>
    </row>
    <row r="198" spans="29:32" x14ac:dyDescent="0.25">
      <c r="AC198" s="133" t="s">
        <v>239</v>
      </c>
      <c r="AD198" s="128" t="s">
        <v>222</v>
      </c>
      <c r="AE198" s="324">
        <v>99.759200000000007</v>
      </c>
      <c r="AF198" s="133" t="s">
        <v>224</v>
      </c>
    </row>
    <row r="199" spans="29:32" x14ac:dyDescent="0.25">
      <c r="AC199" s="133" t="s">
        <v>237</v>
      </c>
      <c r="AD199" s="128" t="s">
        <v>222</v>
      </c>
      <c r="AE199" s="323">
        <v>10.203900000000001</v>
      </c>
      <c r="AF199" s="133" t="s">
        <v>224</v>
      </c>
    </row>
    <row r="200" spans="29:32" x14ac:dyDescent="0.25">
      <c r="AC200" s="133" t="s">
        <v>652</v>
      </c>
      <c r="AD200" s="128" t="s">
        <v>222</v>
      </c>
      <c r="AE200" s="323">
        <v>21.3538</v>
      </c>
      <c r="AF200" s="133" t="s">
        <v>224</v>
      </c>
    </row>
    <row r="201" spans="29:32" x14ac:dyDescent="0.25">
      <c r="AC201" s="133" t="s">
        <v>235</v>
      </c>
      <c r="AD201" s="128" t="s">
        <v>222</v>
      </c>
      <c r="AE201" s="324">
        <v>10.203900000000001</v>
      </c>
      <c r="AF201" s="133" t="s">
        <v>224</v>
      </c>
    </row>
    <row r="202" spans="29:32" x14ac:dyDescent="0.25">
      <c r="AC202" s="133" t="s">
        <v>233</v>
      </c>
      <c r="AD202" s="128" t="s">
        <v>222</v>
      </c>
      <c r="AE202" s="323">
        <v>10.203900000000001</v>
      </c>
      <c r="AF202" s="133" t="s">
        <v>224</v>
      </c>
    </row>
    <row r="203" spans="29:32" x14ac:dyDescent="0.25">
      <c r="AC203" s="133" t="s">
        <v>231</v>
      </c>
      <c r="AD203" s="128" t="s">
        <v>222</v>
      </c>
      <c r="AE203" s="323">
        <v>21.3538</v>
      </c>
      <c r="AF203" s="133" t="s">
        <v>224</v>
      </c>
    </row>
    <row r="204" spans="29:32" x14ac:dyDescent="0.25">
      <c r="AC204" s="133" t="s">
        <v>229</v>
      </c>
      <c r="AD204" s="128" t="s">
        <v>222</v>
      </c>
      <c r="AE204" s="323">
        <v>21.3538</v>
      </c>
      <c r="AF204" s="133" t="s">
        <v>224</v>
      </c>
    </row>
    <row r="205" spans="29:32" x14ac:dyDescent="0.25">
      <c r="AC205" s="133" t="s">
        <v>228</v>
      </c>
      <c r="AD205" s="128" t="s">
        <v>222</v>
      </c>
      <c r="AE205" s="324">
        <v>21.3538</v>
      </c>
      <c r="AF205" s="133" t="s">
        <v>224</v>
      </c>
    </row>
    <row r="206" spans="29:32" x14ac:dyDescent="0.25">
      <c r="AC206" s="133" t="s">
        <v>227</v>
      </c>
      <c r="AD206" s="128" t="s">
        <v>222</v>
      </c>
      <c r="AE206" s="323">
        <v>21.3538</v>
      </c>
      <c r="AF206" s="133" t="s">
        <v>224</v>
      </c>
    </row>
    <row r="207" spans="29:32" x14ac:dyDescent="0.25">
      <c r="AC207" s="133" t="s">
        <v>226</v>
      </c>
      <c r="AD207" s="128" t="s">
        <v>222</v>
      </c>
      <c r="AE207" s="323">
        <v>21.3538</v>
      </c>
      <c r="AF207" s="133" t="s">
        <v>224</v>
      </c>
    </row>
    <row r="208" spans="29:32" x14ac:dyDescent="0.25">
      <c r="AC208" s="133" t="s">
        <v>653</v>
      </c>
      <c r="AD208" s="128" t="s">
        <v>222</v>
      </c>
      <c r="AE208" s="323">
        <v>21.3538</v>
      </c>
      <c r="AF208" s="133" t="s">
        <v>224</v>
      </c>
    </row>
    <row r="209" spans="29:32" x14ac:dyDescent="0.25">
      <c r="AC209" s="133" t="s">
        <v>225</v>
      </c>
      <c r="AD209" s="128" t="s">
        <v>222</v>
      </c>
      <c r="AE209" s="323">
        <v>1.37</v>
      </c>
      <c r="AF209" s="133" t="s">
        <v>224</v>
      </c>
    </row>
    <row r="210" spans="29:32" x14ac:dyDescent="0.25">
      <c r="AC210" s="133" t="s">
        <v>223</v>
      </c>
      <c r="AD210" s="128" t="s">
        <v>222</v>
      </c>
      <c r="AE210" s="325">
        <v>21.353999999999999</v>
      </c>
      <c r="AF210" s="133" t="s">
        <v>221</v>
      </c>
    </row>
    <row r="211" spans="29:32" x14ac:dyDescent="0.25">
      <c r="AC211" s="133" t="s">
        <v>654</v>
      </c>
      <c r="AD211" s="128" t="s">
        <v>222</v>
      </c>
      <c r="AE211" s="326">
        <v>870.10270000000003</v>
      </c>
      <c r="AF211" s="133" t="s">
        <v>221</v>
      </c>
    </row>
    <row r="212" spans="29:32" x14ac:dyDescent="0.25">
      <c r="AC212" s="133" t="s">
        <v>655</v>
      </c>
      <c r="AD212" s="128" t="s">
        <v>222</v>
      </c>
      <c r="AE212" s="324">
        <v>21.3538</v>
      </c>
      <c r="AF212" s="133" t="s">
        <v>221</v>
      </c>
    </row>
    <row r="213" spans="29:32" x14ac:dyDescent="0.25">
      <c r="AC213" s="133" t="s">
        <v>656</v>
      </c>
      <c r="AD213" s="128" t="s">
        <v>222</v>
      </c>
      <c r="AE213" s="324">
        <v>21.3538</v>
      </c>
      <c r="AF213" s="133" t="s">
        <v>221</v>
      </c>
    </row>
    <row r="214" spans="29:32" x14ac:dyDescent="0.25">
      <c r="AC214" s="133" t="s">
        <v>657</v>
      </c>
      <c r="AD214" s="128" t="s">
        <v>222</v>
      </c>
      <c r="AE214" s="324">
        <v>445.02780000000001</v>
      </c>
      <c r="AF214" s="133" t="s">
        <v>221</v>
      </c>
    </row>
    <row r="215" spans="29:32" x14ac:dyDescent="0.25">
      <c r="AC215" s="133" t="s">
        <v>658</v>
      </c>
      <c r="AD215" s="128" t="s">
        <v>222</v>
      </c>
      <c r="AE215" s="327">
        <v>1000</v>
      </c>
      <c r="AF215" s="133" t="s">
        <v>683</v>
      </c>
    </row>
    <row r="216" spans="29:32" x14ac:dyDescent="0.25">
      <c r="AC216" s="133" t="s">
        <v>659</v>
      </c>
      <c r="AD216" s="128" t="s">
        <v>222</v>
      </c>
      <c r="AE216" s="327">
        <v>273</v>
      </c>
      <c r="AF216" s="133" t="s">
        <v>684</v>
      </c>
    </row>
    <row r="217" spans="29:32" x14ac:dyDescent="0.25">
      <c r="AC217" s="133" t="s">
        <v>660</v>
      </c>
      <c r="AD217" s="128" t="s">
        <v>222</v>
      </c>
      <c r="AE217" s="327">
        <v>297</v>
      </c>
      <c r="AF217" s="133" t="s">
        <v>684</v>
      </c>
    </row>
    <row r="218" spans="29:32" x14ac:dyDescent="0.25">
      <c r="AC218" s="133" t="s">
        <v>661</v>
      </c>
      <c r="AD218" s="128" t="s">
        <v>222</v>
      </c>
      <c r="AE218" s="327">
        <v>1000</v>
      </c>
      <c r="AF218" s="133" t="s">
        <v>683</v>
      </c>
    </row>
    <row r="219" spans="29:32" x14ac:dyDescent="0.25">
      <c r="AC219" s="133" t="s">
        <v>220</v>
      </c>
      <c r="AD219" s="128" t="s">
        <v>211</v>
      </c>
      <c r="AE219" s="328">
        <v>0.25492999999999999</v>
      </c>
      <c r="AF219" s="133" t="s">
        <v>210</v>
      </c>
    </row>
    <row r="220" spans="29:32" x14ac:dyDescent="0.25">
      <c r="AC220" s="133" t="s">
        <v>219</v>
      </c>
      <c r="AD220" s="128" t="s">
        <v>211</v>
      </c>
      <c r="AE220" s="328">
        <v>0.15832000000000002</v>
      </c>
      <c r="AF220" s="133" t="s">
        <v>210</v>
      </c>
    </row>
    <row r="221" spans="29:32" x14ac:dyDescent="0.25">
      <c r="AC221" s="133" t="s">
        <v>662</v>
      </c>
      <c r="AD221" s="128" t="s">
        <v>211</v>
      </c>
      <c r="AE221" s="328">
        <v>0.15573000000000001</v>
      </c>
      <c r="AF221" s="133" t="s">
        <v>210</v>
      </c>
    </row>
    <row r="222" spans="29:32" x14ac:dyDescent="0.25">
      <c r="AC222" s="133" t="s">
        <v>663</v>
      </c>
      <c r="AD222" s="128" t="s">
        <v>211</v>
      </c>
      <c r="AE222" s="328">
        <v>0.2336</v>
      </c>
      <c r="AF222" s="133" t="s">
        <v>210</v>
      </c>
    </row>
    <row r="223" spans="29:32" x14ac:dyDescent="0.25">
      <c r="AC223" s="133" t="s">
        <v>218</v>
      </c>
      <c r="AD223" s="128" t="s">
        <v>211</v>
      </c>
      <c r="AE223" s="328">
        <v>0.19562000000000002</v>
      </c>
      <c r="AF223" s="133" t="s">
        <v>210</v>
      </c>
    </row>
    <row r="224" spans="29:32" x14ac:dyDescent="0.25">
      <c r="AC224" s="133" t="s">
        <v>664</v>
      </c>
      <c r="AD224" s="128" t="s">
        <v>211</v>
      </c>
      <c r="AE224" s="328">
        <v>0.14981</v>
      </c>
      <c r="AF224" s="133" t="s">
        <v>210</v>
      </c>
    </row>
    <row r="225" spans="29:32" x14ac:dyDescent="0.25">
      <c r="AC225" s="133" t="s">
        <v>665</v>
      </c>
      <c r="AD225" s="128" t="s">
        <v>211</v>
      </c>
      <c r="AE225" s="328">
        <v>0.2397</v>
      </c>
      <c r="AF225" s="133" t="s">
        <v>210</v>
      </c>
    </row>
    <row r="226" spans="29:32" x14ac:dyDescent="0.25">
      <c r="AC226" s="133" t="s">
        <v>666</v>
      </c>
      <c r="AD226" s="128" t="s">
        <v>211</v>
      </c>
      <c r="AE226" s="328">
        <v>0.43446000000000001</v>
      </c>
      <c r="AF226" s="133" t="s">
        <v>210</v>
      </c>
    </row>
    <row r="227" spans="29:32" x14ac:dyDescent="0.25">
      <c r="AC227" s="132" t="s">
        <v>667</v>
      </c>
      <c r="AD227" s="146" t="s">
        <v>211</v>
      </c>
      <c r="AE227" s="328">
        <v>0.59925000000000006</v>
      </c>
      <c r="AF227" s="132" t="s">
        <v>210</v>
      </c>
    </row>
    <row r="228" spans="29:32" x14ac:dyDescent="0.25">
      <c r="AC228" s="133" t="s">
        <v>668</v>
      </c>
      <c r="AD228" s="128" t="s">
        <v>211</v>
      </c>
      <c r="AE228" s="328">
        <v>0.18078000000000002</v>
      </c>
      <c r="AF228" s="133" t="s">
        <v>210</v>
      </c>
    </row>
    <row r="229" spans="29:32" x14ac:dyDescent="0.25">
      <c r="AC229" s="133" t="s">
        <v>669</v>
      </c>
      <c r="AD229" s="128" t="s">
        <v>211</v>
      </c>
      <c r="AE229" s="328">
        <v>0.13844530000000002</v>
      </c>
      <c r="AF229" s="133" t="s">
        <v>210</v>
      </c>
    </row>
    <row r="230" spans="29:32" x14ac:dyDescent="0.25">
      <c r="AC230" s="133" t="s">
        <v>670</v>
      </c>
      <c r="AD230" s="128" t="s">
        <v>211</v>
      </c>
      <c r="AE230" s="328">
        <v>0.22151000000000001</v>
      </c>
      <c r="AF230" s="133" t="s">
        <v>210</v>
      </c>
    </row>
    <row r="231" spans="29:32" x14ac:dyDescent="0.25">
      <c r="AC231" s="133" t="s">
        <v>671</v>
      </c>
      <c r="AD231" s="128" t="s">
        <v>211</v>
      </c>
      <c r="AE231" s="328">
        <v>0.40149000000000001</v>
      </c>
      <c r="AF231" s="133" t="s">
        <v>210</v>
      </c>
    </row>
    <row r="232" spans="29:32" x14ac:dyDescent="0.25">
      <c r="AC232" s="277" t="s">
        <v>672</v>
      </c>
      <c r="AD232" s="128" t="s">
        <v>211</v>
      </c>
      <c r="AE232" s="328">
        <v>0.55376000000000003</v>
      </c>
      <c r="AF232" s="133" t="s">
        <v>210</v>
      </c>
    </row>
    <row r="233" spans="29:32" x14ac:dyDescent="0.25">
      <c r="AC233" s="307" t="s">
        <v>217</v>
      </c>
      <c r="AD233" s="308" t="s">
        <v>211</v>
      </c>
      <c r="AE233" s="312">
        <v>4.1149999999999999E-2</v>
      </c>
      <c r="AF233" s="307" t="s">
        <v>210</v>
      </c>
    </row>
    <row r="234" spans="29:32" x14ac:dyDescent="0.25">
      <c r="AC234" s="132" t="s">
        <v>673</v>
      </c>
      <c r="AD234" s="128" t="s">
        <v>211</v>
      </c>
      <c r="AE234" s="312">
        <v>5.9699999999999996E-3</v>
      </c>
      <c r="AF234" s="133" t="s">
        <v>210</v>
      </c>
    </row>
    <row r="235" spans="29:32" x14ac:dyDescent="0.25">
      <c r="AC235" s="132" t="s">
        <v>674</v>
      </c>
      <c r="AD235" s="128" t="s">
        <v>211</v>
      </c>
      <c r="AE235" s="312">
        <v>3.508E-2</v>
      </c>
      <c r="AF235" s="133" t="s">
        <v>210</v>
      </c>
    </row>
    <row r="236" spans="29:32" x14ac:dyDescent="0.25">
      <c r="AC236" s="132" t="s">
        <v>675</v>
      </c>
      <c r="AD236" s="128" t="s">
        <v>211</v>
      </c>
      <c r="AE236" s="312">
        <v>3.0839999999999999E-2</v>
      </c>
      <c r="AF236" s="133" t="s">
        <v>210</v>
      </c>
    </row>
    <row r="237" spans="29:32" x14ac:dyDescent="0.25">
      <c r="AC237" s="276" t="s">
        <v>676</v>
      </c>
      <c r="AD237" s="128" t="s">
        <v>216</v>
      </c>
      <c r="AE237" s="313">
        <v>0.17710000000000001</v>
      </c>
      <c r="AF237" s="133" t="s">
        <v>685</v>
      </c>
    </row>
    <row r="238" spans="29:32" x14ac:dyDescent="0.25">
      <c r="AC238" s="276" t="s">
        <v>676</v>
      </c>
      <c r="AD238" s="128" t="s">
        <v>371</v>
      </c>
      <c r="AE238" s="313">
        <v>0.28502</v>
      </c>
      <c r="AF238" s="133" t="s">
        <v>686</v>
      </c>
    </row>
    <row r="239" spans="29:32" x14ac:dyDescent="0.25">
      <c r="AC239" s="276" t="s">
        <v>713</v>
      </c>
      <c r="AD239" s="128" t="s">
        <v>216</v>
      </c>
      <c r="AE239" s="312">
        <v>0.17335999999999999</v>
      </c>
      <c r="AF239" s="133" t="s">
        <v>685</v>
      </c>
    </row>
    <row r="240" spans="29:32" x14ac:dyDescent="0.25">
      <c r="AC240" s="276" t="s">
        <v>714</v>
      </c>
      <c r="AD240" s="128" t="s">
        <v>371</v>
      </c>
      <c r="AE240" s="312">
        <v>0.27900999999999998</v>
      </c>
      <c r="AF240" s="133" t="s">
        <v>686</v>
      </c>
    </row>
    <row r="241" spans="29:32" x14ac:dyDescent="0.25">
      <c r="AC241" s="276" t="s">
        <v>715</v>
      </c>
      <c r="AD241" s="128" t="s">
        <v>216</v>
      </c>
      <c r="AE241" s="312">
        <v>0.14208000000000001</v>
      </c>
      <c r="AF241" s="133" t="s">
        <v>685</v>
      </c>
    </row>
    <row r="242" spans="29:32" x14ac:dyDescent="0.25">
      <c r="AC242" s="276" t="s">
        <v>716</v>
      </c>
      <c r="AD242" s="128" t="s">
        <v>371</v>
      </c>
      <c r="AE242" s="312">
        <v>0.22868000000000002</v>
      </c>
      <c r="AF242" s="133" t="s">
        <v>686</v>
      </c>
    </row>
    <row r="243" spans="29:32" x14ac:dyDescent="0.25">
      <c r="AC243" s="276" t="s">
        <v>717</v>
      </c>
      <c r="AD243" s="128" t="s">
        <v>216</v>
      </c>
      <c r="AE243" s="312">
        <v>0.17061000000000001</v>
      </c>
      <c r="AF243" s="133" t="s">
        <v>685</v>
      </c>
    </row>
    <row r="244" spans="29:32" x14ac:dyDescent="0.25">
      <c r="AC244" s="276" t="s">
        <v>718</v>
      </c>
      <c r="AD244" s="128" t="s">
        <v>371</v>
      </c>
      <c r="AE244" s="312">
        <v>0.27459</v>
      </c>
      <c r="AF244" s="133" t="s">
        <v>686</v>
      </c>
    </row>
    <row r="245" spans="29:32" x14ac:dyDescent="0.25">
      <c r="AC245" s="276" t="s">
        <v>719</v>
      </c>
      <c r="AD245" s="128" t="s">
        <v>216</v>
      </c>
      <c r="AE245" s="312">
        <v>0.20946999999999999</v>
      </c>
      <c r="AF245" s="133" t="s">
        <v>685</v>
      </c>
    </row>
    <row r="246" spans="29:32" x14ac:dyDescent="0.25">
      <c r="AC246" s="276" t="s">
        <v>720</v>
      </c>
      <c r="AD246" s="128" t="s">
        <v>371</v>
      </c>
      <c r="AE246" s="312">
        <v>0.33712999999999999</v>
      </c>
      <c r="AF246" s="133" t="s">
        <v>686</v>
      </c>
    </row>
    <row r="247" spans="29:32" x14ac:dyDescent="0.25">
      <c r="AC247" s="276" t="s">
        <v>721</v>
      </c>
      <c r="AD247" s="128" t="s">
        <v>216</v>
      </c>
      <c r="AE247" s="312">
        <v>0.18084</v>
      </c>
      <c r="AF247" s="133" t="s">
        <v>687</v>
      </c>
    </row>
    <row r="248" spans="29:32" x14ac:dyDescent="0.25">
      <c r="AC248" s="276" t="s">
        <v>722</v>
      </c>
      <c r="AD248" s="128" t="s">
        <v>371</v>
      </c>
      <c r="AE248" s="312">
        <v>0.29103000000000001</v>
      </c>
      <c r="AF248" s="133" t="s">
        <v>686</v>
      </c>
    </row>
    <row r="249" spans="29:32" x14ac:dyDescent="0.25">
      <c r="AC249" s="276" t="s">
        <v>723</v>
      </c>
      <c r="AD249" s="128" t="s">
        <v>216</v>
      </c>
      <c r="AE249" s="312">
        <v>0.15371000000000001</v>
      </c>
      <c r="AF249" s="133" t="s">
        <v>685</v>
      </c>
    </row>
    <row r="250" spans="29:32" x14ac:dyDescent="0.25">
      <c r="AC250" s="276" t="s">
        <v>724</v>
      </c>
      <c r="AD250" s="128" t="s">
        <v>371</v>
      </c>
      <c r="AE250" s="312">
        <v>0.24736</v>
      </c>
      <c r="AF250" s="133" t="s">
        <v>686</v>
      </c>
    </row>
    <row r="251" spans="29:32" x14ac:dyDescent="0.25">
      <c r="AC251" s="276" t="s">
        <v>725</v>
      </c>
      <c r="AD251" s="128" t="s">
        <v>216</v>
      </c>
      <c r="AE251" s="312">
        <v>0.19228000000000001</v>
      </c>
      <c r="AF251" s="133" t="s">
        <v>685</v>
      </c>
    </row>
    <row r="252" spans="29:32" x14ac:dyDescent="0.25">
      <c r="AC252" s="276" t="s">
        <v>726</v>
      </c>
      <c r="AD252" s="128" t="s">
        <v>371</v>
      </c>
      <c r="AE252" s="312">
        <v>0.30945</v>
      </c>
      <c r="AF252" s="133" t="s">
        <v>686</v>
      </c>
    </row>
    <row r="253" spans="29:32" x14ac:dyDescent="0.25">
      <c r="AC253" s="276" t="s">
        <v>727</v>
      </c>
      <c r="AD253" s="128" t="s">
        <v>216</v>
      </c>
      <c r="AE253" s="312">
        <v>0.28294999999999998</v>
      </c>
      <c r="AF253" s="133" t="s">
        <v>685</v>
      </c>
    </row>
    <row r="254" spans="29:32" x14ac:dyDescent="0.25">
      <c r="AC254" s="276" t="s">
        <v>728</v>
      </c>
      <c r="AD254" s="128" t="s">
        <v>371</v>
      </c>
      <c r="AE254" s="312">
        <v>0.45535999999999999</v>
      </c>
      <c r="AF254" s="133" t="s">
        <v>686</v>
      </c>
    </row>
    <row r="255" spans="29:32" x14ac:dyDescent="0.25">
      <c r="AC255" s="276" t="s">
        <v>729</v>
      </c>
      <c r="AD255" s="128" t="s">
        <v>216</v>
      </c>
      <c r="AE255" s="312">
        <v>0.1052</v>
      </c>
      <c r="AF255" s="133" t="s">
        <v>685</v>
      </c>
    </row>
    <row r="256" spans="29:32" x14ac:dyDescent="0.25">
      <c r="AC256" s="276" t="s">
        <v>730</v>
      </c>
      <c r="AD256" s="128" t="s">
        <v>371</v>
      </c>
      <c r="AE256" s="312">
        <v>0.16930000000000001</v>
      </c>
      <c r="AF256" s="133" t="s">
        <v>686</v>
      </c>
    </row>
    <row r="257" spans="29:32" x14ac:dyDescent="0.25">
      <c r="AC257" s="276" t="s">
        <v>731</v>
      </c>
      <c r="AD257" s="128" t="s">
        <v>216</v>
      </c>
      <c r="AE257" s="312">
        <v>0.10895000000000001</v>
      </c>
      <c r="AF257" s="133" t="s">
        <v>685</v>
      </c>
    </row>
    <row r="258" spans="29:32" x14ac:dyDescent="0.25">
      <c r="AC258" s="276" t="s">
        <v>732</v>
      </c>
      <c r="AD258" s="128" t="s">
        <v>371</v>
      </c>
      <c r="AE258" s="312">
        <v>0.17534</v>
      </c>
      <c r="AF258" s="133" t="s">
        <v>686</v>
      </c>
    </row>
    <row r="259" spans="29:32" x14ac:dyDescent="0.25">
      <c r="AC259" s="276" t="s">
        <v>733</v>
      </c>
      <c r="AD259" s="128" t="s">
        <v>216</v>
      </c>
      <c r="AE259" s="312">
        <v>0.13177</v>
      </c>
      <c r="AF259" s="133" t="s">
        <v>685</v>
      </c>
    </row>
    <row r="260" spans="29:32" x14ac:dyDescent="0.25">
      <c r="AC260" s="276" t="s">
        <v>734</v>
      </c>
      <c r="AD260" s="128" t="s">
        <v>371</v>
      </c>
      <c r="AE260" s="312">
        <v>0.21207000000000001</v>
      </c>
      <c r="AF260" s="133" t="s">
        <v>686</v>
      </c>
    </row>
    <row r="261" spans="29:32" x14ac:dyDescent="0.25">
      <c r="AC261" s="276" t="s">
        <v>735</v>
      </c>
      <c r="AD261" s="128" t="s">
        <v>216</v>
      </c>
      <c r="AE261" s="312">
        <v>0.11473</v>
      </c>
      <c r="AF261" s="133" t="s">
        <v>685</v>
      </c>
    </row>
    <row r="262" spans="29:32" x14ac:dyDescent="0.25">
      <c r="AC262" s="277" t="s">
        <v>736</v>
      </c>
      <c r="AD262" s="128" t="s">
        <v>371</v>
      </c>
      <c r="AE262" s="312">
        <v>0.18464000000000003</v>
      </c>
      <c r="AF262" s="133" t="s">
        <v>688</v>
      </c>
    </row>
    <row r="263" spans="29:32" x14ac:dyDescent="0.25">
      <c r="AC263" s="276" t="s">
        <v>737</v>
      </c>
      <c r="AD263" s="128" t="s">
        <v>371</v>
      </c>
      <c r="AE263" s="313">
        <v>0.32027</v>
      </c>
      <c r="AF263" s="133" t="s">
        <v>688</v>
      </c>
    </row>
    <row r="264" spans="29:32" x14ac:dyDescent="0.25">
      <c r="AC264" s="276" t="s">
        <v>738</v>
      </c>
      <c r="AD264" s="128" t="s">
        <v>216</v>
      </c>
      <c r="AE264" s="313">
        <v>0.19900999999999999</v>
      </c>
      <c r="AF264" s="133" t="s">
        <v>687</v>
      </c>
    </row>
    <row r="265" spans="29:32" x14ac:dyDescent="0.25">
      <c r="AC265" s="276" t="s">
        <v>739</v>
      </c>
      <c r="AD265" s="128" t="s">
        <v>216</v>
      </c>
      <c r="AE265" s="329">
        <v>0.14954999999999999</v>
      </c>
      <c r="AF265" s="278" t="s">
        <v>215</v>
      </c>
    </row>
    <row r="266" spans="29:32" x14ac:dyDescent="0.25">
      <c r="AC266" s="276" t="s">
        <v>740</v>
      </c>
      <c r="AD266" s="128" t="s">
        <v>371</v>
      </c>
      <c r="AE266" s="329">
        <v>0.24068000000000001</v>
      </c>
      <c r="AF266" s="133" t="s">
        <v>688</v>
      </c>
    </row>
    <row r="267" spans="29:32" x14ac:dyDescent="0.25">
      <c r="AC267" s="276" t="s">
        <v>741</v>
      </c>
      <c r="AD267" s="128" t="s">
        <v>216</v>
      </c>
      <c r="AE267" s="329">
        <v>0.19455</v>
      </c>
      <c r="AF267" s="278" t="s">
        <v>215</v>
      </c>
    </row>
    <row r="268" spans="29:32" x14ac:dyDescent="0.25">
      <c r="AC268" s="276" t="s">
        <v>742</v>
      </c>
      <c r="AD268" s="128" t="s">
        <v>371</v>
      </c>
      <c r="AE268" s="329">
        <v>0.31309999999999999</v>
      </c>
      <c r="AF268" s="133" t="s">
        <v>688</v>
      </c>
    </row>
    <row r="269" spans="29:32" x14ac:dyDescent="0.25">
      <c r="AC269" s="276" t="s">
        <v>743</v>
      </c>
      <c r="AD269" s="128" t="s">
        <v>216</v>
      </c>
      <c r="AE269" s="329">
        <v>0.27777000000000002</v>
      </c>
      <c r="AF269" s="278" t="s">
        <v>215</v>
      </c>
    </row>
    <row r="270" spans="29:32" x14ac:dyDescent="0.25">
      <c r="AC270" s="276" t="s">
        <v>744</v>
      </c>
      <c r="AD270" s="128" t="s">
        <v>371</v>
      </c>
      <c r="AE270" s="329">
        <v>0.44702999999999998</v>
      </c>
      <c r="AF270" s="278" t="s">
        <v>688</v>
      </c>
    </row>
    <row r="271" spans="29:32" x14ac:dyDescent="0.25">
      <c r="AC271" s="276" t="s">
        <v>745</v>
      </c>
      <c r="AD271" s="128" t="s">
        <v>216</v>
      </c>
      <c r="AE271" s="329">
        <v>0.25213000000000002</v>
      </c>
      <c r="AF271" s="278" t="s">
        <v>215</v>
      </c>
    </row>
    <row r="272" spans="29:32" x14ac:dyDescent="0.25">
      <c r="AC272" s="276" t="s">
        <v>746</v>
      </c>
      <c r="AD272" s="128" t="s">
        <v>371</v>
      </c>
      <c r="AE272" s="329">
        <v>0.40576000000000001</v>
      </c>
      <c r="AF272" s="278" t="s">
        <v>688</v>
      </c>
    </row>
    <row r="273" spans="29:32" x14ac:dyDescent="0.25">
      <c r="AC273" s="276" t="s">
        <v>747</v>
      </c>
      <c r="AD273" s="128" t="s">
        <v>216</v>
      </c>
      <c r="AE273" s="321">
        <v>0.23741000000000001</v>
      </c>
      <c r="AF273" s="278" t="s">
        <v>215</v>
      </c>
    </row>
    <row r="274" spans="29:32" x14ac:dyDescent="0.25">
      <c r="AC274" s="277" t="s">
        <v>748</v>
      </c>
      <c r="AD274" s="128" t="s">
        <v>371</v>
      </c>
      <c r="AE274" s="321">
        <v>0.38207000000000002</v>
      </c>
      <c r="AF274" s="278" t="s">
        <v>688</v>
      </c>
    </row>
    <row r="275" spans="29:32" x14ac:dyDescent="0.25">
      <c r="AC275" s="276" t="s">
        <v>749</v>
      </c>
      <c r="AD275" s="128" t="s">
        <v>216</v>
      </c>
      <c r="AE275" s="321">
        <v>0.22833000000000001</v>
      </c>
      <c r="AF275" s="278" t="s">
        <v>215</v>
      </c>
    </row>
    <row r="276" spans="29:32" x14ac:dyDescent="0.25">
      <c r="AC276" s="276" t="s">
        <v>748</v>
      </c>
      <c r="AD276" s="128" t="s">
        <v>371</v>
      </c>
      <c r="AE276" s="321">
        <v>0.36747000000000002</v>
      </c>
      <c r="AF276" s="278" t="s">
        <v>688</v>
      </c>
    </row>
    <row r="277" spans="29:32" x14ac:dyDescent="0.25">
      <c r="AC277" s="276" t="s">
        <v>750</v>
      </c>
      <c r="AD277" s="128" t="s">
        <v>216</v>
      </c>
      <c r="AE277" s="321">
        <v>0.3846</v>
      </c>
      <c r="AF277" s="278" t="s">
        <v>215</v>
      </c>
    </row>
    <row r="278" spans="29:32" x14ac:dyDescent="0.25">
      <c r="AC278" s="276" t="s">
        <v>751</v>
      </c>
      <c r="AD278" s="128" t="s">
        <v>371</v>
      </c>
      <c r="AE278" s="321">
        <v>0.61895999999999995</v>
      </c>
      <c r="AF278" s="278" t="s">
        <v>688</v>
      </c>
    </row>
    <row r="279" spans="29:32" x14ac:dyDescent="0.25">
      <c r="AC279" s="276" t="s">
        <v>752</v>
      </c>
      <c r="AD279" s="128" t="s">
        <v>216</v>
      </c>
      <c r="AE279" s="321">
        <v>0.23644999999999999</v>
      </c>
      <c r="AF279" s="278" t="s">
        <v>215</v>
      </c>
    </row>
    <row r="280" spans="29:32" x14ac:dyDescent="0.25">
      <c r="AC280" s="276" t="s">
        <v>753</v>
      </c>
      <c r="AD280" s="128" t="s">
        <v>371</v>
      </c>
      <c r="AE280" s="321">
        <v>0.38052999999999998</v>
      </c>
      <c r="AF280" s="278" t="s">
        <v>688</v>
      </c>
    </row>
    <row r="281" spans="29:32" x14ac:dyDescent="0.25">
      <c r="AC281" s="276" t="s">
        <v>754</v>
      </c>
      <c r="AD281" s="128" t="s">
        <v>216</v>
      </c>
      <c r="AE281" s="329">
        <v>0.27244000000000002</v>
      </c>
      <c r="AF281" s="278" t="s">
        <v>215</v>
      </c>
    </row>
    <row r="282" spans="29:32" x14ac:dyDescent="0.25">
      <c r="AC282" s="276" t="s">
        <v>755</v>
      </c>
      <c r="AD282" s="128" t="s">
        <v>371</v>
      </c>
      <c r="AE282" s="329">
        <v>0.43845000000000001</v>
      </c>
      <c r="AF282" s="278" t="s">
        <v>688</v>
      </c>
    </row>
    <row r="283" spans="29:32" x14ac:dyDescent="0.25">
      <c r="AC283" s="276" t="s">
        <v>756</v>
      </c>
      <c r="AD283" s="128" t="s">
        <v>216</v>
      </c>
      <c r="AE283" s="329">
        <v>0.25162000000000001</v>
      </c>
      <c r="AF283" s="278" t="s">
        <v>215</v>
      </c>
    </row>
    <row r="284" spans="29:32" x14ac:dyDescent="0.25">
      <c r="AC284" s="276" t="s">
        <v>757</v>
      </c>
      <c r="AD284" s="128" t="s">
        <v>371</v>
      </c>
      <c r="AE284" s="329">
        <v>0.40494000000000002</v>
      </c>
      <c r="AF284" s="278" t="s">
        <v>688</v>
      </c>
    </row>
    <row r="285" spans="29:32" x14ac:dyDescent="0.25">
      <c r="AC285" s="276" t="s">
        <v>758</v>
      </c>
      <c r="AD285" s="128" t="s">
        <v>216</v>
      </c>
      <c r="AE285" s="312">
        <v>0.11551</v>
      </c>
      <c r="AF285" s="278" t="s">
        <v>215</v>
      </c>
    </row>
    <row r="286" spans="29:32" x14ac:dyDescent="0.25">
      <c r="AC286" s="276" t="s">
        <v>759</v>
      </c>
      <c r="AD286" s="128" t="s">
        <v>371</v>
      </c>
      <c r="AE286" s="312">
        <v>0.18589</v>
      </c>
      <c r="AF286" s="278" t="s">
        <v>688</v>
      </c>
    </row>
    <row r="287" spans="29:32" x14ac:dyDescent="0.25">
      <c r="AC287" s="276" t="s">
        <v>760</v>
      </c>
      <c r="AD287" s="128" t="s">
        <v>216</v>
      </c>
      <c r="AE287" s="321">
        <v>0.79127999999999998</v>
      </c>
      <c r="AF287" s="278" t="s">
        <v>215</v>
      </c>
    </row>
    <row r="288" spans="29:32" x14ac:dyDescent="0.25">
      <c r="AC288" s="276" t="s">
        <v>761</v>
      </c>
      <c r="AD288" s="128" t="s">
        <v>371</v>
      </c>
      <c r="AE288" s="321">
        <v>1.2734399999999999</v>
      </c>
      <c r="AF288" s="133" t="s">
        <v>688</v>
      </c>
    </row>
    <row r="289" spans="29:32" x14ac:dyDescent="0.25">
      <c r="AC289" s="276" t="s">
        <v>762</v>
      </c>
      <c r="AD289" s="128" t="s">
        <v>216</v>
      </c>
      <c r="AE289" s="321">
        <v>0.87458000000000002</v>
      </c>
      <c r="AF289" s="278" t="s">
        <v>215</v>
      </c>
    </row>
    <row r="290" spans="29:32" x14ac:dyDescent="0.25">
      <c r="AC290" s="276" t="s">
        <v>763</v>
      </c>
      <c r="AD290" s="128" t="s">
        <v>371</v>
      </c>
      <c r="AE290" s="321">
        <v>1.4075</v>
      </c>
      <c r="AF290" s="133" t="s">
        <v>688</v>
      </c>
    </row>
    <row r="291" spans="29:32" x14ac:dyDescent="0.25">
      <c r="AC291" s="276" t="s">
        <v>764</v>
      </c>
      <c r="AD291" s="128" t="s">
        <v>216</v>
      </c>
      <c r="AE291" s="321">
        <v>0.83823999999999999</v>
      </c>
      <c r="AF291" s="278" t="s">
        <v>215</v>
      </c>
    </row>
    <row r="292" spans="29:32" x14ac:dyDescent="0.25">
      <c r="AC292" s="276" t="s">
        <v>765</v>
      </c>
      <c r="AD292" s="128" t="s">
        <v>371</v>
      </c>
      <c r="AE292" s="321">
        <v>1.3490200000000001</v>
      </c>
      <c r="AF292" s="278" t="s">
        <v>688</v>
      </c>
    </row>
    <row r="293" spans="29:32" x14ac:dyDescent="0.25">
      <c r="AC293" s="133" t="s">
        <v>214</v>
      </c>
      <c r="AD293" s="128" t="s">
        <v>211</v>
      </c>
      <c r="AE293" s="330">
        <v>0.12076000000000001</v>
      </c>
      <c r="AF293" s="133" t="s">
        <v>210</v>
      </c>
    </row>
    <row r="294" spans="29:32" x14ac:dyDescent="0.25">
      <c r="AC294" s="133" t="s">
        <v>677</v>
      </c>
      <c r="AD294" s="128" t="s">
        <v>211</v>
      </c>
      <c r="AE294" s="330">
        <v>2.7789999999999999E-2</v>
      </c>
      <c r="AF294" s="133" t="s">
        <v>210</v>
      </c>
    </row>
    <row r="295" spans="29:32" x14ac:dyDescent="0.25">
      <c r="AC295" s="133" t="s">
        <v>213</v>
      </c>
      <c r="AD295" s="128" t="s">
        <v>211</v>
      </c>
      <c r="AE295" s="312">
        <v>0.21176</v>
      </c>
      <c r="AF295" s="133" t="s">
        <v>210</v>
      </c>
    </row>
    <row r="296" spans="29:32" x14ac:dyDescent="0.25">
      <c r="AC296" s="133" t="s">
        <v>213</v>
      </c>
      <c r="AD296" s="128" t="s">
        <v>216</v>
      </c>
      <c r="AE296" s="312">
        <v>0.31763999999999998</v>
      </c>
      <c r="AF296" s="133" t="s">
        <v>685</v>
      </c>
    </row>
    <row r="297" spans="29:32" x14ac:dyDescent="0.25">
      <c r="AC297" s="133" t="s">
        <v>212</v>
      </c>
      <c r="AD297" s="128" t="s">
        <v>211</v>
      </c>
      <c r="AE297" s="312">
        <v>0.15018000000000001</v>
      </c>
      <c r="AF297" s="133" t="s">
        <v>210</v>
      </c>
    </row>
    <row r="298" spans="29:32" x14ac:dyDescent="0.25">
      <c r="AC298" s="133" t="s">
        <v>678</v>
      </c>
      <c r="AD298" s="128" t="s">
        <v>211</v>
      </c>
      <c r="AE298" s="329">
        <v>0.112863</v>
      </c>
      <c r="AF298" s="133" t="s">
        <v>210</v>
      </c>
    </row>
    <row r="299" spans="29:32" x14ac:dyDescent="0.25">
      <c r="AC299" s="278" t="s">
        <v>679</v>
      </c>
      <c r="AD299" s="128" t="s">
        <v>211</v>
      </c>
      <c r="AE299" s="329">
        <v>1.8737999999999998E-2</v>
      </c>
      <c r="AF299" s="133" t="s">
        <v>210</v>
      </c>
    </row>
    <row r="300" spans="29:32" x14ac:dyDescent="0.25">
      <c r="AC300" s="278" t="s">
        <v>680</v>
      </c>
      <c r="AD300" s="128" t="s">
        <v>211</v>
      </c>
      <c r="AE300" s="329">
        <v>0.12951799999999999</v>
      </c>
      <c r="AF300" s="133" t="s">
        <v>210</v>
      </c>
    </row>
  </sheetData>
  <pageMargins left="0.7" right="0.7" top="0.75" bottom="0.75" header="0.3" footer="0.3"/>
  <pageSetup paperSize="9" orientation="portrait" r:id="rId1"/>
  <legacyDrawing r:id="rId2"/>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53D26341A57B383EE0540010E0463CCA" version="1.0.0">
  <systemFields>
    <field name="Objective-Id">
      <value order="0">A30127352</value>
    </field>
    <field name="Objective-Title">
      <value order="0">Transport Scotland - Public Bodies Climate Change Duties Annual Report - November 2020</value>
    </field>
    <field name="Objective-Description">
      <value order="0"/>
    </field>
    <field name="Objective-CreationStamp">
      <value order="0">2020-09-23T10:05:23Z</value>
    </field>
    <field name="Objective-IsApproved">
      <value order="0">false</value>
    </field>
    <field name="Objective-IsPublished">
      <value order="0">false</value>
    </field>
    <field name="Objective-DatePublished">
      <value order="0"/>
    </field>
    <field name="Objective-ModificationStamp">
      <value order="0">2020-11-30T14:45:57Z</value>
    </field>
    <field name="Objective-Owner">
      <value order="0">Love, Craig C (N300106)</value>
    </field>
    <field name="Objective-Path">
      <value order="0">Objective Global Folder:SG File Plan:Business and industry:Transport:Roads and road transport:Advice and policy: Roads and road transport:Trunk Roads: Environmental: Advice and Policy: Roads and road transport: Carbon Management Plan: Part 1: 2016-2021</value>
    </field>
    <field name="Objective-Parent">
      <value order="0">Trunk Roads: Environmental: Advice and Policy: Roads and road transport: Carbon Management Plan: Part 1: 2016-2021</value>
    </field>
    <field name="Objective-State">
      <value order="0">Being Drafted</value>
    </field>
    <field name="Objective-VersionId">
      <value order="0">vA45170573</value>
    </field>
    <field name="Objective-Version">
      <value order="0">0.43</value>
    </field>
    <field name="Objective-VersionNumber">
      <value order="0">43</value>
    </field>
    <field name="Objective-VersionComment">
      <value order="0"/>
    </field>
    <field name="Objective-FileNumber">
      <value order="0">CASE/328683</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37</vt:i4>
      </vt:variant>
    </vt:vector>
  </HeadingPairs>
  <TitlesOfParts>
    <vt:vector size="46" baseType="lpstr">
      <vt:lpstr>Part 1 Profile of Body</vt:lpstr>
      <vt:lpstr>Part 2 Governance</vt:lpstr>
      <vt:lpstr>Section 3 Corporate Emissions</vt:lpstr>
      <vt:lpstr>Part 4 Adaptation</vt:lpstr>
      <vt:lpstr>Part 5 Procurement</vt:lpstr>
      <vt:lpstr>Part 6 Validation</vt:lpstr>
      <vt:lpstr>Recommended - Wider Influence</vt:lpstr>
      <vt:lpstr>Other Notable Activity</vt:lpstr>
      <vt:lpstr>ListsReq</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'Section 3 Corporate Emissions'!Print_Area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n300106</cp:lastModifiedBy>
  <cp:lastPrinted>2015-07-10T09:39:32Z</cp:lastPrinted>
  <dcterms:created xsi:type="dcterms:W3CDTF">2014-10-29T16:20:01Z</dcterms:created>
  <dcterms:modified xsi:type="dcterms:W3CDTF">2020-11-26T17:36:08Z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A30127352</vt:lpwstr>
  </property>
  <property fmtid="{D5CDD505-2E9C-101B-9397-08002B2CF9AE}" pid="4" name="Objective-Title">
    <vt:lpwstr>Transport Scotland - Public Bodies Climate Change Duties Annual Report - November 2020</vt:lpwstr>
  </property>
  <property fmtid="{D5CDD505-2E9C-101B-9397-08002B2CF9AE}" pid="5" name="Objective-Description">
    <vt:lpwstr/>
  </property>
  <property fmtid="{D5CDD505-2E9C-101B-9397-08002B2CF9AE}" pid="6" name="Objective-CreationStamp">
    <vt:filetime>2020-09-23T10:05:23Z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2020-11-30T14:45:57Z</vt:filetime>
  </property>
  <property fmtid="{D5CDD505-2E9C-101B-9397-08002B2CF9AE}" pid="11" name="Objective-Owner">
    <vt:lpwstr>Love, Craig C (N300106)</vt:lpwstr>
  </property>
  <property fmtid="{D5CDD505-2E9C-101B-9397-08002B2CF9AE}" pid="12" name="Objective-Path">
    <vt:lpwstr>Objective Global Folder:SG File Plan:Business and industry:Transport:Roads and road transport:Advice and policy: Roads and road transport:Trunk Roads: Environmental: Advice and Policy: Roads and road transport: Carbon Management Plan: Part 1: 2016-2021</vt:lpwstr>
  </property>
  <property fmtid="{D5CDD505-2E9C-101B-9397-08002B2CF9AE}" pid="13" name="Objective-Parent">
    <vt:lpwstr>Trunk Roads: Environmental: Advice and Policy: Roads and road transport: Carbon Management Plan: Part 1: 2016-2021</vt:lpwstr>
  </property>
  <property fmtid="{D5CDD505-2E9C-101B-9397-08002B2CF9AE}" pid="14" name="Objective-State">
    <vt:lpwstr>Being Drafted</vt:lpwstr>
  </property>
  <property fmtid="{D5CDD505-2E9C-101B-9397-08002B2CF9AE}" pid="15" name="Objective-VersionId">
    <vt:lpwstr>vA45170573</vt:lpwstr>
  </property>
  <property fmtid="{D5CDD505-2E9C-101B-9397-08002B2CF9AE}" pid="16" name="Objective-Version">
    <vt:lpwstr>0.43</vt:lpwstr>
  </property>
  <property fmtid="{D5CDD505-2E9C-101B-9397-08002B2CF9AE}" pid="17" name="Objective-VersionNumber">
    <vt:r8>43</vt:r8>
  </property>
  <property fmtid="{D5CDD505-2E9C-101B-9397-08002B2CF9AE}" pid="18" name="Objective-VersionComment">
    <vt:lpwstr/>
  </property>
  <property fmtid="{D5CDD505-2E9C-101B-9397-08002B2CF9AE}" pid="19" name="Objective-FileNumber">
    <vt:lpwstr>CASE/328683</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