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updateLinks="never" codeName="ThisWorkbook" defaultThemeVersion="153222"/>
  <mc:AlternateContent xmlns:mc="http://schemas.openxmlformats.org/markup-compatibility/2006">
    <mc:Choice Requires="x15">
      <x15ac:absPath xmlns:x15ac="http://schemas.microsoft.com/office/spreadsheetml/2010/11/ac" url="H:\carbon\SSN reports\2019-20\"/>
    </mc:Choice>
  </mc:AlternateContent>
  <bookViews>
    <workbookView xWindow="0" yWindow="0" windowWidth="19200" windowHeight="7305" activeTab="2"/>
  </bookViews>
  <sheets>
    <sheet name="Required section" sheetId="7" r:id="rId1"/>
    <sheet name="ListsReq" sheetId="8" state="hidden" r:id="rId2"/>
    <sheet name="Recommended - Wider Influence" sheetId="3" r:id="rId3"/>
  </sheets>
  <definedNames>
    <definedName name="actiontype">#REF!</definedName>
    <definedName name="ActionTypePartnership">#REF!</definedName>
    <definedName name="All_Sectors">#REF!</definedName>
    <definedName name="Behaviour">#REF!</definedName>
    <definedName name="Business_Industry_and_Public_Sector">#REF!</definedName>
    <definedName name="direction">ListsReq!$AR$3:$AR$4</definedName>
    <definedName name="emissionsource">ListsReq!$AC$3:$AC$34</definedName>
    <definedName name="emissionsource1">ListsReq!$AC$3:$AC$61</definedName>
    <definedName name="emissionsource2">ListsReq!$AG$3:$AG$20</definedName>
    <definedName name="Energy">#REF!</definedName>
    <definedName name="Estimated">ListsReq!$AO$3:$AO$4</definedName>
    <definedName name="Full_dataset">#REF!</definedName>
    <definedName name="FundingSource">#REF!</definedName>
    <definedName name="FundingStatus">#REF!</definedName>
    <definedName name="Homes_and_Communities">#REF!</definedName>
    <definedName name="LACO2datasets">#REF!</definedName>
    <definedName name="LAs">#REF!</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#REF!</definedName>
    <definedName name="_xlnm.Print_Area" localSheetId="2">'Recommended - Wider Influence'!$A$1:$X$176</definedName>
    <definedName name="_xlnm.Print_Area" localSheetId="0">'Required section'!$A$1:$M$473</definedName>
    <definedName name="probability">ListsReq!$AA$3:$AA$6</definedName>
    <definedName name="ProjectRole">#REF!</definedName>
    <definedName name="ProjectStatus">#REF!</definedName>
    <definedName name="RPP_Sector">#REF!</definedName>
    <definedName name="RPP2BusinessIndustryPublicSector">#REF!</definedName>
    <definedName name="RPP2HomesCommunities">#REF!</definedName>
    <definedName name="RPP2RuralLandUse">#REF!</definedName>
    <definedName name="RPP2Transport">#REF!</definedName>
    <definedName name="RPP2WasteResourceEfficiency">#REF!</definedName>
    <definedName name="RPPSectors">#REF!</definedName>
    <definedName name="Rural_Land_Use">#REF!</definedName>
    <definedName name="Scope">ListsReq!$AQ$3:$AQ$5</definedName>
    <definedName name="Subset_dataset">#REF!</definedName>
    <definedName name="targetboundary">ListsReq!$Y$3:$Y$15</definedName>
    <definedName name="targettype">ListsReq!$W$3:$W$5</definedName>
    <definedName name="Transport">#REF!</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#REF!</definedName>
    <definedName name="year">ListsReq!$C$3:$C$36</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2" hidden="1">'Recommended - Wider Influence'!$G:$G</definedName>
    <definedName name="Z_24BDF9BF_3E89_4D14_855A_139B7B0A48CA_.wvu.PrintArea" localSheetId="2" hidden="1">'Recommended - Wider Influence'!$C$62:$T$102</definedName>
  </definedNames>
  <calcPr calcId="152511"/>
  <customWorkbookViews>
    <customWorkbookView name="Ryan Glancy - Personal View" guid="{24BDF9BF-3E89-4D14-855A-139B7B0A48CA}" mergeInterval="0" personalView="1" maximized="1" xWindow="-8" yWindow="-8" windowWidth="1936" windowHeight="1056"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71" i="7" l="1"/>
  <c r="F150" i="7" l="1"/>
  <c r="H150" i="7" s="1"/>
  <c r="F151" i="7"/>
  <c r="H151" i="7" s="1"/>
  <c r="F153" i="7"/>
  <c r="H153" i="7" s="1"/>
  <c r="F160" i="7"/>
  <c r="H160" i="7" s="1"/>
  <c r="F152" i="7"/>
  <c r="H152" i="7" s="1"/>
  <c r="F131" i="7" s="1"/>
  <c r="F154" i="7"/>
  <c r="H154" i="7" s="1"/>
  <c r="F155" i="7"/>
  <c r="H155" i="7" s="1"/>
  <c r="F156" i="7"/>
  <c r="H156" i="7" s="1"/>
  <c r="F157" i="7"/>
  <c r="H157" i="7" s="1"/>
  <c r="F158" i="7"/>
  <c r="H158" i="7" s="1"/>
  <c r="F159" i="7"/>
  <c r="H159" i="7" s="1"/>
  <c r="F161" i="7"/>
  <c r="H161" i="7" s="1"/>
  <c r="F162" i="7"/>
  <c r="H162" i="7" s="1"/>
  <c r="F163" i="7"/>
  <c r="H163" i="7" s="1"/>
  <c r="F164" i="7"/>
  <c r="H164" i="7" s="1"/>
  <c r="F165" i="7"/>
  <c r="H165" i="7" s="1"/>
  <c r="F166" i="7"/>
  <c r="H166" i="7" s="1"/>
  <c r="F167" i="7"/>
  <c r="H167" i="7" s="1"/>
  <c r="F168" i="7"/>
  <c r="H168" i="7" s="1"/>
  <c r="F169" i="7"/>
  <c r="H169" i="7" s="1"/>
  <c r="F170" i="7"/>
  <c r="H170" i="7" s="1"/>
  <c r="F171" i="7"/>
  <c r="H171" i="7" s="1"/>
  <c r="F172" i="7"/>
  <c r="H172" i="7" s="1"/>
  <c r="F173" i="7"/>
  <c r="H173" i="7" s="1"/>
  <c r="H127" i="7"/>
  <c r="H128" i="7"/>
  <c r="H129" i="7"/>
  <c r="H130" i="7"/>
  <c r="F174" i="7"/>
  <c r="H174" i="7" s="1"/>
  <c r="F175" i="7"/>
  <c r="H175" i="7" s="1"/>
  <c r="F176" i="7"/>
  <c r="H176" i="7" s="1"/>
  <c r="F177" i="7"/>
  <c r="H177" i="7" s="1"/>
  <c r="F178" i="7"/>
  <c r="H178" i="7" s="1"/>
  <c r="F179" i="7"/>
  <c r="H179" i="7" s="1"/>
  <c r="F180" i="7"/>
  <c r="F181" i="7"/>
  <c r="H181" i="7" s="1"/>
  <c r="F182" i="7"/>
  <c r="H182" i="7" s="1"/>
  <c r="F183" i="7"/>
  <c r="H183" i="7" s="1"/>
  <c r="F184" i="7"/>
  <c r="H184" i="7" s="1"/>
  <c r="F185" i="7"/>
  <c r="H185" i="7" s="1"/>
  <c r="F186" i="7"/>
  <c r="H186" i="7" s="1"/>
  <c r="F187" i="7"/>
  <c r="H187" i="7" s="1"/>
  <c r="F188" i="7"/>
  <c r="F189" i="7"/>
  <c r="H189" i="7" s="1"/>
  <c r="F190" i="7"/>
  <c r="H190" i="7" s="1"/>
  <c r="F191" i="7"/>
  <c r="H191" i="7" s="1"/>
  <c r="F192" i="7"/>
  <c r="H192" i="7" s="1"/>
  <c r="F193" i="7"/>
  <c r="H193" i="7" s="1"/>
  <c r="F194" i="7"/>
  <c r="H194" i="7" s="1"/>
  <c r="F195" i="7"/>
  <c r="H195" i="7" s="1"/>
  <c r="F196" i="7"/>
  <c r="F197" i="7"/>
  <c r="F198" i="7"/>
  <c r="H198" i="7" s="1"/>
  <c r="F199" i="7"/>
  <c r="H199" i="7" s="1"/>
  <c r="F200" i="7"/>
  <c r="H200" i="7" s="1"/>
  <c r="F201" i="7"/>
  <c r="H201" i="7" s="1"/>
  <c r="F202" i="7"/>
  <c r="H202" i="7" s="1"/>
  <c r="F203" i="7"/>
  <c r="H203" i="7" s="1"/>
  <c r="F204" i="7"/>
  <c r="F205" i="7"/>
  <c r="F206" i="7"/>
  <c r="H206" i="7" s="1"/>
  <c r="F207" i="7"/>
  <c r="H207" i="7" s="1"/>
  <c r="F208" i="7"/>
  <c r="H208" i="7" s="1"/>
  <c r="F209" i="7"/>
  <c r="H209" i="7" s="1"/>
  <c r="F210" i="7"/>
  <c r="H210" i="7" s="1"/>
  <c r="F211" i="7"/>
  <c r="H211" i="7" s="1"/>
  <c r="F212" i="7"/>
  <c r="F213" i="7"/>
  <c r="H213" i="7" s="1"/>
  <c r="F214" i="7"/>
  <c r="H214" i="7" s="1"/>
  <c r="F215" i="7"/>
  <c r="F216" i="7"/>
  <c r="H216" i="7" s="1"/>
  <c r="F217" i="7"/>
  <c r="H217" i="7" s="1"/>
  <c r="F218" i="7"/>
  <c r="H218" i="7" s="1"/>
  <c r="F219" i="7"/>
  <c r="H219" i="7" s="1"/>
  <c r="F220" i="7"/>
  <c r="F221" i="7"/>
  <c r="H221" i="7" s="1"/>
  <c r="F222" i="7"/>
  <c r="H222" i="7" s="1"/>
  <c r="F223" i="7"/>
  <c r="H223" i="7" s="1"/>
  <c r="F224" i="7"/>
  <c r="H224" i="7" s="1"/>
  <c r="F225" i="7"/>
  <c r="H225" i="7" s="1"/>
  <c r="F226" i="7"/>
  <c r="H226" i="7" s="1"/>
  <c r="F227" i="7"/>
  <c r="H227" i="7" s="1"/>
  <c r="F228" i="7"/>
  <c r="F229" i="7"/>
  <c r="F230" i="7"/>
  <c r="H230" i="7" s="1"/>
  <c r="F231" i="7"/>
  <c r="H231" i="7" s="1"/>
  <c r="F232" i="7"/>
  <c r="H232" i="7" s="1"/>
  <c r="F233" i="7"/>
  <c r="H233" i="7" s="1"/>
  <c r="F234" i="7"/>
  <c r="H234" i="7" s="1"/>
  <c r="F235" i="7"/>
  <c r="H235" i="7" s="1"/>
  <c r="F236" i="7"/>
  <c r="H236" i="7" s="1"/>
  <c r="F237" i="7"/>
  <c r="H237" i="7" s="1"/>
  <c r="F238" i="7"/>
  <c r="H238" i="7" s="1"/>
  <c r="F239" i="7"/>
  <c r="H239" i="7" s="1"/>
  <c r="G151" i="7"/>
  <c r="G152" i="7"/>
  <c r="G153" i="7"/>
  <c r="G154" i="7"/>
  <c r="G155" i="7"/>
  <c r="G156" i="7"/>
  <c r="G157" i="7"/>
  <c r="G158" i="7"/>
  <c r="G159" i="7"/>
  <c r="G160" i="7"/>
  <c r="G161" i="7"/>
  <c r="G162" i="7"/>
  <c r="G163" i="7"/>
  <c r="G164" i="7"/>
  <c r="G165" i="7"/>
  <c r="G166" i="7"/>
  <c r="G167" i="7"/>
  <c r="G168" i="7"/>
  <c r="G169" i="7"/>
  <c r="G170" i="7"/>
  <c r="G171" i="7"/>
  <c r="G172" i="7"/>
  <c r="G173" i="7"/>
  <c r="G174" i="7"/>
  <c r="G175" i="7"/>
  <c r="G176" i="7"/>
  <c r="G177" i="7"/>
  <c r="G178" i="7"/>
  <c r="G179" i="7"/>
  <c r="G180" i="7"/>
  <c r="G181" i="7"/>
  <c r="G182" i="7"/>
  <c r="G183" i="7"/>
  <c r="G184" i="7"/>
  <c r="G185" i="7"/>
  <c r="G186" i="7"/>
  <c r="G187" i="7"/>
  <c r="G188" i="7"/>
  <c r="G189" i="7"/>
  <c r="G190" i="7"/>
  <c r="G191" i="7"/>
  <c r="G192" i="7"/>
  <c r="G193" i="7"/>
  <c r="G194" i="7"/>
  <c r="G195" i="7"/>
  <c r="G196" i="7"/>
  <c r="G197" i="7"/>
  <c r="G198" i="7"/>
  <c r="G199" i="7"/>
  <c r="G200" i="7"/>
  <c r="G201" i="7"/>
  <c r="G202" i="7"/>
  <c r="G203" i="7"/>
  <c r="G204" i="7"/>
  <c r="G205" i="7"/>
  <c r="G206" i="7"/>
  <c r="G207" i="7"/>
  <c r="G208" i="7"/>
  <c r="G209" i="7"/>
  <c r="G210" i="7"/>
  <c r="G211" i="7"/>
  <c r="G212" i="7"/>
  <c r="G213" i="7"/>
  <c r="G214" i="7"/>
  <c r="G215" i="7"/>
  <c r="G216" i="7"/>
  <c r="G217" i="7"/>
  <c r="G218" i="7"/>
  <c r="G219" i="7"/>
  <c r="G220" i="7"/>
  <c r="G221" i="7"/>
  <c r="G222" i="7"/>
  <c r="G223" i="7"/>
  <c r="G224" i="7"/>
  <c r="G225" i="7"/>
  <c r="G226" i="7"/>
  <c r="G227" i="7"/>
  <c r="G228" i="7"/>
  <c r="G229" i="7"/>
  <c r="G230" i="7"/>
  <c r="G231" i="7"/>
  <c r="G232" i="7"/>
  <c r="G233" i="7"/>
  <c r="G234" i="7"/>
  <c r="G235" i="7"/>
  <c r="G236" i="7"/>
  <c r="G237" i="7"/>
  <c r="G238" i="7"/>
  <c r="G239" i="7"/>
  <c r="E150" i="7"/>
  <c r="E151" i="7"/>
  <c r="E152" i="7"/>
  <c r="E153" i="7"/>
  <c r="E154" i="7"/>
  <c r="E155" i="7"/>
  <c r="E156" i="7"/>
  <c r="E157" i="7"/>
  <c r="E158" i="7"/>
  <c r="E159" i="7"/>
  <c r="E160" i="7"/>
  <c r="E161" i="7"/>
  <c r="E162" i="7"/>
  <c r="E163" i="7"/>
  <c r="E164" i="7"/>
  <c r="E165" i="7"/>
  <c r="E166" i="7"/>
  <c r="E167" i="7"/>
  <c r="E168" i="7"/>
  <c r="E169" i="7"/>
  <c r="E170" i="7"/>
  <c r="E171" i="7"/>
  <c r="E172" i="7"/>
  <c r="E173" i="7"/>
  <c r="E174" i="7"/>
  <c r="E175" i="7"/>
  <c r="E176" i="7"/>
  <c r="E177" i="7"/>
  <c r="E178" i="7"/>
  <c r="E179" i="7"/>
  <c r="E180" i="7"/>
  <c r="E181" i="7"/>
  <c r="E182" i="7"/>
  <c r="E183" i="7"/>
  <c r="E184" i="7"/>
  <c r="E185" i="7"/>
  <c r="E186" i="7"/>
  <c r="E187" i="7"/>
  <c r="E188" i="7"/>
  <c r="E189" i="7"/>
  <c r="E190" i="7"/>
  <c r="E191" i="7"/>
  <c r="E192" i="7"/>
  <c r="E193" i="7"/>
  <c r="E194" i="7"/>
  <c r="E195" i="7"/>
  <c r="E196" i="7"/>
  <c r="E197" i="7"/>
  <c r="E198" i="7"/>
  <c r="E199" i="7"/>
  <c r="E200" i="7"/>
  <c r="E201" i="7"/>
  <c r="E202" i="7"/>
  <c r="E203" i="7"/>
  <c r="E204" i="7"/>
  <c r="E205" i="7"/>
  <c r="E206" i="7"/>
  <c r="E207" i="7"/>
  <c r="E208" i="7"/>
  <c r="E209" i="7"/>
  <c r="E210" i="7"/>
  <c r="E211" i="7"/>
  <c r="E212" i="7"/>
  <c r="E213" i="7"/>
  <c r="E214" i="7"/>
  <c r="E215" i="7"/>
  <c r="E216" i="7"/>
  <c r="E217" i="7"/>
  <c r="E218" i="7"/>
  <c r="E219" i="7"/>
  <c r="E220" i="7"/>
  <c r="E221" i="7"/>
  <c r="E222" i="7"/>
  <c r="E223" i="7"/>
  <c r="E224" i="7"/>
  <c r="E225" i="7"/>
  <c r="E226" i="7"/>
  <c r="E227" i="7"/>
  <c r="E228" i="7"/>
  <c r="E229" i="7"/>
  <c r="E230" i="7"/>
  <c r="E231" i="7"/>
  <c r="E232" i="7"/>
  <c r="E233" i="7"/>
  <c r="E234" i="7"/>
  <c r="E235" i="7"/>
  <c r="E236" i="7"/>
  <c r="E237" i="7"/>
  <c r="E238" i="7"/>
  <c r="E239" i="7"/>
  <c r="G150" i="7"/>
  <c r="D3" i="8"/>
  <c r="E3" i="8"/>
  <c r="F3" i="8"/>
  <c r="E4" i="8"/>
  <c r="D5" i="8"/>
  <c r="G3" i="8"/>
  <c r="F4" i="8"/>
  <c r="E5" i="8"/>
  <c r="D6" i="8"/>
  <c r="H3" i="8"/>
  <c r="G4" i="8"/>
  <c r="F5" i="8"/>
  <c r="E6" i="8"/>
  <c r="D7" i="8"/>
  <c r="I3" i="8"/>
  <c r="J3" i="8"/>
  <c r="K3" i="8"/>
  <c r="J4" i="8"/>
  <c r="I5" i="8"/>
  <c r="H6" i="8"/>
  <c r="G7" i="8"/>
  <c r="F8" i="8"/>
  <c r="E9" i="8"/>
  <c r="D10" i="8"/>
  <c r="L3" i="8"/>
  <c r="K4" i="8"/>
  <c r="J5" i="8"/>
  <c r="I6" i="8"/>
  <c r="H7" i="8"/>
  <c r="G8" i="8"/>
  <c r="F9" i="8"/>
  <c r="E10" i="8"/>
  <c r="D11" i="8"/>
  <c r="M3" i="8"/>
  <c r="N3" i="8"/>
  <c r="M4" i="8"/>
  <c r="L5" i="8"/>
  <c r="K6" i="8"/>
  <c r="J7" i="8"/>
  <c r="I8" i="8"/>
  <c r="H9" i="8"/>
  <c r="G10" i="8"/>
  <c r="F11" i="8"/>
  <c r="E12" i="8"/>
  <c r="D13" i="8"/>
  <c r="O3" i="8"/>
  <c r="N4" i="8"/>
  <c r="M5" i="8"/>
  <c r="L6" i="8"/>
  <c r="K7" i="8"/>
  <c r="J8" i="8"/>
  <c r="I9" i="8"/>
  <c r="H10" i="8"/>
  <c r="G11" i="8"/>
  <c r="F12" i="8"/>
  <c r="E13" i="8"/>
  <c r="D14" i="8"/>
  <c r="P3" i="8"/>
  <c r="O4" i="8"/>
  <c r="N5" i="8"/>
  <c r="M6" i="8"/>
  <c r="L7" i="8"/>
  <c r="K8" i="8"/>
  <c r="J9" i="8"/>
  <c r="I10" i="8"/>
  <c r="H11" i="8"/>
  <c r="G12" i="8"/>
  <c r="F13" i="8"/>
  <c r="E14" i="8"/>
  <c r="D15" i="8"/>
  <c r="Q3" i="8"/>
  <c r="R3" i="8"/>
  <c r="D4" i="8"/>
  <c r="H4" i="8"/>
  <c r="I4" i="8"/>
  <c r="H5" i="8"/>
  <c r="G6" i="8"/>
  <c r="F7" i="8"/>
  <c r="E8" i="8"/>
  <c r="D9" i="8"/>
  <c r="L4" i="8"/>
  <c r="K5" i="8"/>
  <c r="J6" i="8"/>
  <c r="I7" i="8"/>
  <c r="H8" i="8"/>
  <c r="G9" i="8"/>
  <c r="F10" i="8"/>
  <c r="E11" i="8"/>
  <c r="D12" i="8"/>
  <c r="P4" i="8"/>
  <c r="Q4" i="8"/>
  <c r="P5" i="8"/>
  <c r="O6" i="8"/>
  <c r="N7" i="8"/>
  <c r="M8" i="8"/>
  <c r="L9" i="8"/>
  <c r="K10" i="8"/>
  <c r="J11" i="8"/>
  <c r="I12" i="8"/>
  <c r="H13" i="8"/>
  <c r="G14" i="8"/>
  <c r="F15" i="8"/>
  <c r="E16" i="8"/>
  <c r="D17" i="8"/>
  <c r="G5" i="8"/>
  <c r="F6" i="8"/>
  <c r="E7" i="8"/>
  <c r="D8" i="8"/>
  <c r="O5" i="8"/>
  <c r="N6" i="8"/>
  <c r="M7" i="8"/>
  <c r="L8" i="8"/>
  <c r="K9" i="8"/>
  <c r="J10" i="8"/>
  <c r="I11" i="8"/>
  <c r="H12" i="8"/>
  <c r="G13" i="8"/>
  <c r="F14" i="8"/>
  <c r="E15" i="8"/>
  <c r="D16" i="8"/>
  <c r="D19" i="8"/>
  <c r="E19" i="8"/>
  <c r="F19" i="8"/>
  <c r="G19" i="8"/>
  <c r="F20" i="8"/>
  <c r="E21" i="8"/>
  <c r="D22" i="8"/>
  <c r="H19" i="8"/>
  <c r="G20" i="8"/>
  <c r="F21" i="8"/>
  <c r="E22" i="8"/>
  <c r="D23" i="8"/>
  <c r="I19" i="8"/>
  <c r="J19" i="8"/>
  <c r="K19" i="8"/>
  <c r="J20" i="8"/>
  <c r="I21" i="8"/>
  <c r="H22" i="8"/>
  <c r="G23" i="8"/>
  <c r="F24" i="8"/>
  <c r="E25" i="8"/>
  <c r="D26" i="8"/>
  <c r="L19" i="8"/>
  <c r="K20" i="8"/>
  <c r="J21" i="8"/>
  <c r="I22" i="8"/>
  <c r="H23" i="8"/>
  <c r="G24" i="8"/>
  <c r="F25" i="8"/>
  <c r="E26" i="8"/>
  <c r="D27" i="8"/>
  <c r="M19" i="8"/>
  <c r="N19" i="8"/>
  <c r="M20" i="8"/>
  <c r="L21" i="8"/>
  <c r="K22" i="8"/>
  <c r="J23" i="8"/>
  <c r="I24" i="8"/>
  <c r="H25" i="8"/>
  <c r="G26" i="8"/>
  <c r="F27" i="8"/>
  <c r="E28" i="8"/>
  <c r="D29" i="8"/>
  <c r="O19" i="8"/>
  <c r="N20" i="8"/>
  <c r="M21" i="8"/>
  <c r="L22" i="8"/>
  <c r="K23" i="8"/>
  <c r="J24" i="8"/>
  <c r="I25" i="8"/>
  <c r="H26" i="8"/>
  <c r="G27" i="8"/>
  <c r="F28" i="8"/>
  <c r="E29" i="8"/>
  <c r="D30" i="8"/>
  <c r="P19" i="8"/>
  <c r="O20" i="8"/>
  <c r="N21" i="8"/>
  <c r="M22" i="8"/>
  <c r="L23" i="8"/>
  <c r="K24" i="8"/>
  <c r="J25" i="8"/>
  <c r="I26" i="8"/>
  <c r="H27" i="8"/>
  <c r="G28" i="8"/>
  <c r="F29" i="8"/>
  <c r="E30" i="8"/>
  <c r="D31" i="8"/>
  <c r="Q19" i="8"/>
  <c r="D20" i="8"/>
  <c r="E20" i="8"/>
  <c r="D21" i="8"/>
  <c r="H20" i="8"/>
  <c r="G21" i="8"/>
  <c r="F22" i="8"/>
  <c r="E23" i="8"/>
  <c r="D24" i="8"/>
  <c r="I20" i="8"/>
  <c r="H21" i="8"/>
  <c r="G22" i="8"/>
  <c r="F23" i="8"/>
  <c r="E24" i="8"/>
  <c r="D25" i="8"/>
  <c r="L20" i="8"/>
  <c r="K21" i="8"/>
  <c r="J22" i="8"/>
  <c r="I23" i="8"/>
  <c r="H24" i="8"/>
  <c r="G25" i="8"/>
  <c r="F26" i="8"/>
  <c r="E27" i="8"/>
  <c r="D28" i="8"/>
  <c r="P20" i="8"/>
  <c r="O21" i="8"/>
  <c r="N22" i="8"/>
  <c r="M23" i="8"/>
  <c r="L24" i="8"/>
  <c r="K25" i="8"/>
  <c r="J26" i="8"/>
  <c r="I27" i="8"/>
  <c r="H28" i="8"/>
  <c r="G29" i="8"/>
  <c r="F30" i="8"/>
  <c r="E31" i="8"/>
  <c r="D32" i="8"/>
  <c r="C14" i="7"/>
  <c r="C15" i="7"/>
  <c r="C16" i="7"/>
  <c r="C17" i="7"/>
  <c r="C18" i="7"/>
  <c r="C19" i="7"/>
  <c r="C20" i="7"/>
  <c r="C21" i="7"/>
  <c r="C22" i="7"/>
  <c r="C128" i="7"/>
  <c r="C129" i="7"/>
  <c r="C130" i="7"/>
  <c r="C131" i="7"/>
  <c r="C132" i="7"/>
  <c r="H132" i="7"/>
  <c r="C133" i="7"/>
  <c r="H133" i="7"/>
  <c r="C134" i="7"/>
  <c r="H134" i="7"/>
  <c r="C135" i="7"/>
  <c r="H135" i="7"/>
  <c r="C136" i="7"/>
  <c r="H136" i="7"/>
  <c r="C137" i="7"/>
  <c r="H137" i="7"/>
  <c r="C138" i="7"/>
  <c r="H138" i="7"/>
  <c r="C139" i="7"/>
  <c r="H139" i="7"/>
  <c r="C140" i="7"/>
  <c r="H140" i="7"/>
  <c r="C141" i="7"/>
  <c r="H141" i="7"/>
  <c r="C142" i="7"/>
  <c r="H142" i="7"/>
  <c r="H180" i="7"/>
  <c r="H188" i="7"/>
  <c r="H196" i="7"/>
  <c r="H197" i="7"/>
  <c r="H204" i="7"/>
  <c r="H205" i="7"/>
  <c r="H212" i="7"/>
  <c r="H215" i="7"/>
  <c r="H220" i="7"/>
  <c r="H228" i="7"/>
  <c r="H229" i="7"/>
  <c r="C280" i="7"/>
  <c r="D304" i="7"/>
  <c r="C319" i="7"/>
  <c r="D330" i="7"/>
  <c r="H257" i="7" l="1"/>
  <c r="H256" i="7"/>
  <c r="G131" i="7"/>
  <c r="E131" i="7"/>
  <c r="H240" i="7"/>
  <c r="H131" i="7" l="1"/>
  <c r="K257" i="7" s="1"/>
  <c r="K256" i="7" l="1"/>
</calcChain>
</file>

<file path=xl/comments1.xml><?xml version="1.0" encoding="utf-8"?>
<comments xmlns="http://schemas.openxmlformats.org/spreadsheetml/2006/main">
  <authors>
    <author>u447116</author>
  </authors>
  <commentList>
    <comment ref="AE47" authorId="0" shapeId="0">
      <text>
        <r>
          <rPr>
            <sz val="9"/>
            <color indexed="81"/>
            <rFont val="Tahoma"/>
            <charset val="1"/>
          </rPr>
          <t xml:space="preserve">Household Residual Waste
</t>
        </r>
      </text>
    </comment>
  </commentList>
</comments>
</file>

<file path=xl/sharedStrings.xml><?xml version="1.0" encoding="utf-8"?>
<sst xmlns="http://schemas.openxmlformats.org/spreadsheetml/2006/main" count="2281" uniqueCount="1096">
  <si>
    <t>Year</t>
  </si>
  <si>
    <t>tCO2e</t>
  </si>
  <si>
    <t>Transport</t>
  </si>
  <si>
    <t>Waste</t>
  </si>
  <si>
    <t>Water</t>
  </si>
  <si>
    <t>Other</t>
  </si>
  <si>
    <t>2a</t>
  </si>
  <si>
    <t>Procurement</t>
  </si>
  <si>
    <t>Comments</t>
  </si>
  <si>
    <t>Units</t>
  </si>
  <si>
    <t>2b</t>
  </si>
  <si>
    <t>Targets</t>
  </si>
  <si>
    <t>No</t>
  </si>
  <si>
    <r>
      <t>tCO</t>
    </r>
    <r>
      <rPr>
        <vertAlign val="subscript"/>
        <sz val="11"/>
        <color theme="1"/>
        <rFont val="Calibri"/>
        <family val="2"/>
        <scheme val="minor"/>
      </rPr>
      <t>2</t>
    </r>
    <r>
      <rPr>
        <sz val="11"/>
        <color theme="1"/>
        <rFont val="Calibri"/>
        <family val="2"/>
        <scheme val="minor"/>
      </rPr>
      <t>e</t>
    </r>
  </si>
  <si>
    <t>Industry and Commercial</t>
  </si>
  <si>
    <t>Domestic</t>
  </si>
  <si>
    <t>Transport total</t>
  </si>
  <si>
    <t>Per Capita</t>
  </si>
  <si>
    <t xml:space="preserve">Value of Investment (£) </t>
  </si>
  <si>
    <t>Behaviour Change</t>
  </si>
  <si>
    <t>Delivery Role</t>
  </si>
  <si>
    <t>Outputs</t>
  </si>
  <si>
    <t>Please give further details of this behaviour change activity.</t>
  </si>
  <si>
    <t>Organisation's project role</t>
  </si>
  <si>
    <t>During project/policy design and implementation, has ISM or an equivilent behaviour change tool been used?</t>
  </si>
  <si>
    <t>Local Authority:</t>
  </si>
  <si>
    <t>Sector</t>
  </si>
  <si>
    <t>Land Use</t>
  </si>
  <si>
    <t>Other  (specify in 'Comments')</t>
  </si>
  <si>
    <r>
      <t>Please indicate emission amounts and unit of measurement (e.g. tCO</t>
    </r>
    <r>
      <rPr>
        <vertAlign val="subscript"/>
        <sz val="11"/>
        <color theme="1"/>
        <rFont val="Calibri"/>
        <family val="2"/>
        <scheme val="minor"/>
      </rPr>
      <t>2</t>
    </r>
    <r>
      <rPr>
        <i/>
        <sz val="11"/>
        <color theme="1"/>
        <rFont val="Calibri"/>
        <family val="2"/>
        <scheme val="minor"/>
      </rPr>
      <t>e</t>
    </r>
    <r>
      <rPr>
        <sz val="11"/>
        <color theme="1"/>
        <rFont val="Calibri"/>
        <family val="2"/>
        <scheme val="minor"/>
      </rPr>
      <t>) and years. Please provide information on the following components using data from the links provided below. Please use (1) as the default unless targets and actions relate to (2).</t>
    </r>
  </si>
  <si>
    <r>
      <t xml:space="preserve">(1) UK local and regional CO2 emissions: </t>
    </r>
    <r>
      <rPr>
        <b/>
        <sz val="11"/>
        <color theme="1"/>
        <rFont val="Calibri"/>
        <family val="2"/>
        <scheme val="minor"/>
      </rPr>
      <t>subset dataset</t>
    </r>
    <r>
      <rPr>
        <sz val="11"/>
        <color theme="1"/>
        <rFont val="Calibri"/>
        <family val="2"/>
        <scheme val="minor"/>
      </rPr>
      <t xml:space="preserve"> (emissions within the scope of influence of local authorities):</t>
    </r>
  </si>
  <si>
    <r>
      <t xml:space="preserve">(2) UK local and regional CO2 emissions: </t>
    </r>
    <r>
      <rPr>
        <b/>
        <sz val="11"/>
        <color theme="1"/>
        <rFont val="Calibri"/>
        <family val="2"/>
        <scheme val="minor"/>
      </rPr>
      <t>full dataset</t>
    </r>
    <r>
      <rPr>
        <sz val="11"/>
        <color theme="1"/>
        <rFont val="Calibri"/>
        <family val="2"/>
        <scheme val="minor"/>
      </rPr>
      <t xml:space="preserve">: </t>
    </r>
  </si>
  <si>
    <t>Description</t>
  </si>
  <si>
    <t>Baseline value</t>
  </si>
  <si>
    <t>Type of Target (units)</t>
  </si>
  <si>
    <t>Please detail any of the specific policies and actions which are underway to achieve your emission reduction targets</t>
  </si>
  <si>
    <t>Status</t>
  </si>
  <si>
    <r>
      <t>Annual CO</t>
    </r>
    <r>
      <rPr>
        <b/>
        <vertAlign val="subscript"/>
        <sz val="11"/>
        <color theme="1"/>
        <rFont val="Calibri"/>
        <family val="2"/>
        <scheme val="minor"/>
      </rPr>
      <t>2</t>
    </r>
    <r>
      <rPr>
        <b/>
        <sz val="11"/>
        <color theme="1"/>
        <rFont val="Calibri"/>
        <family val="2"/>
        <scheme val="minor"/>
      </rPr>
      <t xml:space="preserve"> saving once fully implemented (tCO</t>
    </r>
    <r>
      <rPr>
        <b/>
        <vertAlign val="subscript"/>
        <sz val="11"/>
        <color theme="1"/>
        <rFont val="Calibri"/>
        <family val="2"/>
        <scheme val="minor"/>
      </rPr>
      <t>2</t>
    </r>
    <r>
      <rPr>
        <b/>
        <sz val="11"/>
        <color theme="1"/>
        <rFont val="Calibri"/>
        <family val="2"/>
        <scheme val="minor"/>
      </rPr>
      <t>)</t>
    </r>
  </si>
  <si>
    <t>Year that the policy/action will be fully implemented</t>
  </si>
  <si>
    <t>Start year for policy/action implementation</t>
  </si>
  <si>
    <t>Latest Year Measured</t>
  </si>
  <si>
    <t>Saving in latest year measured</t>
  </si>
  <si>
    <t>Ongoing Costs (£/year)</t>
  </si>
  <si>
    <t>Latest Year measured</t>
  </si>
  <si>
    <t>DECC Dataset:</t>
  </si>
  <si>
    <t>Metric/indicators for monitoring progress</t>
  </si>
  <si>
    <t>Wider Impact and Influence on GHG Emissions</t>
  </si>
  <si>
    <t>Please provide any detail on data sources or limitations relating to the information provided in Table 3</t>
  </si>
  <si>
    <t>Lead Organisation (if not reporting organisation)</t>
  </si>
  <si>
    <t>Private Partners</t>
  </si>
  <si>
    <t>Public Partners</t>
  </si>
  <si>
    <t>3rd Sector Partners</t>
  </si>
  <si>
    <t>Other Notable Reportable Activity</t>
  </si>
  <si>
    <t>Key Action Description</t>
  </si>
  <si>
    <t>ktCO2</t>
  </si>
  <si>
    <t>tCO2</t>
  </si>
  <si>
    <t>Recommended Reporting: Reporting on Wider Influence</t>
  </si>
  <si>
    <t>Total Emissions</t>
  </si>
  <si>
    <t>Date:</t>
  </si>
  <si>
    <t>Name:</t>
  </si>
  <si>
    <t>Declaration</t>
  </si>
  <si>
    <t>6e</t>
  </si>
  <si>
    <t>No Validation Process</t>
  </si>
  <si>
    <t>6d</t>
  </si>
  <si>
    <t xml:space="preserve">External validation process </t>
  </si>
  <si>
    <t>6c</t>
  </si>
  <si>
    <t>Peer validation process</t>
  </si>
  <si>
    <t>6b</t>
  </si>
  <si>
    <t>Internal validation process</t>
  </si>
  <si>
    <t>6a</t>
  </si>
  <si>
    <t>Validation and Declaration</t>
  </si>
  <si>
    <t>Supporting information and best practice</t>
  </si>
  <si>
    <t>5c</t>
  </si>
  <si>
    <t>Further information</t>
  </si>
  <si>
    <t>How has procurement activity contributed to compliance with climate change duties?</t>
  </si>
  <si>
    <t>5b</t>
  </si>
  <si>
    <t>5a</t>
  </si>
  <si>
    <t>4h</t>
  </si>
  <si>
    <t>Provide a summary of the areas and activities of focus for the year ahead.</t>
  </si>
  <si>
    <t>4g</t>
  </si>
  <si>
    <t>Future priorities for adaptation</t>
  </si>
  <si>
    <t>Please provide details of monitoring and evaluation criteria and adaptation indicators used to assess the effectiveness of actions detailed under Question 4(c) and Question 4(d).</t>
  </si>
  <si>
    <t>4f</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</si>
  <si>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</si>
  <si>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</si>
  <si>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</si>
  <si>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</si>
  <si>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</si>
  <si>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</si>
  <si>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</si>
  <si>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S1</t>
  </si>
  <si>
    <t>Understand the effects of climate change and their impacts on people, homes and communities.</t>
  </si>
  <si>
    <t>Buildings and infrastructure networks</t>
  </si>
  <si>
    <t>B3</t>
  </si>
  <si>
    <t>Increase the resilience of buildings and infrastructure networks to sustain and enhance the benefits and services provided.</t>
  </si>
  <si>
    <t>B2</t>
  </si>
  <si>
    <t>Provide the knowledge, skills and tools to manage climate change impacts on buildings and infrastructure.</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</si>
  <si>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</si>
  <si>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</si>
  <si>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</si>
  <si>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</si>
  <si>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</si>
  <si>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</si>
  <si>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</si>
  <si>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</si>
  <si>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</si>
  <si>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</si>
  <si>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Policy / Proposal reference</t>
  </si>
  <si>
    <t>Theme</t>
  </si>
  <si>
    <t>Objective reference</t>
  </si>
  <si>
    <t>Objective</t>
  </si>
  <si>
    <t>4d</t>
  </si>
  <si>
    <t>Include details of work to increase awareness of the need to adapt to climate change and build the capacity of staff and stakeholders to assess risk and implement action.</t>
  </si>
  <si>
    <t>4c</t>
  </si>
  <si>
    <t>Taking action</t>
  </si>
  <si>
    <t>4b</t>
  </si>
  <si>
    <t>If yes, provide a reference or link to any such risk assessment(s).</t>
  </si>
  <si>
    <t>4a</t>
  </si>
  <si>
    <t>Assessing and managing risk</t>
  </si>
  <si>
    <t>Adaptation</t>
  </si>
  <si>
    <t>3k</t>
  </si>
  <si>
    <t>Total project savings since baseline year</t>
  </si>
  <si>
    <r>
      <t>Total estimated emissions savings (tCO</t>
    </r>
    <r>
      <rPr>
        <b/>
        <vertAlign val="subscript"/>
        <sz val="11"/>
        <color theme="1"/>
        <rFont val="Calibri"/>
        <family val="2"/>
        <scheme val="minor"/>
      </rPr>
      <t>2</t>
    </r>
    <r>
      <rPr>
        <b/>
        <sz val="11"/>
        <color theme="1"/>
        <rFont val="Calibri"/>
        <family val="2"/>
        <scheme val="minor"/>
      </rPr>
      <t>e)</t>
    </r>
  </si>
  <si>
    <t>Total savings</t>
  </si>
  <si>
    <t>3j</t>
  </si>
  <si>
    <t>Total</t>
  </si>
  <si>
    <t>Other 3 (specify in comments)</t>
  </si>
  <si>
    <t>Other 2 (specify in comments)</t>
  </si>
  <si>
    <t>Other 1 (specify in comments)</t>
  </si>
  <si>
    <t>Staff numbers</t>
  </si>
  <si>
    <t>Service provision</t>
  </si>
  <si>
    <t>Estate changes</t>
  </si>
  <si>
    <t>Increase or decrease in emissions</t>
  </si>
  <si>
    <r>
      <t>Total estimated annual emissions (tCO</t>
    </r>
    <r>
      <rPr>
        <b/>
        <vertAlign val="subscript"/>
        <sz val="11"/>
        <color theme="1"/>
        <rFont val="Calibri"/>
        <family val="2"/>
        <scheme val="minor"/>
      </rPr>
      <t>2</t>
    </r>
    <r>
      <rPr>
        <b/>
        <sz val="11"/>
        <color theme="1"/>
        <rFont val="Calibri"/>
        <family val="2"/>
        <scheme val="minor"/>
      </rPr>
      <t>e)</t>
    </r>
  </si>
  <si>
    <t>Emissions source</t>
  </si>
  <si>
    <t>Estimated decrease or increase in emissions from other sources in the year ahead</t>
  </si>
  <si>
    <t>3i</t>
  </si>
  <si>
    <t>Fleet Transport</t>
  </si>
  <si>
    <t>Travel</t>
  </si>
  <si>
    <t>Water and sewerage</t>
  </si>
  <si>
    <t>Other heating fuels</t>
  </si>
  <si>
    <t>Natural gas</t>
  </si>
  <si>
    <t>Electricity</t>
  </si>
  <si>
    <r>
      <t>Total estimated annual carbon savings (tCO</t>
    </r>
    <r>
      <rPr>
        <b/>
        <vertAlign val="subscript"/>
        <sz val="11"/>
        <color theme="1"/>
        <rFont val="Calibri"/>
        <family val="2"/>
        <scheme val="minor"/>
      </rPr>
      <t>2</t>
    </r>
    <r>
      <rPr>
        <b/>
        <sz val="11"/>
        <color theme="1"/>
        <rFont val="Calibri"/>
        <family val="2"/>
        <scheme val="minor"/>
      </rPr>
      <t>e)</t>
    </r>
  </si>
  <si>
    <t>If no projects are expected to be implemented against an emissions source, enter “0”.
If the organisation does not have any information for an emissions source, enter “Unknown”.
If the organisation does not include the emissions source in its carbon footprint, enter “N/A”.</t>
  </si>
  <si>
    <t>3h</t>
  </si>
  <si>
    <t>3g</t>
  </si>
  <si>
    <t>Estimated costs savings (£/annum)</t>
  </si>
  <si>
    <r>
      <t>Estimated carbon savings per year (tCO</t>
    </r>
    <r>
      <rPr>
        <b/>
        <vertAlign val="subscript"/>
        <sz val="11"/>
        <color theme="1"/>
        <rFont val="Calibri"/>
        <family val="2"/>
        <scheme val="minor"/>
      </rPr>
      <t>2</t>
    </r>
    <r>
      <rPr>
        <b/>
        <sz val="11"/>
        <color theme="1"/>
        <rFont val="Calibri"/>
        <family val="2"/>
        <scheme val="minor"/>
      </rPr>
      <t>e/annum)</t>
    </r>
  </si>
  <si>
    <t>Primary fuel/emission source saved</t>
  </si>
  <si>
    <t>Project lifetime (years)</t>
  </si>
  <si>
    <t>Operational cost (£/annum)</t>
  </si>
  <si>
    <t>Capital cost (£)</t>
  </si>
  <si>
    <r>
      <t>First full year of CO</t>
    </r>
    <r>
      <rPr>
        <b/>
        <vertAlign val="subscript"/>
        <sz val="11"/>
        <color theme="1"/>
        <rFont val="Calibri"/>
        <family val="2"/>
        <scheme val="minor"/>
      </rPr>
      <t>2</t>
    </r>
    <r>
      <rPr>
        <b/>
        <sz val="11"/>
        <color theme="1"/>
        <rFont val="Calibri"/>
        <family val="2"/>
        <scheme val="minor"/>
      </rPr>
      <t>e savings</t>
    </r>
  </si>
  <si>
    <t>Funding source</t>
  </si>
  <si>
    <t>Project name</t>
  </si>
  <si>
    <t>3f</t>
  </si>
  <si>
    <t>Fleet transport</t>
  </si>
  <si>
    <t>3e</t>
  </si>
  <si>
    <t>Projects and changes</t>
  </si>
  <si>
    <t>Target completion year</t>
  </si>
  <si>
    <t>Units of baseline</t>
  </si>
  <si>
    <t>Baseline figure</t>
  </si>
  <si>
    <t>Boundary/scope of target</t>
  </si>
  <si>
    <t>Target</t>
  </si>
  <si>
    <t>Type of target</t>
  </si>
  <si>
    <t>Name of target</t>
  </si>
  <si>
    <t>Organisational targets</t>
  </si>
  <si>
    <t>3d</t>
  </si>
  <si>
    <t>Total exported (kWh)</t>
  </si>
  <si>
    <t>Generation, consumption and export of renewable energy</t>
  </si>
  <si>
    <t>3c</t>
  </si>
  <si>
    <r>
      <t>Emissions (tCO</t>
    </r>
    <r>
      <rPr>
        <b/>
        <vertAlign val="subscript"/>
        <sz val="11"/>
        <color theme="1"/>
        <rFont val="Calibri"/>
        <family val="2"/>
        <scheme val="minor"/>
      </rPr>
      <t>2</t>
    </r>
    <r>
      <rPr>
        <b/>
        <sz val="11"/>
        <color theme="1"/>
        <rFont val="Calibri"/>
        <family val="2"/>
        <scheme val="minor"/>
      </rPr>
      <t>e)</t>
    </r>
  </si>
  <si>
    <t>Emission factor</t>
  </si>
  <si>
    <t>Consumption data</t>
  </si>
  <si>
    <t>Scope</t>
  </si>
  <si>
    <t>Emission source</t>
  </si>
  <si>
    <t>(a) Emissions factors are published annually by the UK Government Department for Environment, Food and Rural Affairs (Defra)</t>
  </si>
  <si>
    <t>Breakdown of emissions sources</t>
  </si>
  <si>
    <t>3b</t>
  </si>
  <si>
    <t>Year 15 carbon footprint</t>
  </si>
  <si>
    <t>Year 14 carbon footprint</t>
  </si>
  <si>
    <t>Year 13 carbon footprint</t>
  </si>
  <si>
    <t>Year 12 carbon footprint</t>
  </si>
  <si>
    <t>Year 11 carbon footprint</t>
  </si>
  <si>
    <t>Year 10 carbon footprint</t>
  </si>
  <si>
    <t>Year 9 carbon footprint</t>
  </si>
  <si>
    <t>Year 8 carbon footprint</t>
  </si>
  <si>
    <t>Year 7 carbon footprint</t>
  </si>
  <si>
    <t xml:space="preserve">Year 6 carbon footprint </t>
  </si>
  <si>
    <t>Year 5 carbon footprint</t>
  </si>
  <si>
    <t>Year 4 carbon footprint</t>
  </si>
  <si>
    <t>Year 3 carbon footprint</t>
  </si>
  <si>
    <t>Year 2 carbon footprint</t>
  </si>
  <si>
    <t>Year 1 carbon footprint</t>
  </si>
  <si>
    <t>Scope 3</t>
  </si>
  <si>
    <t>Scope 2</t>
  </si>
  <si>
    <t>Scope 1</t>
  </si>
  <si>
    <t>Year type</t>
  </si>
  <si>
    <t>Reference year</t>
  </si>
  <si>
    <t>3a</t>
  </si>
  <si>
    <t>Emissions</t>
  </si>
  <si>
    <t>Corporate Emissions, Targets and Project Data</t>
  </si>
  <si>
    <t>2h</t>
  </si>
  <si>
    <t>2g</t>
  </si>
  <si>
    <t>2f</t>
  </si>
  <si>
    <t>Waste management</t>
  </si>
  <si>
    <t>Sustainable/renewable heat</t>
  </si>
  <si>
    <t>Renewable energy</t>
  </si>
  <si>
    <t>ICT</t>
  </si>
  <si>
    <t>Energy efficiency</t>
  </si>
  <si>
    <t>Staff Travel</t>
  </si>
  <si>
    <t>Business travel</t>
  </si>
  <si>
    <t>Time period covered</t>
  </si>
  <si>
    <t>Name of document</t>
  </si>
  <si>
    <t>Topic area</t>
  </si>
  <si>
    <t>Provide the name of any such document and the timeframe covered.</t>
  </si>
  <si>
    <t>2e</t>
  </si>
  <si>
    <t>2d</t>
  </si>
  <si>
    <t>Wording of objective</t>
  </si>
  <si>
    <t>Provide a brief summary of objectives if they exist.</t>
  </si>
  <si>
    <t>2c</t>
  </si>
  <si>
    <t>Strategy</t>
  </si>
  <si>
    <t>Governance and management</t>
  </si>
  <si>
    <t>Governance, Management and Strategy</t>
  </si>
  <si>
    <t>1g</t>
  </si>
  <si>
    <t>Report year</t>
  </si>
  <si>
    <t>1f</t>
  </si>
  <si>
    <t>Specify approximate £/annum for the report year.</t>
  </si>
  <si>
    <t>1e</t>
  </si>
  <si>
    <t>Other (specify in comments)</t>
  </si>
  <si>
    <t>Value</t>
  </si>
  <si>
    <t>Metric</t>
  </si>
  <si>
    <t>1d</t>
  </si>
  <si>
    <t>1c</t>
  </si>
  <si>
    <t>Select from the options below</t>
  </si>
  <si>
    <t>1b</t>
  </si>
  <si>
    <t>1a</t>
  </si>
  <si>
    <t>kg CO2e/kWh</t>
  </si>
  <si>
    <t>kg CO2e/passenger km</t>
  </si>
  <si>
    <t>passenger km</t>
  </si>
  <si>
    <t>Taxi (regular)</t>
  </si>
  <si>
    <t>Taxi (black cab)</t>
  </si>
  <si>
    <t>Bus (local bus, not London)</t>
  </si>
  <si>
    <t>kgCO2e/km</t>
  </si>
  <si>
    <t>km</t>
  </si>
  <si>
    <t>Rail (National rail)</t>
  </si>
  <si>
    <t>Long-haul flights (average passenger)</t>
  </si>
  <si>
    <t>Short-haul flights (average passenger)</t>
  </si>
  <si>
    <t>Domestic flight (average passenger)</t>
  </si>
  <si>
    <t>kg CO2e/tonne</t>
  </si>
  <si>
    <t>tonnes</t>
  </si>
  <si>
    <t>Mixed recycling</t>
  </si>
  <si>
    <t>kgCO2e/tonne</t>
  </si>
  <si>
    <t>Construction (Average) Recycling</t>
  </si>
  <si>
    <t>Metal Cans (Mixed) &amp; Metal Scrap Recycling</t>
  </si>
  <si>
    <t>Plastics (Average) Recycling</t>
  </si>
  <si>
    <t>Glass Recycling</t>
  </si>
  <si>
    <t>WEEE (Mixed) Recycling</t>
  </si>
  <si>
    <t>2019/20</t>
  </si>
  <si>
    <t>Paper &amp; Board (Mixed) Recycling</t>
  </si>
  <si>
    <t>2018/19</t>
  </si>
  <si>
    <t>Organic Garden Waste Composting</t>
  </si>
  <si>
    <t>2017/18</t>
  </si>
  <si>
    <t>Organic Food &amp; Drink AD</t>
  </si>
  <si>
    <t>2016/17</t>
  </si>
  <si>
    <t>Organic Food &amp; Drink Composting</t>
  </si>
  <si>
    <t>2015/16</t>
  </si>
  <si>
    <t>Refuse Commercial &amp; Industrial to Landfill</t>
  </si>
  <si>
    <t>2014/15</t>
  </si>
  <si>
    <t>Refuse Municipal to Landfill</t>
  </si>
  <si>
    <t>2013/14</t>
  </si>
  <si>
    <t>kWh</t>
  </si>
  <si>
    <t>2012/13</t>
  </si>
  <si>
    <t>N2-23</t>
  </si>
  <si>
    <t>2011/12</t>
  </si>
  <si>
    <t>B2-22</t>
  </si>
  <si>
    <t>N2-22</t>
  </si>
  <si>
    <t>2010/11</t>
  </si>
  <si>
    <t>2020 (Calendar year)</t>
  </si>
  <si>
    <t>B2-21</t>
  </si>
  <si>
    <t>N2-21</t>
  </si>
  <si>
    <t>2009/10</t>
  </si>
  <si>
    <t>2019 (Calendar year)</t>
  </si>
  <si>
    <t>B2-20</t>
  </si>
  <si>
    <t>N2-20</t>
  </si>
  <si>
    <t>kgCO2e/kWh</t>
  </si>
  <si>
    <t>Renewable Heat Purchase Direct Supply</t>
  </si>
  <si>
    <t>2008/09</t>
  </si>
  <si>
    <t>2018 (Calendar year)</t>
  </si>
  <si>
    <t>B2-19</t>
  </si>
  <si>
    <t>B1-19</t>
  </si>
  <si>
    <t>N2-19</t>
  </si>
  <si>
    <t>Renewable Elec Purchase Direct Supply</t>
  </si>
  <si>
    <t>2007/08</t>
  </si>
  <si>
    <t>2017 (Calendar year)</t>
  </si>
  <si>
    <t>B2-18</t>
  </si>
  <si>
    <t>B1-18</t>
  </si>
  <si>
    <t>N2-18</t>
  </si>
  <si>
    <t>2020/21</t>
  </si>
  <si>
    <t>2006/07</t>
  </si>
  <si>
    <t>2016 (Calendar year)</t>
  </si>
  <si>
    <t>B2-17</t>
  </si>
  <si>
    <t>B1-17</t>
  </si>
  <si>
    <t>N3-17</t>
  </si>
  <si>
    <t>N2-17</t>
  </si>
  <si>
    <t>Purchased Heat and Steam</t>
  </si>
  <si>
    <t>2005/06</t>
  </si>
  <si>
    <t>2015 (Calendar year)</t>
  </si>
  <si>
    <t>S2-16</t>
  </si>
  <si>
    <t>B3-16</t>
  </si>
  <si>
    <t>B2-16</t>
  </si>
  <si>
    <t>B1-16</t>
  </si>
  <si>
    <t>N3-16</t>
  </si>
  <si>
    <t>N2-16</t>
  </si>
  <si>
    <t>kg CO2e/litre</t>
  </si>
  <si>
    <t>litres</t>
  </si>
  <si>
    <t>2014 (Calendar year)</t>
  </si>
  <si>
    <t>S3-15</t>
  </si>
  <si>
    <t>S2-15</t>
  </si>
  <si>
    <t>B3-15</t>
  </si>
  <si>
    <t>B2-15</t>
  </si>
  <si>
    <t>B1-15</t>
  </si>
  <si>
    <t>N3-15</t>
  </si>
  <si>
    <t>N2-15</t>
  </si>
  <si>
    <t>2020/21 (Academic year)</t>
  </si>
  <si>
    <t>S3-14</t>
  </si>
  <si>
    <t>S2-14</t>
  </si>
  <si>
    <t>B3-14</t>
  </si>
  <si>
    <t>B2-14</t>
  </si>
  <si>
    <t>B1-14</t>
  </si>
  <si>
    <t>N3-14</t>
  </si>
  <si>
    <t>N2-14</t>
  </si>
  <si>
    <t>N1-14</t>
  </si>
  <si>
    <t>£</t>
  </si>
  <si>
    <t>Process emissions</t>
  </si>
  <si>
    <t>2019/20 (Academic year)</t>
  </si>
  <si>
    <t>S3-13</t>
  </si>
  <si>
    <t>S2-13</t>
  </si>
  <si>
    <t>B3-13</t>
  </si>
  <si>
    <t>B2-13</t>
  </si>
  <si>
    <t>B1-13</t>
  </si>
  <si>
    <t>N3-13</t>
  </si>
  <si>
    <t>N2-13</t>
  </si>
  <si>
    <t>N1-13</t>
  </si>
  <si>
    <t>kgCO2e</t>
  </si>
  <si>
    <t>Fleet</t>
  </si>
  <si>
    <t>Biomass</t>
  </si>
  <si>
    <t>2018/19 (Academic year)</t>
  </si>
  <si>
    <t>S3-12</t>
  </si>
  <si>
    <t>S2-12</t>
  </si>
  <si>
    <t>B3-12</t>
  </si>
  <si>
    <t>B2-12</t>
  </si>
  <si>
    <t>B1-12</t>
  </si>
  <si>
    <t>N3-12</t>
  </si>
  <si>
    <t>N2-12</t>
  </si>
  <si>
    <t>N1-12</t>
  </si>
  <si>
    <t>Staff travel</t>
  </si>
  <si>
    <t>Petrol</t>
  </si>
  <si>
    <t>2017/18 (Academic year)</t>
  </si>
  <si>
    <t>S3-11</t>
  </si>
  <si>
    <t>S2-11</t>
  </si>
  <si>
    <t>B3-11</t>
  </si>
  <si>
    <t>B2-11</t>
  </si>
  <si>
    <t>B1-11</t>
  </si>
  <si>
    <t>N3-11</t>
  </si>
  <si>
    <t>N2-11</t>
  </si>
  <si>
    <t>N1-11</t>
  </si>
  <si>
    <t>passenger miles</t>
  </si>
  <si>
    <t>Municipal waste</t>
  </si>
  <si>
    <t>Diesel</t>
  </si>
  <si>
    <t>Power Usage Effectiveness</t>
  </si>
  <si>
    <t>2016/17 (Academic year)</t>
  </si>
  <si>
    <t xml:space="preserve">population </t>
  </si>
  <si>
    <t>Population size served</t>
  </si>
  <si>
    <t>S3-10</t>
  </si>
  <si>
    <t>S2-10</t>
  </si>
  <si>
    <t>B3-10</t>
  </si>
  <si>
    <t>B2-10</t>
  </si>
  <si>
    <t>B1-10</t>
  </si>
  <si>
    <t>N3-10</t>
  </si>
  <si>
    <t>N2-10</t>
  </si>
  <si>
    <t>N1-10</t>
  </si>
  <si>
    <t>Internal waste</t>
  </si>
  <si>
    <t>kg CO2e/m3</t>
  </si>
  <si>
    <t>m3</t>
  </si>
  <si>
    <t>Water - Treatment</t>
  </si>
  <si>
    <t>Kilometres reduction</t>
  </si>
  <si>
    <t>2015/16 (Academic year)</t>
  </si>
  <si>
    <t>number of patient bed nights</t>
  </si>
  <si>
    <t>Patient bed nights</t>
  </si>
  <si>
    <t>S3-9</t>
  </si>
  <si>
    <t>S2-9</t>
  </si>
  <si>
    <t>B3-9</t>
  </si>
  <si>
    <t>B2-9</t>
  </si>
  <si>
    <t>B1-9</t>
  </si>
  <si>
    <t>N3-9</t>
  </si>
  <si>
    <t>N2-9</t>
  </si>
  <si>
    <t>N1-9</t>
  </si>
  <si>
    <t>kgCO2e/passenger mile</t>
  </si>
  <si>
    <t>miles</t>
  </si>
  <si>
    <t>Water - Supply</t>
  </si>
  <si>
    <t>Other (please specify in comments)</t>
  </si>
  <si>
    <t>Litres reduction</t>
  </si>
  <si>
    <t>2014/15 (Academic year)</t>
  </si>
  <si>
    <t>number FTS</t>
  </si>
  <si>
    <t>Number of full-time students</t>
  </si>
  <si>
    <t>S3-8</t>
  </si>
  <si>
    <t>S2-8</t>
  </si>
  <si>
    <t>B3-8</t>
  </si>
  <si>
    <t>B2-8</t>
  </si>
  <si>
    <t>B1-8</t>
  </si>
  <si>
    <t>N3-8</t>
  </si>
  <si>
    <t>N2-8</t>
  </si>
  <si>
    <t>N1-8</t>
  </si>
  <si>
    <t>kgCO2e/passenger km</t>
  </si>
  <si>
    <t>Server room energy consumption</t>
  </si>
  <si>
    <t>£ reduction</t>
  </si>
  <si>
    <t>2020/21 (Financial year)</t>
  </si>
  <si>
    <t>Population supplied with sewage services</t>
  </si>
  <si>
    <t>S3-7</t>
  </si>
  <si>
    <t>S2-7</t>
  </si>
  <si>
    <t>S1-7</t>
  </si>
  <si>
    <t>B3-7</t>
  </si>
  <si>
    <t>B2-7</t>
  </si>
  <si>
    <t>B1-7</t>
  </si>
  <si>
    <t>N3-7</t>
  </si>
  <si>
    <t>N2-7</t>
  </si>
  <si>
    <t>N1-7</t>
  </si>
  <si>
    <t>kgCO2e/mile</t>
  </si>
  <si>
    <t>M3</t>
  </si>
  <si>
    <t>M3 reduction</t>
  </si>
  <si>
    <t>2019/20 (Financial year)</t>
  </si>
  <si>
    <t>households</t>
  </si>
  <si>
    <t>Households supplied sewage services</t>
  </si>
  <si>
    <t>S3-6</t>
  </si>
  <si>
    <t>S2-6</t>
  </si>
  <si>
    <t>S1-6</t>
  </si>
  <si>
    <t>B3-6</t>
  </si>
  <si>
    <t>B2-6</t>
  </si>
  <si>
    <t>B1-6</t>
  </si>
  <si>
    <t>N3-6</t>
  </si>
  <si>
    <t>N2-6</t>
  </si>
  <si>
    <t>N1-6</t>
  </si>
  <si>
    <t>KWh reduction</t>
  </si>
  <si>
    <t>2018/19 (Financial year)</t>
  </si>
  <si>
    <t>Ml</t>
  </si>
  <si>
    <t>Sewage treated</t>
  </si>
  <si>
    <t>S3-5</t>
  </si>
  <si>
    <t>S2-5</t>
  </si>
  <si>
    <t>S1-5</t>
  </si>
  <si>
    <t>B3-5</t>
  </si>
  <si>
    <t>B2-5</t>
  </si>
  <si>
    <t>B1-5</t>
  </si>
  <si>
    <t>N3-5</t>
  </si>
  <si>
    <t>N2-5</t>
  </si>
  <si>
    <t>N1-5</t>
  </si>
  <si>
    <t>Level 5</t>
  </si>
  <si>
    <t>kgCO2e/kg</t>
  </si>
  <si>
    <t>Steam</t>
  </si>
  <si>
    <t>MWh reduction</t>
  </si>
  <si>
    <t>2017/18 (Financial year)</t>
  </si>
  <si>
    <t>Population supplied with treated water</t>
  </si>
  <si>
    <t>S3-4</t>
  </si>
  <si>
    <t>S2-4</t>
  </si>
  <si>
    <t>S1-4</t>
  </si>
  <si>
    <t>B3-4</t>
  </si>
  <si>
    <t>B2-4</t>
  </si>
  <si>
    <t>B1-4</t>
  </si>
  <si>
    <t>N3-4</t>
  </si>
  <si>
    <t>N2-4</t>
  </si>
  <si>
    <t>N1-4</t>
  </si>
  <si>
    <t>NA</t>
  </si>
  <si>
    <t>Level 4</t>
  </si>
  <si>
    <t>kg</t>
  </si>
  <si>
    <t>Fuel Oil</t>
  </si>
  <si>
    <t>Unknown</t>
  </si>
  <si>
    <t>tonnes reduction</t>
  </si>
  <si>
    <t>2016/17 (Financial year)</t>
  </si>
  <si>
    <t>Households supplied with water</t>
  </si>
  <si>
    <t>S3-3</t>
  </si>
  <si>
    <t>S2-3</t>
  </si>
  <si>
    <t>S1-3</t>
  </si>
  <si>
    <t>B3-3</t>
  </si>
  <si>
    <t>B2-3</t>
  </si>
  <si>
    <t>B1-3</t>
  </si>
  <si>
    <t>N3-3</t>
  </si>
  <si>
    <t>N2-3</t>
  </si>
  <si>
    <t>N1-3</t>
  </si>
  <si>
    <t>In development</t>
  </si>
  <si>
    <t>No and not planned</t>
  </si>
  <si>
    <t>Level 3</t>
  </si>
  <si>
    <t>kgCO2e/M3</t>
  </si>
  <si>
    <t>GWh</t>
  </si>
  <si>
    <t>Gas Oil</t>
  </si>
  <si>
    <t>Natural Gas</t>
  </si>
  <si>
    <t>Low</t>
  </si>
  <si>
    <t>All energy use</t>
  </si>
  <si>
    <t>annual</t>
  </si>
  <si>
    <t>tCO2e reduction</t>
  </si>
  <si>
    <t>Footprint not known</t>
  </si>
  <si>
    <t>Calendar (January to December)</t>
  </si>
  <si>
    <t>2015/16 (Financial year)</t>
  </si>
  <si>
    <t>Treated water</t>
  </si>
  <si>
    <t>S3-2</t>
  </si>
  <si>
    <t>S2-2</t>
  </si>
  <si>
    <t>S1-2</t>
  </si>
  <si>
    <t>B3-2</t>
  </si>
  <si>
    <t>B2-2</t>
  </si>
  <si>
    <t>B1-2</t>
  </si>
  <si>
    <t>N3-2</t>
  </si>
  <si>
    <t>N2-2</t>
  </si>
  <si>
    <t>N1-2</t>
  </si>
  <si>
    <t>Decrease</t>
  </si>
  <si>
    <t>Actual</t>
  </si>
  <si>
    <t>No, but planned</t>
  </si>
  <si>
    <t>Level 2</t>
  </si>
  <si>
    <t>kgCO2e/litre</t>
  </si>
  <si>
    <t>MWh</t>
  </si>
  <si>
    <t>Grid Electricity (transmission &amp; distribution losses)</t>
  </si>
  <si>
    <t>Medium</t>
  </si>
  <si>
    <t>Energy use in buildings</t>
  </si>
  <si>
    <t>percentage</t>
  </si>
  <si>
    <t>annual % reduction</t>
  </si>
  <si>
    <t>Academic (September to August)</t>
  </si>
  <si>
    <t>2014/15 (Financial year)</t>
  </si>
  <si>
    <r>
      <t>m</t>
    </r>
    <r>
      <rPr>
        <vertAlign val="superscript"/>
        <sz val="11"/>
        <color theme="1"/>
        <rFont val="Calibri"/>
        <family val="2"/>
        <scheme val="minor"/>
      </rPr>
      <t>2</t>
    </r>
  </si>
  <si>
    <t>Floor area</t>
  </si>
  <si>
    <t>S3-1</t>
  </si>
  <si>
    <t>S2-1</t>
  </si>
  <si>
    <t>S1-1</t>
  </si>
  <si>
    <t>B3-1</t>
  </si>
  <si>
    <t>B2-1</t>
  </si>
  <si>
    <t>B1-1</t>
  </si>
  <si>
    <t>N3-1</t>
  </si>
  <si>
    <t>N2-1</t>
  </si>
  <si>
    <t>N1-1</t>
  </si>
  <si>
    <t>Increase</t>
  </si>
  <si>
    <t>Yes</t>
  </si>
  <si>
    <t>Estimated</t>
  </si>
  <si>
    <t>Level 1</t>
  </si>
  <si>
    <t>Grid electricity (generation and T&amp;D)</t>
  </si>
  <si>
    <t>Grid Electricity (generation)</t>
  </si>
  <si>
    <t>High</t>
  </si>
  <si>
    <t>All emissions</t>
  </si>
  <si>
    <t>absolute</t>
  </si>
  <si>
    <t>total % reduction</t>
  </si>
  <si>
    <t>Financial (April to March)</t>
  </si>
  <si>
    <t>Yeartype2</t>
  </si>
  <si>
    <t>Metric units</t>
  </si>
  <si>
    <t>Appropriate metric</t>
  </si>
  <si>
    <t>Objective S3</t>
  </si>
  <si>
    <t>Objective S2</t>
  </si>
  <si>
    <t>Objective S1</t>
  </si>
  <si>
    <t>Objective B3</t>
  </si>
  <si>
    <t>Objective B2</t>
  </si>
  <si>
    <t>Objective B1</t>
  </si>
  <si>
    <t>Objective N3</t>
  </si>
  <si>
    <t>Objective N2</t>
  </si>
  <si>
    <t>Objective N1</t>
  </si>
  <si>
    <t>Direction</t>
  </si>
  <si>
    <t>Yes/no2</t>
  </si>
  <si>
    <t>Yes/no</t>
  </si>
  <si>
    <t>Procurement level</t>
  </si>
  <si>
    <t>typeorganisation</t>
  </si>
  <si>
    <t>unitCO2E</t>
  </si>
  <si>
    <t>unitCO2D</t>
  </si>
  <si>
    <t>Emission source2</t>
  </si>
  <si>
    <t>emissionsource1</t>
  </si>
  <si>
    <t>Probability of achieving target</t>
  </si>
  <si>
    <t>targetboundary</t>
  </si>
  <si>
    <t>targettype</t>
  </si>
  <si>
    <t>unitCO2C</t>
  </si>
  <si>
    <t>unitCO2B</t>
  </si>
  <si>
    <t>year type</t>
  </si>
  <si>
    <t>unitCO2A</t>
  </si>
  <si>
    <t>Impacts</t>
  </si>
  <si>
    <t>Organisation's Project Role</t>
  </si>
  <si>
    <t xml:space="preserve">Please detail your wider influence targets </t>
  </si>
  <si>
    <r>
      <t>Saving in latest year measured (tCO</t>
    </r>
    <r>
      <rPr>
        <b/>
        <vertAlign val="subscript"/>
        <sz val="11"/>
        <color theme="1"/>
        <rFont val="Calibri"/>
        <family val="2"/>
        <scheme val="minor"/>
      </rPr>
      <t>2</t>
    </r>
    <r>
      <rPr>
        <b/>
        <sz val="11"/>
        <color theme="1"/>
        <rFont val="Calibri"/>
        <family val="2"/>
        <scheme val="minor"/>
      </rPr>
      <t>)</t>
    </r>
  </si>
  <si>
    <t>Please detail your Climate Change Partnership, Communication or Capacity Building Initiatives below.</t>
  </si>
  <si>
    <t>Version 1.2 16.09.15</t>
  </si>
  <si>
    <t>Profile of Reporting Body</t>
  </si>
  <si>
    <t>Name of reporting body</t>
  </si>
  <si>
    <t>Provide the name of the listed body (the "body") which prepared this report.</t>
  </si>
  <si>
    <t>Type of body</t>
  </si>
  <si>
    <t>Highest number of full-time equivalent staff in the body during the report year</t>
  </si>
  <si>
    <t>Metrics used by the body</t>
  </si>
  <si>
    <t>Specify the metrics that the body uses to assess its performance in relation to climate change and sustainability.</t>
  </si>
  <si>
    <t>Overall budget of the body</t>
  </si>
  <si>
    <t>Budget</t>
  </si>
  <si>
    <t>Budget Comments</t>
  </si>
  <si>
    <t>Report year comments</t>
  </si>
  <si>
    <t>Specify the report year.</t>
  </si>
  <si>
    <t>Context</t>
  </si>
  <si>
    <t>PART 2</t>
  </si>
  <si>
    <t>PART 1</t>
  </si>
  <si>
    <t>Provide a summary of the roles performed by the body’s governance bodies and members in relation to climate change. If any of the body’s activities in relation to climate change sit outside its own governance arrangements (in relation to, for example, land use, adaptation, transport, business travel, waste, information and communication technology, procurement or behaviour change), identify these activities and the governance arrangements. Provide a diagram / chart to outline the governance structure within the body.</t>
  </si>
  <si>
    <t>Provide a summary of how decision-making in relation to climate change action by the body is managed and how responsibility is allocated to the body’s senior staff, departmental heads etc. If any such decision-making sits outside the body’s own governance arrangements (in relation to, for example, land use, adaptation, transport, business travel, waste, information and communication technology, procurement or behaviour change), identify how this is managed and how responsibility is allocated outside the body. Provide a diagram to show how responsibility is allocated to the body’s senior staff, departmental heads etc.</t>
  </si>
  <si>
    <t>How is climate change governed in the body?</t>
  </si>
  <si>
    <t>How is climate change action managed and embedded in the body?</t>
  </si>
  <si>
    <t>Does the body have specific climate change mitigation and adaptation objectives in its corporate plan or similar document?</t>
  </si>
  <si>
    <t>Document Link</t>
  </si>
  <si>
    <t>What are the body’s top 5 priorities for climate change governance, management and strategy for the year ahead?</t>
  </si>
  <si>
    <t>Provide a brief summary of the body’s areas and activities of focus for the year ahead.</t>
  </si>
  <si>
    <t>Has the body used the Climate Change Assessment Tool (a) or equivalent tool to self-assess its capability / performance?</t>
  </si>
  <si>
    <t>Provide any other relevant supporting information and any examples of best practice by the body in relation to governance, management and strategy.</t>
  </si>
  <si>
    <t>(a) No information is required on the effect of the body on emissions which are not from its estate and operations.</t>
  </si>
  <si>
    <t>Provide a summary of the body’s annual renewable generation (if any), and whether it is used or exported by the body.</t>
  </si>
  <si>
    <t>Estimated total annual carbon savings from all projects implemented by the body in the report year</t>
  </si>
  <si>
    <t>If no projects were implemented against an emissions source, enter "0".
If the body does not have any information for an emissions source, enter “Unknown”.
If the body does not include the emissions source in its carbon footprint, enter “N/A”.</t>
  </si>
  <si>
    <t>Anticipated annual carbon savings from all projects implemented by the body in the year ahead</t>
  </si>
  <si>
    <t>If the body’s corporate emissions are likely to increase or decrease for any other reason in the year ahead, provide an estimate of the amount and direction.</t>
  </si>
  <si>
    <t>Provide any other relevant supporting information and any examples of best practice by the body in relation to corporate emissions, targets and projects.</t>
  </si>
  <si>
    <t>Has the body assessed current and future climate-related risks?</t>
  </si>
  <si>
    <t xml:space="preserve">What arrangements does the body have in place to manage climate-related risks? </t>
  </si>
  <si>
    <t xml:space="preserve">What action has the body taken to adapt to climate change? </t>
  </si>
  <si>
    <t>Where applicable, what progress has the body made in delivering the policies and proposals referenced N1, N2, N3, B1, B2, B3, S1, S2 and S3 in the Scottish Climate Change Adaptation Programme(a) (“the Programme”)?</t>
  </si>
  <si>
    <t>If the body is listed in the Programme as an body responsible for the delivery of one or more policies and proposals under the objectives N1, N2, N3, B1, B2, B3, S1, S2 and S3, provide details of the progress made by the body in delivering each policy or proposal in the report year. If it is not responsible for delivering any policy or proposal under a particular objective enter “N/A” in the ‘Delivery progress’ column for that objective.</t>
  </si>
  <si>
    <t>What arrangements does the body have in place to review current and future climate risks?</t>
  </si>
  <si>
    <t xml:space="preserve">What arrangements does the body have in place to monitor and evaluate the impact of the adaptation actions? </t>
  </si>
  <si>
    <t>What are the body’s top 5 climate change adaptation priorities for the year ahead?</t>
  </si>
  <si>
    <t>Provide any other relevant supporting information and any examples of best practice by the body in relation to adaption.</t>
  </si>
  <si>
    <t>Provide information relating to how the procurement policies of the body have contributed to its compliance with climate changes duties.</t>
  </si>
  <si>
    <t>Provide information relating to how procurement activity by the body has contributed to its compliance with climate changes duties.</t>
  </si>
  <si>
    <t>Provide any other relevant supporting information and any examples of best practice by the body in relation to procurement.</t>
  </si>
  <si>
    <t>Briefly describe the body’s internal validation process, if any, of the data or information contained within this report.</t>
  </si>
  <si>
    <t>Briefly describe the body’s peer validation process, if any, of the data or information contained within this report.</t>
  </si>
  <si>
    <t>Briefly describe the body’s external validation process, if any, of the data or information contained within this report.</t>
  </si>
  <si>
    <t>I confirm that the information in this report is accurate and provides a fair representation of the body’s performance in relation to climate change.</t>
  </si>
  <si>
    <t>Role in the body:</t>
  </si>
  <si>
    <t>Does the body have a climate change plan or strategy?</t>
  </si>
  <si>
    <t>Does the body have any plans or strategies covering the following areas that include climate change?</t>
  </si>
  <si>
    <t>If yes, provide the name of any such document and details of where a copy of the document may be obtained or accessed.</t>
  </si>
  <si>
    <t>Link</t>
  </si>
  <si>
    <t xml:space="preserve">If yes, please provide details of the key findings and resultant action taken. </t>
  </si>
  <si>
    <t xml:space="preserve">(a) This refers to the tool developed by Resource Efficient Scotland for self-assessing an organisation’s capability / performance in relation to climate change. </t>
  </si>
  <si>
    <t>PART 4</t>
  </si>
  <si>
    <t>PART 3</t>
  </si>
  <si>
    <t>Provide details of any climate change adaptation strategies, action plans and risk management procedures, and any climate change adaptation policies which apply across the body.</t>
  </si>
  <si>
    <t>(a) This refers to the programme for adaptation to climate change laid before the Scottish Parliament under section 53(2) of the Climate Change (Scotland) Act 2009 (asp 12) which currently has effect. The most recent one is entitled “Climate Ready Scotland: Scottish Climate Change Adaptation Programme” dated May 2014</t>
  </si>
  <si>
    <t>Provide details of arrangements to review current and future climate risks, for example, what timescales are in place to review the climate change risk assessments referred to in Question 4(a) and adaptation strategies, action plans, procedures and policies in Question 4(b).</t>
  </si>
  <si>
    <t>PART 5</t>
  </si>
  <si>
    <t>How have procurement policies contributed to compliance with climate change duties?</t>
  </si>
  <si>
    <t>PART 6</t>
  </si>
  <si>
    <t>If any information provided in this report has not been validated, identify the information in question and explain why it has not been validated.</t>
  </si>
  <si>
    <t>Emissions from the start of the year which the body uses as a baseline (for its carbon footprint) to the end of the report year</t>
  </si>
  <si>
    <t>Complete the following table using the greenhouse gas emissions total for the body calculated on the same basis as for its annual carbon footprint / management reporting or, where applicable, its sustainability reporting. Include greenhouse gas emissions from the body’s estate and operations (a) (measured and reported in accordance with Scopes 1 &amp; 2 and, to the extent applicable, selected Scope 3 of the Greenhouse Gas Protocol (b). If data is not available for any year from the start of the baseline year to the end of the report year, provide an explanation in the comments column.</t>
  </si>
  <si>
    <t>(b) This refers to the document entitled “The greenhouse gas protocol. A corporate accounting and reporting standard (revised edition)”, World Business Council for Sustainable Development, Geneva, Switzerland / World Resources Institute, Washington DC, USA (2004), ISBN: 1-56973-568-9.</t>
  </si>
  <si>
    <t xml:space="preserve">Complete the following table with the breakdown of emission sources from the body’s most recent carbon footprint (greenhouse gas inventory); this should correspond to the last entry in the table in 3(a) above. Use the ‘Comments’ column to explain what is included within each category of emission source entered in the first column. If, for any such category of emission source, it is not possible to provide a simple emission factor(a) leave the field for the
emission factor blank and provide the total emissions for that category of emission source in the ‘Emissions’ column.
</t>
  </si>
  <si>
    <t>Technology</t>
  </si>
  <si>
    <t>Total consumed by the body (kWh)</t>
  </si>
  <si>
    <t>Renewable Heat</t>
  </si>
  <si>
    <t>List all of the body’s targets of relevance to its climate change duties. Where applicable, overall carbon targets and any separate land use, energy efficiency, waste, water, information and communication technology, transport, travel and heat targets should be included.</t>
  </si>
  <si>
    <t>Year used as baseline</t>
  </si>
  <si>
    <t>Progress against target</t>
  </si>
  <si>
    <t>Detail the top 10 carbon reduction projects to be carried out by the body in the report year</t>
  </si>
  <si>
    <t>Provide details of the 10 projects which are estimated to achieve the highest carbon savings during report year.</t>
  </si>
  <si>
    <t xml:space="preserve">Are these savings figures estimated or actual? </t>
  </si>
  <si>
    <t>Estimated decrease or increase in the body’s emissions attributed to factors (not reported elsewhere in this form) in the report year</t>
  </si>
  <si>
    <t>If the emissions increased or decreased due to any such factor in the report year, provide an estimate of the amount and direction</t>
  </si>
  <si>
    <t>2a) Targets</t>
  </si>
  <si>
    <t>Start year</t>
  </si>
  <si>
    <t xml:space="preserve">Target </t>
  </si>
  <si>
    <t>Target/End year</t>
  </si>
  <si>
    <t>2b) Does the organisation have an overall mission statement, strategies, plans or policies outlining ambition to influence emissions beyond your corporate boundaries? If so, please detail this in the box below.</t>
  </si>
  <si>
    <t xml:space="preserve">Primary Funding Source for Implementation of Policy/Action 
</t>
  </si>
  <si>
    <t>Q4) Partnership Working, Communications and Capacity Building</t>
  </si>
  <si>
    <t>Key Action Type</t>
  </si>
  <si>
    <t xml:space="preserve">Description </t>
  </si>
  <si>
    <t>Q5) Please detail key actions relating to Food and Drink, Biodiversity, Water, Procurement and Resource Use in the table below</t>
  </si>
  <si>
    <t>Q6) Please use the text box below to detail further climate change related activity that is not noted elsewhere within this reporting template</t>
  </si>
  <si>
    <t>Q3) Policies and Actions to Reduce Emissions</t>
  </si>
  <si>
    <t>Q1) Historic Emissions (Local Authorities Only)</t>
  </si>
  <si>
    <t>Total carbon reduction project savings since the start of the year which the body used as a baseline for its carbon footprint</t>
  </si>
  <si>
    <t>If the body has data available, estimate the total emissions savings made from projects since the start of that year ("the baseline year").</t>
  </si>
  <si>
    <t>Provide a summary of the body's nature and functions that are relevant to climate change reporting.</t>
  </si>
  <si>
    <t>Diesel (average biofuel blend)</t>
  </si>
  <si>
    <t>Diesel (100% mineral diesel)</t>
  </si>
  <si>
    <t>Petrol (average biofuel blend)</t>
  </si>
  <si>
    <t>HFC-134a</t>
  </si>
  <si>
    <t>R410A</t>
  </si>
  <si>
    <t>R407C</t>
  </si>
  <si>
    <t>R404a</t>
  </si>
  <si>
    <t>Batteries Recycling</t>
  </si>
  <si>
    <t>Organic Food and Drink waste - Combustion</t>
  </si>
  <si>
    <t>Refuse Municipal /Commercial /Industrial to Combustion</t>
  </si>
  <si>
    <t>Paper and Board (Mixed) Manufacture</t>
  </si>
  <si>
    <t>Clothing (Closed loop recycling)</t>
  </si>
  <si>
    <t>Clothing (Combustion)</t>
  </si>
  <si>
    <t>Clothing (To Landfill)</t>
  </si>
  <si>
    <t>Clinical Waste - Red Stream</t>
  </si>
  <si>
    <t>Clinical Waste - Orange Stream</t>
  </si>
  <si>
    <t>Clinical Waste - Yellow Stream</t>
  </si>
  <si>
    <t>Clinical Waste - Other</t>
  </si>
  <si>
    <t>Short-haul flights (Economy class)</t>
  </si>
  <si>
    <t>Short-haul flights (Business class)</t>
  </si>
  <si>
    <t>Long-haul flights (Economy Class)</t>
  </si>
  <si>
    <t>Long-haul flights (Premium economy class)</t>
  </si>
  <si>
    <t>Long-haul flights (Business class)</t>
  </si>
  <si>
    <t>Long-haul flights (First class)</t>
  </si>
  <si>
    <t>International flights (average passenger)</t>
  </si>
  <si>
    <t>International flights (Economy Class)</t>
  </si>
  <si>
    <t>International flights (Premium economy class)</t>
  </si>
  <si>
    <t>International flights (Business class)</t>
  </si>
  <si>
    <t>International flights (First class)</t>
  </si>
  <si>
    <t>Rail (International rail)</t>
  </si>
  <si>
    <t>Light rail and tram</t>
  </si>
  <si>
    <t>London Underground</t>
  </si>
  <si>
    <t>Average Car - Unknown Fuel</t>
  </si>
  <si>
    <t>Coach</t>
  </si>
  <si>
    <t>Ferry (average passenger)</t>
  </si>
  <si>
    <t>Ferry (Foot passenger)</t>
  </si>
  <si>
    <t>Ferry (Car passenger)</t>
  </si>
  <si>
    <t>kg CO2e</t>
  </si>
  <si>
    <r>
      <t>kg CO</t>
    </r>
    <r>
      <rPr>
        <vertAlign val="subscript"/>
        <sz val="11"/>
        <rFont val="Calibri"/>
        <family val="2"/>
      </rPr>
      <t>2</t>
    </r>
    <r>
      <rPr>
        <sz val="11"/>
        <rFont val="Calibri"/>
        <family val="2"/>
      </rPr>
      <t>e</t>
    </r>
  </si>
  <si>
    <t>Only available factor from NHS bodies reporting</t>
  </si>
  <si>
    <t>Consensus factor from NHS bodies reporting</t>
  </si>
  <si>
    <t>kg CO2e/km</t>
  </si>
  <si>
    <t>kg CO2e/mile</t>
  </si>
  <si>
    <t>kg CO2e/ km</t>
  </si>
  <si>
    <t>kg CO2e/ mile</t>
  </si>
  <si>
    <t>Educational Institution</t>
  </si>
  <si>
    <t>Integration Joint Boards</t>
  </si>
  <si>
    <t>Local Government</t>
  </si>
  <si>
    <t>National Health Service</t>
  </si>
  <si>
    <t>Transport Partnerships</t>
  </si>
  <si>
    <t>Others</t>
  </si>
  <si>
    <t>Gas oil litre</t>
  </si>
  <si>
    <t>Gas oil kWh</t>
  </si>
  <si>
    <t>Fuel Oil tonnes</t>
  </si>
  <si>
    <t>Fuel Oil kWh</t>
  </si>
  <si>
    <t>Marine Gas oil tonnes</t>
  </si>
  <si>
    <t>Marine Gas oil litres</t>
  </si>
  <si>
    <t>Marine Gas oil kWh</t>
  </si>
  <si>
    <t>Marine Fuel Oil tonnes</t>
  </si>
  <si>
    <t>Marine Fuel Oil litres</t>
  </si>
  <si>
    <t>Marine Fuel Oil kWh</t>
  </si>
  <si>
    <t>Burning Oil (Kerosene) litres</t>
  </si>
  <si>
    <t>Burning Oil (Kerosene) kWh</t>
  </si>
  <si>
    <t>Coal (industrial) kWh</t>
  </si>
  <si>
    <t>Coal (industrial) tonnes</t>
  </si>
  <si>
    <t>Aviation spirit litres</t>
  </si>
  <si>
    <t>Aviation spirit kWh</t>
  </si>
  <si>
    <t>Aviation turbine fuel litres</t>
  </si>
  <si>
    <t>Aviation turbine fuel kWh</t>
  </si>
  <si>
    <t>Car - diesel (average - unknown engine size) km</t>
  </si>
  <si>
    <t>Car - diesel (average - unknown engine size) miles</t>
  </si>
  <si>
    <t>Car - diesel (Small car up to a 1.7 litres engine) km</t>
  </si>
  <si>
    <t>Car - diesel (Small car up to a 1.7 litres engine) miles</t>
  </si>
  <si>
    <t>Car - diesel (Medium car from 1.7 - 2.0 litre engine) km</t>
  </si>
  <si>
    <t>Car - diesel (Medium car from 1.7 - 2.0 litre engine) miles</t>
  </si>
  <si>
    <t>Car - diesel (Large car 2.0 litre engine +) km</t>
  </si>
  <si>
    <t>Car - diesel (Large car 2.0 litre engine +) miles</t>
  </si>
  <si>
    <t>Car - petrol (average) km</t>
  </si>
  <si>
    <t>Car - petrol (average) miles</t>
  </si>
  <si>
    <t>Car - petrol (Small car up to a 1.4 litres engine) km</t>
  </si>
  <si>
    <t>Car - petrol (Small car up to a 1.4 litres engine) miles</t>
  </si>
  <si>
    <t>Car - petrol (Medium car from 1.4 - 2.0 litre engine) km</t>
  </si>
  <si>
    <t>Car - petrol (Medium car from 1.4 - 2.0 litre engine) miles</t>
  </si>
  <si>
    <t>Car - petrol (Large car 2.0 litre engine +) km</t>
  </si>
  <si>
    <t>Car - petrol (Large car 2.0 litre engine +) miles</t>
  </si>
  <si>
    <t>Car - Hybrid  (Small) km</t>
  </si>
  <si>
    <t>Car - Hybrid  (Small) miles</t>
  </si>
  <si>
    <t>Car - Hybrid - (Medium) km</t>
  </si>
  <si>
    <t>Car - Hybrid - (Medium) miles</t>
  </si>
  <si>
    <t>Car - Hybrid (Large) km</t>
  </si>
  <si>
    <t>Car - Hybrid (Large) miles</t>
  </si>
  <si>
    <t>Car - hybrid (average) mileage km</t>
  </si>
  <si>
    <t>Car - hybrid (average) mileage miles</t>
  </si>
  <si>
    <t>Car - LPG (average) mileage miles</t>
  </si>
  <si>
    <t>Car - LPG (average) mileage km</t>
  </si>
  <si>
    <t>Van - Class I (up to 1.305 tonnes) Diesel km</t>
  </si>
  <si>
    <t>Van - Class I (up to 1.305 tonnes) Diesel miles</t>
  </si>
  <si>
    <t>Van - Class II (1.305 to 1.74 tonnes) Diesel km</t>
  </si>
  <si>
    <t>Van - Class II (1.305 to 1.74 tonnes) Diesel miles</t>
  </si>
  <si>
    <t>Van - Class III (1.74 to 3.5 tonnes) Diesel km</t>
  </si>
  <si>
    <t>Van - Class III (1.74 to 3.5 tonnes) Diesel miles</t>
  </si>
  <si>
    <t>Van - Average (up to 3.5 tonnes) Diesel km</t>
  </si>
  <si>
    <t>Van - Average (up to 3.5 tonnes) Diesel miles</t>
  </si>
  <si>
    <t>Van - Class I (up to 1.305 tonnes) Petrol km</t>
  </si>
  <si>
    <t>Van - Class II (1.305 to 1.74 tonnes) Petrol miles</t>
  </si>
  <si>
    <t>Van - Class II (1.305 to 1.74 tonnes) Petrol km</t>
  </si>
  <si>
    <t>Van - Class III (1.74 to 3.5 tonnes) Petrol km</t>
  </si>
  <si>
    <t>Van - Class III (1.74 to 3.5 tonnes) Petrol miles</t>
  </si>
  <si>
    <t>Van - Average (up to 3.5 tonnes) Petrol km</t>
  </si>
  <si>
    <t>Van - Average (up to 3.5 tonnes) Petrol miles</t>
  </si>
  <si>
    <t>Van - Average (up to 3.5 tonnes) LPG km</t>
  </si>
  <si>
    <t>Van - Average (up to 3.5 tonnes) LPG miles</t>
  </si>
  <si>
    <t>Van - Average (up to 3.5 tonnes) Unknown Fuel km</t>
  </si>
  <si>
    <t>Van - Average (up to 3.5 tonnes) Unknown Fuel miles</t>
  </si>
  <si>
    <t>Motorbike - Average km</t>
  </si>
  <si>
    <t>Motorbike - Average miles</t>
  </si>
  <si>
    <t>HGV - average rigid (diesel, 50% laden) km</t>
  </si>
  <si>
    <t>HGV - average rigid (diesel, 50% laden) miles</t>
  </si>
  <si>
    <t>HGV - average articulated (diesel, 50% laden) km</t>
  </si>
  <si>
    <t>HGV - average articulated (diesel, 50% laden) miles</t>
  </si>
  <si>
    <t>HGV - average all types &amp; sizes (diesel, 50% laden) km</t>
  </si>
  <si>
    <t>HGV - average all types &amp; sizes (diesel, 50% laden) miles</t>
  </si>
  <si>
    <t>Biomass (Wood Chips)kWh</t>
  </si>
  <si>
    <t>Biomass (Wood Chips) tonnes</t>
  </si>
  <si>
    <t>Biomass (Wood Pellets) tonnes</t>
  </si>
  <si>
    <t>Biomass (Wood Pellets) kWh</t>
  </si>
  <si>
    <t>Biogas kWh</t>
  </si>
  <si>
    <t>Biogas tonnes</t>
  </si>
  <si>
    <t>Landfill gas tonnes</t>
  </si>
  <si>
    <t>Landfill gas kWh</t>
  </si>
  <si>
    <t>LPG kWh</t>
  </si>
  <si>
    <t>LPG litres</t>
  </si>
  <si>
    <t>Baseline Year</t>
  </si>
  <si>
    <r>
      <rPr>
        <b/>
        <sz val="11"/>
        <color theme="1"/>
        <rFont val="Calibri"/>
        <family val="2"/>
        <scheme val="minor"/>
      </rPr>
      <t xml:space="preserve">Please select </t>
    </r>
    <r>
      <rPr>
        <sz val="11"/>
        <color theme="1"/>
        <rFont val="Calibri"/>
        <family val="2"/>
        <scheme val="minor"/>
      </rPr>
      <t>- Emission Factor Year</t>
    </r>
  </si>
  <si>
    <t>LULUCF Net Emissions</t>
  </si>
  <si>
    <t xml:space="preserve">Public Sector Report on Compliance with Climate Change Duties 2020 Template (excel format) - 2019-2020 Factors </t>
  </si>
  <si>
    <t>North Lanarkshire Council</t>
  </si>
  <si>
    <t>Error in total corrected from previous year's report</t>
  </si>
  <si>
    <t>combined figure of Energy Team and Fleet</t>
  </si>
  <si>
    <t>Fleet figures only</t>
  </si>
  <si>
    <t>Combined with domestic food waste</t>
  </si>
  <si>
    <t>Commercial food waste only</t>
  </si>
  <si>
    <t>Glass banks only. Domestic glass captured in mixed recycling</t>
  </si>
  <si>
    <t>Landfill Gas CHP</t>
  </si>
  <si>
    <t>Auchinlea Site, note figures are calendar year.</t>
  </si>
  <si>
    <t>Biomass (Woodchip)</t>
  </si>
  <si>
    <t>Solar Thermal</t>
  </si>
  <si>
    <t>Wind Turbine</t>
  </si>
  <si>
    <t>Solar PV</t>
  </si>
  <si>
    <t>Based on consumed 85% of actual generated</t>
  </si>
  <si>
    <t>0.3% of total kwh is based on estimate as there was a gap in the utility statement data.</t>
  </si>
  <si>
    <t>as above</t>
  </si>
  <si>
    <t>mid2019 population estimates</t>
  </si>
  <si>
    <t>Approved net expenditure budget in Feb 2019 for next financial year (2019/20) adjusted during year for minor movements of funding.</t>
  </si>
  <si>
    <t xml:space="preserve">North Lanarkshire Council (NLC) is Scotland's fourth most populated local authority in Scotland with a population of 341,370 (2019 mid-year estimate from National Register of Scotland - NRS), living with 152,443 household (2019 projected estimate from National Register of Scotland - NRS). North Lanarkshire covers an approximate land area of 47,231.9 hectares with a population density of 7.2 people per hectare.  The council has a number of responsibilities (duties) such as educational provision for children and young people, and waste management which contribute to the emissions contained within the council boundary (stationary, waste and transportation).
The Plan for North Lanarkshire is the council’s shared ambition for inclusive growth and prosperity for all - where North Lanarkshire is the place to ‘Live – Learn – Work – Invest – Visit’.  It sets the direction for the council, its partners and stakeholders.  The Plan incorporates both its mandatory duties as well as it powers (permissive and regulatory). The following is a summary relevant ‘activities’:
- To deliver on the shared ambition and improve North Lanarkshire’s resource base requires a one council approach to property management and a property estate that meets the needs of communities and services, while ensuring the sustainability of ongoing property costs.  
- The ‘Asset review and rationalisation’, aims to radically change how the council uses its office accommodation portfolio, reducing the requirement for many existing premises through more flexible working practices and improved space utilisation.
- The ‘Integrated community hubs campuses’, will facilitate further asset rationalisation across the school estate.
- The ‘Schools new build programme’, will ensure continued delivery of educational projects currently under consideration.  This will deliver more modern buildings which will replace less efficient community type facilities and ensure that in most communities the school will become the focus of education and community activities.  This will allow the closure of less efficient under-utilised community buildings.  Going forward the programme will align with the community hub / campus model.
- The ‘Rationalisation of operational base’, contributes to the asset rationalisation priority as depots will be reduced, with the entire waste management service operating from a single base.
The council has an obligation to continually improve its carbon management and also to improve the air quality of the environment. A significant contributing factor to air pollution within North Lanarkshire is from its own vehicles and properties.  Through the ‘Energy and carbon management’, the council fleet will be reviewed to ensure that, wherever possible, a cleaner form of engine is deployed. This will include the provision of alternative fuel sources, including electrical vehicles. Further to this will be an increase in the overall number of electrical charging locations throughout the council area.  
In terms of properties, further reductions in the carbon footprint can be achieved as a consequence of the asset review and rationalisation work and by rolling out energy saving measures.  This includes improvements to heating and lighting, insulation of buildings, installation of more fuel efficient boilers, and installation of building energy management systems (BEMS) across all the council’s major buildings.
Overall the council has a number of strategies, action plans and policies which all contribute to the development and protection of the environment within North Lanarkshire.
</t>
  </si>
  <si>
    <t>Elected members and senior officers within the council are responsible for checking that proper arrangements for the governance of the council's affairs and the stewardship of its resources are in place and operating effectively. The work of the council is supported by its Services, Locality Partnerships and Arms-length or External Bodies (ALEOs).  Each service reports to committee, sub-committee, convener, corporate management team and to all staff through reports, policies, plans, campaigns, team briefings and chief executive update. Elected Members consider all reports seeking political approval or policy change. All committees monitor the ‘environmental impact’ of its reports and this includes impact on consumption/carbon emissions. Work continues to develop new carbon activities to maintain the council's momentum in terms of improving its carbon footprint. A further review of carbon management governance is underway in parallel to a review of dedicated staffing resources with an overall aim to strengthen and embed carbon management (and climate change) within the organisation.</t>
  </si>
  <si>
    <t>See file NLC Carbon Boundary and Local Strategic Context</t>
  </si>
  <si>
    <t>See file Climate Change Group Structure</t>
  </si>
  <si>
    <t>The Climate Change Group, originally known as the Carbon Management Group, was formed in June 2016. The role of the group is to ensure carbon and climate actions are integrated within the council activities including:- the implementation of the carbon management plan; participation in Climate Ready Clyde; the development of a wider climate strategy; and, having an input to any other arising relevant council policies, plans, actions and targets. The group is comprised of a Chair, senior management and council officers, supported by a lead officer for climate change. Ensuring that the climate agenda is developed and progressed throughout the organisation, the Group mainly has a strategic role, while individual services are responsible for their respective policy and project delivery.  Meeting on a quarterly basis, the group’s strategy is to ensure that the council achieves the Climate Emergency Target for 2030.  The group reports to the Environment and Transportation Committee, as well other aspects of the governance structure referred to in section 2a. The group reports the council's footprint on an annual basis via the Public Sector Duties Climate Change reporting.
The Plan for North Lanarkshire identifies a sustainable North Lanarkshire as a strategic priority with a clear focus on improving energy efficiency; reducing CO2; improving the quality and energy efficiency of home; contributing to meeting the climate change target. 
The council’s Carbon Management Plan is contained within the Environmental Strategy. The strategy also incorporates the following:- Local Transport Strategy;  Walking and Cycling Strategy; Open Space Strategy; Core Path Plan; and Biodiversity Action Plan. Other supporting documents are:- Tree Asset Management Strategy; and Single Use Plastic Action Plan. All are under the government of the Environment and Transportation Committee.</t>
  </si>
  <si>
    <t xml:space="preserve">PO29 : Energy and carbon management  - Review council's fleet and property assets to reduce energy costs and improve carbon management and air quality
</t>
  </si>
  <si>
    <t>The Plan for North Lanarkshire : Programme of Work (Committee Report)</t>
  </si>
  <si>
    <t>https://mars.northlanarkshire.gov.uk/egenda/images/att90396.pdf</t>
  </si>
  <si>
    <t>Investigate different communication tools with a view to designing and implementing a council wide engaging communication plan to target and encourage potential areas of carbon savings</t>
  </si>
  <si>
    <t>Carbon Management Plan 2019-2022</t>
  </si>
  <si>
    <t>Continue to develop the council's asset information to inform and underpin future project development and carbon savings</t>
  </si>
  <si>
    <t>Continue to evaluate further use of technologies to continually improve the council's energy efficiency, resulting in the reduction of the council's carbon footprint and improvement in source data</t>
  </si>
  <si>
    <t>Support the review of the use of 'Grey Fleet' for business travel</t>
  </si>
  <si>
    <t>Sites of special scientific interest' sites to be in a local bogs management scheme</t>
  </si>
  <si>
    <t>Refuse new applications for extraction consents on all European, national and locally designated peatlands</t>
  </si>
  <si>
    <t>Promote awareness of biological and cultural importance of mosses to local communities adjacent to lowland, raised\intermediate bogs</t>
  </si>
  <si>
    <t>North Lanarkshire Biodiversity Action Plan 2015- 2020</t>
  </si>
  <si>
    <t>Undertake favourable management works to improve council owned bog sites</t>
  </si>
  <si>
    <t>Collate information on council owned bogs regarding their condition and management</t>
  </si>
  <si>
    <t>The council will strive to reduce car journeys for work purposes e.g. by tele conferencing. For instances where work travel is necessary the council's pool car fleet will be utilised with electric/hybrid vehicles provided where possible</t>
  </si>
  <si>
    <t>Air Quality Action Plan 2018-2021</t>
  </si>
  <si>
    <t>https://mars.northlanarkshire.gov.uk/egenda/images/att89171.pdf</t>
  </si>
  <si>
    <t>Further consideration will be given to reduce the number of private vehicles used for council business, introducing bus/sustainable transport where possible</t>
  </si>
  <si>
    <t>Tracking devices will continue to be fitted to NLC fleet vehicles in order to provide information on managing idling/speeding and unnecessary journeys</t>
  </si>
  <si>
    <t>Driver certificate of professional competence training will be provided for all council drivers, including modules on safe and efficient driving</t>
  </si>
  <si>
    <t>The council will continue to increase the provision of electric vehicle (EV) charging points, where possible ensuring these are accessible to both council staff and the general public. The council will engage with other public sector agencies (e.g. NHS Lanarkshire) to encourage similar provision to ensure adequate coverage of EV charge points across the North Lanarkshire area</t>
  </si>
  <si>
    <t>The council will abide by their statutory duty of sustainable procurement and include vehicle standards in the sustainability section of the sourcing methodology documentation, which will consequently feed through into the specification / award criteria where appropriate</t>
  </si>
  <si>
    <t>The council will continue to progress their work place travel plan, especially in view of other relevant NLC policies, such as property rationalisation, homeworking policy etc.</t>
  </si>
  <si>
    <t>Improving access by public transport, cycling and walking</t>
  </si>
  <si>
    <t>To increase the role of walking and cycling as a transport mode, particularly for short trips within town centres and around urban fringes</t>
  </si>
  <si>
    <t>Walking and cycling strategy</t>
  </si>
  <si>
    <t>To encourage and facilitate walking and cycling as a leisure and tourist activity in order to realise the benefits gained to health, environment and the local economy</t>
  </si>
  <si>
    <t>To develop a safe, convenient, efficient and attractive transport infrastructure, which encourages and facilitates the use of walking, cycling and public transport</t>
  </si>
  <si>
    <t>To maintain and expand the current extent of woodland in North Lanarkshire</t>
  </si>
  <si>
    <t>To improve the quality of woodland within North Lanarkshire</t>
  </si>
  <si>
    <t>To improve the quality of access to woodlands</t>
  </si>
  <si>
    <t>To improve the biodiversity of woodlands</t>
  </si>
  <si>
    <t>Conserve and enhance suitable pine martin habitat</t>
  </si>
  <si>
    <t>Maintain and expand the pine martin population in North Lanarkshire</t>
  </si>
  <si>
    <t>Maintain and enhance the population and distribution of native bluebells in North Lanarkshire</t>
  </si>
  <si>
    <t>Improve public and employee knowledge of the threats posed to native bluebell populations</t>
  </si>
  <si>
    <t>Woodland Management Plan</t>
  </si>
  <si>
    <t>The council supports recycling centres, all forms of renewable energy generation and telecommunication proposals (p.39)</t>
  </si>
  <si>
    <t>North Lanarkshire Local Plan Policy document (2012-onwards)</t>
  </si>
  <si>
    <t>The Council will maintain community wellbeing in residential areas by protecting community facilities (p.53)</t>
  </si>
  <si>
    <t>The Council will enhance the community wellbeing of residential areas by supporting the development of new schools (p.54)</t>
  </si>
  <si>
    <t>The Council will safeguard sites of importance for natural heritage and biodiversity from development (p. 62)</t>
  </si>
  <si>
    <t>The Council will promote green networks of natural environment assets by requiring proposals affecting them to contribute to their enhancement (p. 66 &amp; 67)</t>
  </si>
  <si>
    <t>The Council will protect the character and promote development in the green belt and the rural investment area by restricting development to acceptable types and operating assessment criteria (p. 68 &amp; 70)</t>
  </si>
  <si>
    <t>The Council and its partners will continue to guide resources towards improvement of our historic environment and green network of parks and other open spaces (p. 73 &amp; 74)</t>
  </si>
  <si>
    <t>North Lanarkshire Local Plan</t>
  </si>
  <si>
    <t>Local Transport Strategy</t>
  </si>
  <si>
    <t>The strategy includes continuing to publicise the car sharing database for workplaces, colleges and schools. This includes email drops to staff consulting on events such as car sharing days to raise the profile of the initiative etc. In addition, staff are encouraged to complete electric car examinations to allow them to use the fleet of pool cars available to all council staff. In addition, the organisations promotes the Cycle to Work Scheme.</t>
  </si>
  <si>
    <t>Carbon Management Plan</t>
  </si>
  <si>
    <t>2019-2022</t>
  </si>
  <si>
    <t>Air Quality Action Plan</t>
  </si>
  <si>
    <t>2018-2021</t>
  </si>
  <si>
    <t>The plan focuses on mitigation in terms of climate change, with the focus of fleet actions and grey fleet is to reduce emissions.</t>
  </si>
  <si>
    <t>Digital and IT Strategy</t>
  </si>
  <si>
    <t>2019-2024</t>
  </si>
  <si>
    <t>Local Housing Strategy</t>
  </si>
  <si>
    <t>2016-2021</t>
  </si>
  <si>
    <t>In line with Scottish Government LHS guidance, the document incorporates climate change as a key priority. Some notable actions within the strategy include developing and implementing technologies to reduce energy consumption.</t>
  </si>
  <si>
    <t>Waste Collection Plan</t>
  </si>
  <si>
    <t>Fresh Water Action Plan</t>
  </si>
  <si>
    <t>https://www.northlanarkshire.gov.uk/CHttpHandler.ashx?id=16569&amp;p=0</t>
  </si>
  <si>
    <t>2010-onwards</t>
  </si>
  <si>
    <t>2012-onwards</t>
  </si>
  <si>
    <t>2017-onwards</t>
  </si>
  <si>
    <t>ongoing</t>
  </si>
  <si>
    <t>North Lanarkshire Local Plan (as above)
Contaminated Land Guidance</t>
  </si>
  <si>
    <t>This strategy supports and encourages developing a digital economy and place that will improve connectivity within North Lanarkshire’s communities and support inward investment and economic regeneration. It brings together related policies to ensure each takes account of common factors and delivers the best possible outcomes for North Lanarkshire's communities.</t>
  </si>
  <si>
    <t>The council are prioritising off gas grid villages for the use of air source heat pumps coupled (potentially) with solar photovoltaic panels. The council has also taken part in phase 2 of the LHEES project and now awaits guidance on how to progress further.</t>
  </si>
  <si>
    <t>A series of actions to protect our fresh water areas.  The Freshwater Plan aims to protect and safeguard existing freshwater sites and help to enhance and encourage future projects that will increase wetland sites and prevent fragmentation between habitats.</t>
  </si>
  <si>
    <t>It is council policy to reduce the amount of vacant and derelict land in North Lanarkshire and this means allowing such sites to be re-developed. This ensures efficient use of space in urban areas and assists regeneration initiatives in North Lanarkshire. It is imperative, however, that any development of land does not impact on human health or the environment and is developed in a safe, carefully considered manner in line with current best practice. Guidance is provided for developers in respect of contaminated land.</t>
  </si>
  <si>
    <t>The council have recently joined Adaptation Scotland Benchmarking Peer Group. The intention is to apply the toolkit to develop an adaptation strategy.</t>
  </si>
  <si>
    <t>The Local Transport Strategy details how the council intend to deliver national objectives at a local level, and provides an action plan for meeting local challenges and objectives.  The LTS document sets out the principles by which North Lanarkshire Council will maintain and improve all of it's transport networks, as well as demonstrate how the Council has applied national and regional transport policy locally.</t>
  </si>
  <si>
    <t>To be revised and extended to 2030. Energy efficiency savings is the main delivery vehicle for the carbon management plan. Energy efficiency projects are delivered with a view to achieving specified carbon reductions. The replacement of existing streetlights by a LED light source will reduce the Councils street lighting energy consumption and associated CO2 (greenhouse gas) production.</t>
  </si>
  <si>
    <t>A new system was introduced to streamline waste collection in North Lanarkshire and result in a reduction of waste to landfill, approximately 130,000 properties have moved to a four bin system. The Clyde Valley Residual Waste project commenced late 2019/early 2020. The project diverts waste from landfill and is incinerated.</t>
  </si>
  <si>
    <t>Renewable Electricity</t>
  </si>
  <si>
    <t>The council declared a climate emergency in June 2019. The following May (2020) the council approved the redevelopment of the Carbon Management Plan, extending it to 2030, and the development of an area wide climate strategy for North Lanarkshire. (See 'Response to declaring a climate emergency' https://mars.northlanarkshire.gov.uk/egenda/images/att93934.pdf )</t>
  </si>
  <si>
    <t>1. Review staffing resourcing for climate change
2. Redevelop the Carbon Management Plan and begin work on develop an Adaptation Strategy and wider area climate strategy
3. Publish an energy policy for the corporate estate
4. Facilitate the expansion of EV charging in Lanarkshire
5. Continue to rationalise our corporate assets to positively impact on emissions</t>
  </si>
  <si>
    <t>There is a corporate and strategic commitment to climate change embedded within The Plan for North Lanarkshire. The programme of works which is the delivery vehicle for the plan is not exhaustive of all carbon activities. However, the introduction of an environment impact section within the council's committee report template captures positive, negative and neutral impacts from activities on carbon emissions and the wider environment. The council has joined Adaptation Scotland's Benchmarking Peer Group and is a supporting member of Sustainable Scotland Network. Membership of both collaborative groups will enable the council to benefit from peers experiences as well as sharing of information.</t>
  </si>
  <si>
    <t>Emissions increased  in transitioning phase of new bin collection service delivery</t>
  </si>
  <si>
    <t>This is green waste only (predominantly from Household Waste Recycling Centres and land management)</t>
  </si>
  <si>
    <t>Previously unreported consumption of landfill gas chp in this section. (Landfill Gas)</t>
  </si>
  <si>
    <t>Carbon footprint for the council - tCO2e</t>
  </si>
  <si>
    <t>tCO2e = units and target is 'net' zero
Boundary = council's identified carbon boundary which includes Scope 1, 2 and some 3 emissions</t>
  </si>
  <si>
    <t>carbon emissions per FTE employee</t>
  </si>
  <si>
    <t>2015/116</t>
  </si>
  <si>
    <t>Boundary = council's identified carbon boundary which includes Scope 1, 2 and some 3 emissions</t>
  </si>
  <si>
    <t xml:space="preserve">Recycling - % household waste collected during the year that was recycled </t>
  </si>
  <si>
    <t xml:space="preserve"> Vacant and derelict land - number of hectares improved, remediated or developed using the Vacant and Derelict Land Fund </t>
  </si>
  <si>
    <t>units = hectares removed from register</t>
  </si>
  <si>
    <t>Number of second hand purchases / buy back (domestic)</t>
  </si>
  <si>
    <t>units = number of houses/properties
domestic dwellings are outwith the scope of the council's carbon boundary.</t>
  </si>
  <si>
    <t xml:space="preserve">Procurement contracts - % qualifying contracts awarded to clients who meet fair work criteria
</t>
  </si>
  <si>
    <t>2021/22</t>
  </si>
  <si>
    <t>units is number of contractors</t>
  </si>
  <si>
    <t xml:space="preserve">Energy Efficiency Standard for Social Housing (EESSH) - % of properties in scope that meet the standard
</t>
  </si>
  <si>
    <t>units is number of houses. %  increase.
Emission lie out with the scope of the council's carbon boundary.</t>
  </si>
  <si>
    <t>Decarbonisation of fleet vehicles</t>
  </si>
  <si>
    <t>petrol and diesel light commercial vehicles to phased out by 2025. Heavier vehicles by 2030.</t>
  </si>
  <si>
    <t>NLC K_H 01 DHW Boiler Replacement</t>
  </si>
  <si>
    <t>NLC MOS 01 DHW Boiler Replacement</t>
  </si>
  <si>
    <t>NLC BELL 02 Lighting upgrade</t>
  </si>
  <si>
    <t>NLC C_C 02 Lighting Upgrade Offices</t>
  </si>
  <si>
    <t>NLC C_C 03 Lighting Upgrade Concert Hall</t>
  </si>
  <si>
    <t>NLC RSC 02 Floodlighting upgrade</t>
  </si>
  <si>
    <t>NLC SLC 02 Lighting Upgrade</t>
  </si>
  <si>
    <t>COVID-19 Impact</t>
  </si>
  <si>
    <t>Scientific forecast of between 4%-7%. Lesser value estimate applied.</t>
  </si>
  <si>
    <t>Clyde Valley Residual Waste Project</t>
  </si>
  <si>
    <t>Waste is diverted from landfill to the project's incineration plant</t>
  </si>
  <si>
    <t>Calculated using NDEEF projects, LED project to date and waste project</t>
  </si>
  <si>
    <t>Salix/NLC capital fund</t>
  </si>
  <si>
    <t>With regard to environmental assets, internal monitoring programmes are in place for sites. Audits are also carried out by an external source such as SEPA and ISO organisations. 
(As per 4a, the council has commenced progressing the development of its own adaptation plan.)</t>
  </si>
  <si>
    <t>Taken from 3f projects</t>
  </si>
  <si>
    <t>This partnership project between Buglife and North Lanarkshire Council transformed five areas of amenity grassland, totalling 5.2 hectares, into colourful species-rich wildflower grasslands. These wildflower and grassland meadows were created with the help of the local community who were also involved in bug walks, survey days and workshops.</t>
  </si>
  <si>
    <t>Flood risk management. Management of flood risk through partnership working in compliance with the flood risk management act (partnership Clyde, Loch Lomond, local plan district, and Forth Estuary).</t>
  </si>
  <si>
    <t>The organisation signed the concordat in August 2013 and supports the work of the GCV Green Network Partnership. The GCVGN is embedded in all relevant policies, strategies and plans most notably the community plan, development plans and local biodiversity action plan.</t>
  </si>
  <si>
    <t>Our objectives are to maintain and enhance:* population and natural ranges of native species and the quality and range of wildlife habitats;* internally and nationally important and threatened species, habitats and eco systems;* species, habitats and managed eco systems that are characteristic of North Lanarkshire or are of local importance;* the biodiversity of natural and semi natural habitats where this has diminished over recent decades.</t>
  </si>
  <si>
    <t>The seven loch project continues to explore opportunities to deliver green infrastructure in key areas.</t>
  </si>
  <si>
    <t>Seven Lochs Wetland Park :The Seven Loch Wetland Park is a Green Network Project bringing together 20sq km of lochs, parks, nature reserves and woodlands between Glasgow and Coatbridge to create a major new heritage park for Scotland. In early 2014, £250K of development funding from HLF were secured to take forward plans for the park. Led by the Glasgow Clyde Valley Green Network Partnership, other partners include Glasgow City Council and Forestry Commission Scotland. The project has led to several biodiversity improvements in the area, and has contributed to local knowledge and appreciation of greenspaces.</t>
  </si>
  <si>
    <t>North Lanarkshire Local Plan was adopted 28 September 2012 and has a 5-10 year strategy for physical development. Its policies and development proposals are intended to ensure that:* there are enough different land uses to allow North Lanarkshire to be a successful place;* facilities are in the right place for people to access them;* development does not harm the environment.</t>
  </si>
  <si>
    <t>North Lanarkshire is home to varied landscapes, habitats, and areas of open space and lies within the central Scotland forest. The programme of tree planting and environment improvements is helping to form a attractive mosaic of woodland, farmland, shelter belts, hedgerows, lochs and reservoirs.</t>
  </si>
  <si>
    <t>Garrel burn water environment fund project in feasibility stages.  Delivery will start in early 2020 improving flood storage and biodiversity around Drumbeck Marsh.</t>
  </si>
  <si>
    <t>Refer to 4a and 4c with regard to flood risk /surface water.</t>
  </si>
  <si>
    <t>The North Lanarkshire Local Plan contains a range of land use policies. Many of these are supported by a range of supplementary planning guidance documents, which continue to be developed.</t>
  </si>
  <si>
    <t>Supplementary planning guidance 09 flooding and drainage.</t>
  </si>
  <si>
    <t>The supplementary planning guidance accompanies the local plan and provides support in this area, e.g. SPG01 landscaping.</t>
  </si>
  <si>
    <t>The organisation continues to deliver installation of energy measures, complimented by energy advice and this is additional supported via the council website Saving Energy, Saving Money.</t>
  </si>
  <si>
    <t>This informative website page is in line with the priorities embedded within the plan for North Lanarkshire.  North Lanarkshire Council has a vision to inclusive growth across each community. It also contributes to our carbon management approach and vision, to prevent further climate breakdown.</t>
  </si>
  <si>
    <t xml:space="preserve">North Lanarkshire Council continues to be an active member of Climate Ready Clyde, which includes looking to develop a Climate Adaptation Strategy with supporting action plan for Glasgow City Region. In November 2018, ‘Towards a Climate Ready Clyde: Climate Risks and Opportunities for Glasgow City Region’ was published. 
As a new member of Adaptation Scotland's Benchmarking Peer Group, the council's intends to progress the adaptation toolkit. An early phase of this is to review climate risks.  </t>
  </si>
  <si>
    <t>As per 4e</t>
  </si>
  <si>
    <t>Flooding -
• Maintain and repair watercourses, emergency response planning, focus on particularly vulnerable areas.  Site Protection Plan Reduce the risk of river flooding to non-residential properties in Bothwellhaugh. Sustainable Drainage The council continues to follow the regulations under the Water Environment (Controlled Activities) (Scotland) Regulations 2011 to ensure that reasonable protection is provided to the water environment, and have a memorandum of understanding with Scottish Water in terms of adoption.
Flood protection studies include:
• Reduce the risk of floods from the Luggie Water to residential properties in Cumbernauld  • Reduce the risk of river flooding to residential properties and non-residential properties in Kilsyth  • Reduce the risk of river flooding to residential properties in Greenacres • Reduce the risk of flooding to residential properties in Holytown.
Surface Water Plan/Studies include:
• Reduce the economic damages and risk to people from surface water flooding in Cumbernauld  • Surface Water Management Plan for Cumbernauld (East) • Reduce the economic damages and risk to people from surface water flooding in Kilsyth  • Reduce the economic damages and risk to people from surface water flooding in Motherwell and Wishaw  • Reduce the economic damages and risk to people from surface water flooding in Coatbridge and Airdrie. Within the corporate property portfolio a number of activities have taken place to adapt to climate change including:* the council provides advice via a number of mediums to various stakeholders in how to prepare and respond to disruptive weather such as travel advice/safe routes home. Our involvement in the Climate Ready Clyde partnership continues to develop an overall strategy for the city region.
The Plan for North Lanarkshire
Within the Plan for North Lanarkshire, there is a recognised programme of works, which focus on: • Co-ordinating the councils environmental assets (e.g. trees, flower beds, open spaces, bridges, lighting columns, and carparks) to enable a holistic overview of the management and maintenance of environmental assets • Developing a five-year parks master plan (with timetabling and resources), initially focussing on Strathclyde, Drumpellier and Palacerigg Country Parks. Ensuring further development of the use of greenspace to improve health, wellbeing, and social outcomes as the council recognises the value of both green and blue space in the future health outcomes of its residents • Sharing services and developing Auchinlea as a dedicated waste transfer facility and investigating extension of shared Clyde Valley waste arrangements • Undertaking and developing community asset mapping (e.g. on human, social, environmental, place, financial, and physical assets), and ensuring this contributes to town centre regeneration and wider vision plans. This work will contribute to future adaptation planning. 
The programme of works contribute and support our ambitions embedded within the Plan for North Lanarkshire. Some of our ambitions include:
• Transforming our natural environment to support wellbeing and inward investment and enhance it for current and future generations 
• Ensuring the council keep our environment clean, safe, and attractive
• Refocusing our town centres and communities to be multi-functional connected places, which maximise social, economic, and environmental opportunities
• Ensuring intelligent use of data and information to support fully evidence based decision-making and future planning
• Improving engagement with communities and develop their capacity to help themselves.</t>
  </si>
  <si>
    <t>The Council has a number of contracts that are delivering sustainable benefits, these include utilities, fleet, waste and construction.</t>
  </si>
  <si>
    <t>Council procurement procedures require the development of a Sourcing Methodology at an early stage of the procurement process for all significant procurements. The Sourcing Methodology requires early consideration of sustainability and how to drive maximum benefit for the Council across the agreed strategic sustainable commitments. In the last year the Council has adopted the 'Scottish Governments Prioritisation Tool' approach. The Councils Procurement Strategy sets out how the Council intends to fulfil the Sustainable Procurement Duty contained within the Procurement Reform (Scotland) Act 2014.</t>
  </si>
  <si>
    <t>Review of previous submissions from peer local authorities (available on SSN website) enables the council to review its own content.</t>
  </si>
  <si>
    <t>Less than 1% of utility consumption data has been estimated due to a gap in supplier's statement. The estimate calculations have went through a process of verification however this is in the absence of the actual consumption data.</t>
  </si>
  <si>
    <t>Baseline figure is percentage of respective total waste</t>
  </si>
  <si>
    <t>Within the council's risk register, climate change has been identified as a key risk and has presently a number of key controls and actions whose focus is mitigation. As a new member of Adaptation Scotland's Benchmarking Peer Group, the council will now begin to progress and apply the toolkit. As a member of Climate Ready Clyde the council was a stakeholder in the development of the identification of risks and opportunities for the Glasgow region.
Flooding is an identified risk for parts of North Lanarkshire and is incorporated within both the 'Clyde and Loch Lomond Local Flood Risk Management Plan' and the 'Forth Estuary Local Flood Risk Management Plan'. http://www.northlanarkshire.gov.uk/index.aspx?articleid=32600 The above plans will link strategically to the council's new Local Development Plan, which is currently awaiting further consultation. the council continue to fully participate in the Climate Ready Clyde Partnership, which will assist to further drive this agenda.</t>
  </si>
  <si>
    <t>To develop corporate knowledge and understanding, including via peer shared learning, representatives regularly attend events held by Adaptation Scotland as well as specific events and training sessions hosted by the Benchmarking Peer Group. The council is a member of the regional adaptation body 'Climate Ready Clyde' and is a full participant in its activities. The council is represented at board level by a member of the senior management team.</t>
  </si>
  <si>
    <t>The Councils published Procurement Strategy makes a clear commitment to sustainable procurement which includes specific commitments in relation to:-1. job creation:2. reducing carbon emissions and waste;3. adoption of a Whole Lifecycle approach;4. energy efficient and environmentally friendly specifications;5. community benefits; 6. ethical sourcing practices; and7. fair work practices. The Council follows the principles and guidance set out in the Scottish Governments Procurement Journey which includes specific guidance on how to incorporate sustainability in the procurement process. All senior members of the Councils Corporate Procurement have undertaken the Scottish Governments ‘Marrakech’ sustainable procurement training. The Council aims to secure community benefit from all contracts with a total value greater than £1 million.</t>
  </si>
  <si>
    <t>For the purpose of this submission;
1. responsible officers identified
2. internal indicator template checked and gaps are identified for action.
3. Internal verification and valid process apparent in most sources. These are in place as there is other external reporting requirements e.g. SEPA, Zero Waste Scotland.
4. areas of improvement identified, along with areas of good practice
Data validation process:
1. Energy supplier information checked by corporate Energy Team. Data includes both metered and unmetered non domestic supplies.
2. Fuel data from the fuel system (Triscan) downloaded into the fleet system (Tranman) on a daily basis. The pool car petrol usage (shell file) is downloaded into Tranman once per month. The validation is a continuous exercise.
3. Waste: Weighbridge reports and processor returns for disposal outlets used for disposal of waste and recycling stream. Figures are obtained from HMRC approved weighing systems.
4. Internal Audit. An audit was completed early 2020 which included the data collection process.</t>
  </si>
  <si>
    <t>No external validation has been carried out on the reporting year's data.</t>
  </si>
  <si>
    <t>Scope 3 emissions significantly reduced due to waste to incineration project which has diverted significant proportion from landfill.</t>
  </si>
  <si>
    <t>Not at this time. An internal audit was carried out and resulted in some recommendations to further improve carbon management/climate change within the council. These recommendations are being progressed over the next year.</t>
  </si>
  <si>
    <t>https://www.northlanarkshire.gov.uk/your-council/council-strategies-and-plans/council-strategies/environment-strategy/carbon-management</t>
  </si>
  <si>
    <t>https://www.northlanarkshire.gov.uk/your-council/council-strategies-and-plans/council-strategies/environment-strategy/biodiversity</t>
  </si>
  <si>
    <t>https://www.northlanarkshire.gov.uk/your-council/council-strategies-and-plans/council-strategies/environment-strategy/transport</t>
  </si>
  <si>
    <t>https://www.northlanarkshire.gov.uk/your-council/council-strategies-and-plans/council-strategies/environment-strategy/walking-and</t>
  </si>
  <si>
    <t>https://www.northlanarkshire.gov.uk/sites/default/files/2020-09/NLC%20Local%20Plan%202012.pdf</t>
  </si>
  <si>
    <t>https://www.northlanarkshire.gov.uk/sites/default/files/2020-11/Digital%20and%20IT%20Strategy%202020%20review.pdf</t>
  </si>
  <si>
    <t>https://www.northlanarkshire.gov.uk/sites/default/files/2020-06/Local%20Housing%20Strategy%202016%20-%202021.pdf</t>
  </si>
  <si>
    <t>https://www.northlanarkshire.gov.uk/sites/default/files/2020-10/ConLandPlanningGuidanceInaccessible_0.pdf</t>
  </si>
  <si>
    <t>https://mars.northlanarkshire.gov.uk/egenda/images/att79823.pdf</t>
  </si>
  <si>
    <t>https://mars.northlanarkshire.gov.uk/egenda/images/att87897.pdf</t>
  </si>
  <si>
    <t>https://mars.northlanarkshire.gov.uk/egenda/images/att86414.pdf</t>
  </si>
  <si>
    <t>Local Plan: addressing energy, resources and waste issues in order to create a sustainable development with a low ecological footprint including:
reducing energy need; encouraging sustainable construction; promoting health and wellbeing; reducing waste and resources used through effective storage collecting and composting of waste and recyclable materials, and measures which reduce CO2 emissions and encourage low and zero-carbon approaches. 
In June 2019 the council committed to carbon reduction target for 2030 - the target was confirmed in May 2020 as net zero. The committee report in May committed to exploring the development of an area wide climate strategy. Within this the council intends to engage with the main sectors responsible for emissions in the area. The strategy will include housing and will align with the Local Housing Strategy.</t>
  </si>
  <si>
    <t>Biodiversity</t>
  </si>
  <si>
    <t>Phoenix Futures Partnership Projects (Enhanced network of greenspace and woodland for local communities and wildlife)</t>
  </si>
  <si>
    <t>Supporting</t>
  </si>
  <si>
    <t>Contributes to employability, health and wellbeing, protection of biodiversity and delivery of better places.</t>
  </si>
  <si>
    <t>This project allows volunteers to work within the natural environment (generally those who are not near employability status)</t>
  </si>
  <si>
    <t>Seven lochs wetland park (Enhanced network of greenspace and woodland for local communities and wildlife)</t>
  </si>
  <si>
    <t>Participant</t>
  </si>
  <si>
    <t>Contributes to protection of biodiversity and delivery of better places.</t>
  </si>
  <si>
    <t>This involves the development of the largest natural wetland park in Scotland which spans across North Lanarkshire and Glasgow.</t>
  </si>
  <si>
    <t>Clyde and Avon Valley Landscape partnership (Enhanced network of greenspace and woodland for local communities and wildlife)</t>
  </si>
  <si>
    <t>Contributes to protection of biodiversity, lifelong learning, employability and delivering better places.</t>
  </si>
  <si>
    <t>This project provides volunteering and educational opportunities for local residents and has just completed a successful 6 year project.  Legacy work is no on-going to maintain impact.</t>
  </si>
  <si>
    <t>Core path and access strategy project and Get Walking Lanarkshire (Enhanced network of greenspace and woodland for local communities and wildlife)</t>
  </si>
  <si>
    <t>Lead</t>
  </si>
  <si>
    <t>Contribute to protection of biodiversity and health and wellbeing.</t>
  </si>
  <si>
    <t>This project strives on the protection of biodiversity and is recognised as the main key factor to manage outdoor access on sensitive sites. The project also delivers on the national physical exercise outcome.</t>
  </si>
  <si>
    <t>Local biodiversity Projects (Enhanced network of greenspace and woodland for local communities and wildlife)</t>
  </si>
  <si>
    <t>Contributes to the protection of biodiversity and lifelong learning.</t>
  </si>
  <si>
    <t>This partnership project focusses on small projects where the opportunity exists to connect individual schools with their local biodiversity. Schools are connected to their local bogs (i.e. assisting with restoration)</t>
  </si>
  <si>
    <t>The Brownsburn Bog Restoration</t>
  </si>
  <si>
    <t>Contributes to the protection of biodiversity and climate change</t>
  </si>
  <si>
    <t>This project focuses on bog restoration at key sites enhancing carbon storage in the long term and also providing learning opportunities.</t>
  </si>
  <si>
    <t>Woodlands management (Enhanced network of greenspace and woodland for local communities and wildlife)</t>
  </si>
  <si>
    <t>Contributes to protection of biodiversity and climate change (i.e. woodland management)</t>
  </si>
  <si>
    <t>one woodlands project in and around towns is complete.</t>
  </si>
  <si>
    <t>Woodlands - carbon economy (Enhanced network of greenspace and woodland for local communities and wildlife)</t>
  </si>
  <si>
    <t>Contributes to protection of biodiversity, climate change and touches on economic development (woodland management)</t>
  </si>
  <si>
    <t>This project focuses on the use of woodland for wood fuel.
Trees planted to wood fuel provide habitats and increases biodiversity.</t>
  </si>
  <si>
    <t>Woodlands - amenity (Enhanced network of greenspace and woodland for local communities and wildlife)</t>
  </si>
  <si>
    <t>Contributes to the protection of biodiversity, health and wellbeing and delivering better places.</t>
  </si>
  <si>
    <t>This project focuses on planting woodlands to enhance the local area and to be used as a local area for recreation.</t>
  </si>
  <si>
    <t>Forrest schools (Enhanced network of greenspace and woodland for local communities and wildlife)</t>
  </si>
  <si>
    <t>Introducing curriculum in the outdoors. Also provides a contribution to lifelong learning and health and wellbeing.</t>
  </si>
  <si>
    <t>This project works with young people.  Evidence shows link to higher attainment, behaviour etc for participants through active lessons. Children also learn about the natural habitat and the impact on the environment if not cared for. NLC is training teachers and providers to forest school leader level.</t>
  </si>
  <si>
    <t>Lanarkshire Greenspace Health and Wellbeing Partnership (Enhanced network of greenspace and woodland for local communities and wildlife)</t>
  </si>
  <si>
    <t>Contributes to health and wellbeing, lifelong learning and employability.</t>
  </si>
  <si>
    <t>We have launched the 'Our natural health Service' with NHS and Scottish Natural Heritage. It is a 5 year programme to maximise the health benefits of greenspace.</t>
  </si>
  <si>
    <t>Rollout schools education programme and encourage schools to continue participating in the eco schools status</t>
  </si>
  <si>
    <t>A valuable interactive learning resource which shows a commitment to improving air quality.</t>
  </si>
  <si>
    <t>This particular module is aimed at primary 5-7 pupils. This module fulfils the people, place and environment section of the social studies element of the curriculum for excellence. It also complies with aspects of the eco school award scheme.</t>
  </si>
  <si>
    <t>Development of food growing strategy</t>
  </si>
  <si>
    <t>Reduction in food miles and improvement in health and wellbeing.</t>
  </si>
  <si>
    <t xml:space="preserve">The air quality management plan (2017) in North Lanarkshire and its associated actions continue to be a priority in terms of local air quality. We will continue to run our extensive network of automatic air monitors and diffusion tubes in order that we have an accurate picture as possible of air quality levels. We also replaced some of our older particulate monitors and continued with cycling promotion in schools via education and our road colleagues. </t>
  </si>
  <si>
    <t>North Lanarkshire</t>
  </si>
  <si>
    <t>Full</t>
  </si>
  <si>
    <t>BEIS Local Authority territorial CO2 emissions estimates 2005-2018 (kt CO2) - Full dataset, 2005-2018</t>
  </si>
  <si>
    <t>Street lighting</t>
  </si>
  <si>
    <t>Homes and Communities</t>
  </si>
  <si>
    <t>percentage of  NLC newbuild housing stock since baseline</t>
  </si>
  <si>
    <t>overall percentage of  NLC housing stock</t>
  </si>
  <si>
    <t>Work ontinues with a number of properties recorded as abeyance, and are under continuous review, with possible solutions being examined. Planning for EESSH 2 has commenced exploring strategies for retrofit.</t>
  </si>
  <si>
    <t>This action is more of a performance indicator where the 100% level is expected to be maintained if not exceeded.</t>
  </si>
  <si>
    <t>Continue to mitigate impacts of climate change in relation to housing by improving energy efficiency of homes, meeting EESSH requirements and meeting improved new build standards
- Council Stock Meeting EESSH</t>
  </si>
  <si>
    <t xml:space="preserve">Continue to mitigate impacts of climate change in relation to housing by improving energy efficiency of homes, meeting EESSH requirements and meeting improved new build standards -
All Council new build units to meet Silver energy efficiency standards
</t>
  </si>
  <si>
    <t xml:space="preserve">Continue to implement switching framework for North Lanarkshire residents
</t>
  </si>
  <si>
    <t>number of households switching</t>
  </si>
  <si>
    <t>2019-20</t>
  </si>
  <si>
    <t>2018-19</t>
  </si>
  <si>
    <t>Formerly a collective switching site. On the recommendation of the Fairness Commission 2018, site changed to comparison site to enable 365 day accessibility - 1st year figures will be available April 2021. NB: Target is increase from baseline.</t>
  </si>
  <si>
    <t>Housing and communities</t>
  </si>
  <si>
    <t>Forestry</t>
  </si>
  <si>
    <t>Client</t>
  </si>
  <si>
    <t>Scot Gov HEEPS:ABS</t>
  </si>
  <si>
    <t>Capital funding</t>
  </si>
  <si>
    <t>Year on Year</t>
  </si>
  <si>
    <t>Annually</t>
  </si>
  <si>
    <t>Complete</t>
  </si>
  <si>
    <t>Number of households received measures (HEEPS)</t>
  </si>
  <si>
    <t>Number of council housing stock received measures (Air Source Heat Pumps)</t>
  </si>
  <si>
    <t>Number of council housing stock received measures (EWI)</t>
  </si>
  <si>
    <t>Advice given to households on effective operation of installation</t>
  </si>
  <si>
    <t>Information has been provided by contractor. Carbon savings estimated based on type of measure and average household energy use.</t>
  </si>
  <si>
    <t>Delivery of HEEPS subject to successful bid for funding.</t>
  </si>
  <si>
    <t>Tree Asset Management Strategy</t>
  </si>
  <si>
    <t xml:space="preserve">The tree asset management strategy will improve tree management without resorting to large scale tree removal, so maintaining and expanding tree cover and carbon capture benefits.  Specialist solutions may be required for veteran and ancient trees to protect this important biodiversity resource. </t>
  </si>
  <si>
    <t>Awareness Raising</t>
  </si>
  <si>
    <t>Artwork created by school children representing climate change or a key climate change message</t>
  </si>
  <si>
    <t>Partners were all internal: Comms, Event Management and Education</t>
  </si>
  <si>
    <t>Earth Hour</t>
  </si>
  <si>
    <t>Partners were all internal: Comms, and Energy Team</t>
  </si>
  <si>
    <t>Climate Week</t>
  </si>
  <si>
    <t>Webpage and social media promotion</t>
  </si>
  <si>
    <t>Partners were all internal: Comms, Waste and Energy Team</t>
  </si>
  <si>
    <t>Skills/Capacity Building</t>
  </si>
  <si>
    <t>ACT2020 - parternship to deliver Pre-COP26 events within North Lanarkshire engaging with staff, business and third sector, and school children</t>
  </si>
  <si>
    <t>Engie</t>
  </si>
  <si>
    <t>VANL</t>
  </si>
  <si>
    <t>This was postponed due to COVID as the first event was due mid March 2020</t>
  </si>
  <si>
    <t xml:space="preserve">Update of progress provided to committee on 11th November (2020).  Aims to increase access to affordable, healthy, sustainable food by increasing opportunities for people in North Lanarkshire to ‘growyour-own’ (GYO). </t>
  </si>
  <si>
    <t>Waste diverted from landfill to Clyde Valley Residual Waste Project.</t>
  </si>
  <si>
    <t>Capital cost refers to value of report year contract</t>
  </si>
  <si>
    <t>NLC capital fund (report year)</t>
  </si>
  <si>
    <t>This is the overall project for gas and electric boiler upgrades within the corporate estate. There will also be further reductions due to conversion of street lights to LED however these are not accounted for as delivery, although now resumed, was delayed due to COVID-19.</t>
  </si>
  <si>
    <t>The council participate in the bean goose working group and deliver actions in the bean goose action plan to ensure the positive status of the Slamanan plateau SPA.</t>
  </si>
  <si>
    <t xml:space="preserve">The council support citizen science and voluntary environmental monitoring through projects including NL Buzzing giving volunteers skills in wildflower and pollinator identification. </t>
  </si>
  <si>
    <t>The council monitor and treat invasive non native species on council land where they have been identified.</t>
  </si>
  <si>
    <t>The council implement the Scottish Biodiversity Strategy through our local biodiversity plan 2015-2020.</t>
  </si>
  <si>
    <t>The council report on progress through the national online reporting system BARS and make a 3 yearly report to Scottish Government.</t>
  </si>
  <si>
    <t>The council have delivered one woodlands in and around towns projects this year to improve our native woodland quality including additional tree planting.</t>
  </si>
  <si>
    <t>The council have an Open Space Strategy  which provides the context for activities and programmes that positively change the open spaces in our area. The strategy indicates a long term commitment by us to provide accessible and high quality open spaces across our communities and was approved by our committee in August 2004.</t>
  </si>
  <si>
    <t>North Lanarkshire Council remains committed to control areas subjected to flooding across the geographical area (e.g. Kilsyth, Greenacres, Cumbernauld etc.). Some examples include:
Carrying out a project in Dumbreck Local Nature Reserve, and paths by Garrell Burn. This contributes to a larger SEPA partnership project to realign Garrell Burn through the LNR to alleviate localised flooding to existing path network.  This contribution will focus on new paths designed to be protected and resilient to flooding. 
In addition, significant external funding has been secured to improve river quality and habitat at Dumbreck Marsh Local Nature Reserve. As with most of our Local Nature Reserves (LNRs) it is close to schools, nurseries, and residential areas. This project provides opportunities for health and wellbeing benefits, flood alleviation, and cultural and natural heritage conservation and education. 
One of the major habitat improvements will be the re-naturalisation of the Garrell Burn and improvement of access for fish. This will be of great benefit to migratory fish such as salmon and eels, provide habitat for otter, water vole and fresh water invertebrates, as well as significantly improving and sustaining the wetland habitat in Dumbreck Local Nature Reserve.  The improved wetland habitat will support a range of wetland birds.
Risk management focussing on the climate risks within the council are currently ongoing and is recognised as a high profile area for the risk management team and the wider council.
The council continue to contribute and participate in Climate Ready Clyde’s work programme, which includes development of the adaptation strategy and action plan.</t>
  </si>
  <si>
    <t>Robert Steenson</t>
  </si>
  <si>
    <t xml:space="preserve">The reduction in the councils footprint includes the Clyde Valley Residual Waste Project, which was developed in direct response to 'no more than 5% of Scottish waste landfilled by 2025'. It also includes the councils waste strategy to increase the reduced, reuse and recycle material in line with the zero waste legislation. 
The council will begin to develop a pathway to 2030 following its declaration of a climate emergency and commitment to net zero emissions. The council has commenced work on developing an enterprise contract . Carbon and energy have been identified as a key work stream contributing to its development. 
The council is a member of the Scottish Energy Officers’ Network (SEON). This network helps us to drive up performance and deliver quality services by means of benchmarking, good practice exchange and information sharing.
</t>
  </si>
  <si>
    <t>Executive Director (Enterprise &amp; Communities)</t>
  </si>
  <si>
    <t>Earth Hour; Schools Competition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</si>
</sst>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6" formatCode="&quot;£&quot;#,##0;[Red]\-&quot;£&quot;#,##0"/>
    <numFmt numFmtId="43" formatCode="_-* #,##0.00_-;\-* #,##0.00_-;_-* &quot;-&quot;??_-;_-@_-"/>
    <numFmt numFmtId="164" formatCode="_(&quot;£&quot;* #,##0.00_);_(&quot;£&quot;* \(#,##0.00\);_(&quot;£&quot;* &quot;-&quot;??_);_(@_)"/>
    <numFmt numFmtId="165" formatCode="_(* #,##0.00_);_(* \(#,##0.00\);_(* &quot;-&quot;??_);_(@_)"/>
    <numFmt numFmtId="166" formatCode="_-* #,##0.0_-;\-* #,##0.0_-;_-* &quot;-&quot;??_-;_-@_-"/>
    <numFmt numFmtId="167" formatCode="0.0"/>
    <numFmt numFmtId="168" formatCode="_-&quot;£&quot;* #,##0_-;\-&quot;£&quot;* #,##0_-;_-&quot;£&quot;* &quot;-&quot;??_-;_-@_-"/>
    <numFmt numFmtId="169" formatCode="&quot;£&quot;#,##0.00"/>
    <numFmt numFmtId="170" formatCode="_-* #,##0_-;\-* #,##0_-;_-* &quot;-&quot;??_-;_-@_-"/>
    <numFmt numFmtId="171" formatCode="0.0000000"/>
    <numFmt numFmtId="172" formatCode="0.00000"/>
    <numFmt numFmtId="173" formatCode="??0.0?????"/>
    <numFmt numFmtId="174" formatCode="??0.00000"/>
    <numFmt numFmtId="175" formatCode="??0.0????????"/>
    <numFmt numFmtId="176" formatCode="??0"/>
    <numFmt numFmtId="177" formatCode="??0.0????"/>
    <numFmt numFmtId="178" formatCode="#,##0.000"/>
    <numFmt numFmtId="179" formatCode="#,##0_ ;\-#,##0\ "/>
    <numFmt numFmtId="180" formatCode="#,##0.0_ ;\-#,##0.0\ "/>
    <numFmt numFmtId="181" formatCode="#,##0_);\(#,##0\);&quot;-  &quot;;&quot; &quot;@"/>
    <numFmt numFmtId="182" formatCode="&quot;£&quot;#,##0"/>
  </numFmts>
  <fonts count="24" x14ac:knownFonts="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i/>
      <sz val="11"/>
      <color theme="1"/>
      <name val="Calibri"/>
      <family val="2"/>
      <scheme val="minor"/>
    </font>
    <font>
      <u/>
      <sz val="11"/>
      <color theme="10"/>
      <name val="Calibri"/>
      <family val="2"/>
      <scheme val="minor"/>
    </font>
    <font>
      <b/>
      <sz val="14"/>
      <color theme="0"/>
      <name val="Calibri"/>
      <family val="2"/>
      <scheme val="minor"/>
    </font>
    <font>
      <vertAlign val="superscript"/>
      <sz val="11"/>
      <color theme="1"/>
      <name val="Calibri"/>
      <family val="2"/>
      <scheme val="minor"/>
    </font>
    <font>
      <sz val="10.5"/>
      <color theme="1"/>
      <name val="Arial"/>
      <family val="2"/>
    </font>
    <font>
      <sz val="11"/>
      <color rgb="FF002060"/>
      <name val="Calibri"/>
      <family val="2"/>
      <scheme val="minor"/>
    </font>
    <font>
      <sz val="9"/>
      <color indexed="81"/>
      <name val="Tahoma"/>
      <charset val="1"/>
    </font>
    <font>
      <vertAlign val="subscript"/>
      <sz val="11"/>
      <name val="Calibri"/>
      <family val="2"/>
    </font>
    <font>
      <sz val="11"/>
      <name val="Calibri"/>
      <family val="2"/>
    </font>
    <font>
      <sz val="11"/>
      <color theme="7" tint="0.79998168889431442"/>
      <name val="Calibri"/>
      <family val="2"/>
      <scheme val="minor"/>
    </font>
    <font>
      <u/>
      <sz val="11"/>
      <name val="Calibri"/>
      <family val="2"/>
      <scheme val="minor"/>
    </font>
    <font>
      <b/>
      <sz val="11"/>
      <color theme="0"/>
      <name val="Calibri"/>
      <family val="2"/>
      <scheme val="minor"/>
    </font>
    <font>
      <sz val="11"/>
      <color theme="0"/>
      <name val="Calibri"/>
      <family val="2"/>
      <scheme val="minor"/>
    </font>
    <font>
      <sz val="11"/>
      <color rgb="FF000000"/>
      <name val="Arial"/>
      <family val="2"/>
    </font>
    <font>
      <sz val="10"/>
      <name val="Arial"/>
      <family val="2"/>
    </font>
    <font>
      <sz val="11"/>
      <color theme="1"/>
      <name val="Segoe UI"/>
      <family val="2"/>
    </font>
  </fonts>
  <fills count="27">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rgb="FFFFC000"/>
        <bgColor indexed="64"/>
      </patternFill>
    </fill>
    <fill>
      <patternFill patternType="solid">
        <fgColor theme="9" tint="-0.249977111117893"/>
        <bgColor indexed="64"/>
      </patternFill>
    </fill>
    <fill>
      <patternFill patternType="solid">
        <fgColor rgb="FFFFF2CC"/>
        <bgColor indexed="64"/>
      </patternFill>
    </fill>
  </fills>
  <borders count="147">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style="thin">
        <color indexed="64"/>
      </left>
      <right/>
      <top/>
      <bottom/>
      <diagonal/>
    </border>
    <border>
      <left style="thin">
        <color theme="0"/>
      </left>
      <right/>
      <top/>
      <bottom style="thin">
        <color theme="0"/>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0"/>
      </right>
      <top style="thin">
        <color theme="0"/>
      </top>
      <bottom/>
      <diagonal/>
    </border>
    <border>
      <left style="thin">
        <color theme="0"/>
      </left>
      <right style="thin">
        <color theme="0"/>
      </right>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medium">
        <color indexed="64"/>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style="medium">
        <color indexed="64"/>
      </bottom>
      <diagonal/>
    </border>
    <border>
      <left style="thin">
        <color theme="9" tint="0.59996337778862885"/>
      </left>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indexed="64"/>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bottom style="medium">
        <color indexed="64"/>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bottom style="medium">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medium">
        <color indexed="64"/>
      </right>
      <top/>
      <bottom style="thin">
        <color indexed="64"/>
      </bottom>
      <diagonal/>
    </border>
    <border>
      <left style="medium">
        <color indexed="64"/>
      </left>
      <right style="thin">
        <color theme="0" tint="-0.24994659260841701"/>
      </right>
      <top/>
      <bottom style="thin">
        <color theme="0" tint="-0.24994659260841701"/>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right/>
      <top style="thin">
        <color indexed="64"/>
      </top>
      <bottom style="medium">
        <color indexed="64"/>
      </bottom>
      <diagonal/>
    </border>
    <border>
      <left style="medium">
        <color indexed="64"/>
      </left>
      <right style="thin">
        <color theme="4" tint="0.59996337778862885"/>
      </right>
      <top/>
      <bottom/>
      <diagonal/>
    </border>
    <border>
      <left/>
      <right style="thin">
        <color theme="0"/>
      </right>
      <top/>
      <bottom style="medium">
        <color indexed="64"/>
      </bottom>
      <diagonal/>
    </border>
    <border>
      <left style="medium">
        <color indexed="64"/>
      </left>
      <right style="thin">
        <color theme="0"/>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rgb="FF053D5F"/>
      </right>
      <top style="thin">
        <color rgb="FF053D5F"/>
      </top>
      <bottom style="thin">
        <color rgb="FF053D5F"/>
      </bottom>
      <diagonal/>
    </border>
    <border>
      <left style="thin">
        <color rgb="FF053D5F"/>
      </left>
      <right/>
      <top style="thin">
        <color rgb="FF053D5F"/>
      </top>
      <bottom style="thin">
        <color rgb="FF053D5F"/>
      </bottom>
      <diagonal/>
    </border>
    <border>
      <left style="thin">
        <color indexed="64"/>
      </left>
      <right/>
      <top style="thin">
        <color rgb="FF053D5F"/>
      </top>
      <bottom style="thin">
        <color rgb="FF053D5F"/>
      </bottom>
      <diagonal/>
    </border>
    <border>
      <left style="thin">
        <color theme="1"/>
      </left>
      <right style="thin">
        <color theme="0"/>
      </right>
      <top style="thin">
        <color theme="0"/>
      </top>
      <bottom/>
      <diagonal/>
    </border>
    <border>
      <left style="thin">
        <color theme="1"/>
      </left>
      <right style="thin">
        <color theme="0"/>
      </right>
      <top/>
      <bottom/>
      <diagonal/>
    </border>
    <border>
      <left style="thin">
        <color theme="1"/>
      </left>
      <right style="thin">
        <color theme="0"/>
      </right>
      <top/>
      <bottom style="thin">
        <color theme="0"/>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bottom/>
      <diagonal/>
    </border>
  </borders>
  <cellStyleXfs count="10">
    <xf numFmtId="0" fontId="0" fillId="0" borderId="0"/>
    <xf numFmtId="165" fontId="5" fillId="0" borderId="0" applyFont="0" applyFill="0" applyBorder="0" applyAlignment="0" applyProtection="0"/>
    <xf numFmtId="164" fontId="5" fillId="0" borderId="0" applyFont="0" applyFill="0" applyBorder="0" applyAlignment="0" applyProtection="0"/>
    <xf numFmtId="0" fontId="9" fillId="0" borderId="0" applyNumberFormat="0" applyFill="0" applyBorder="0" applyAlignment="0" applyProtection="0"/>
    <xf numFmtId="181" fontId="22" fillId="0" borderId="0" applyFont="0" applyFill="0" applyBorder="0" applyProtection="0">
      <alignment vertical="top"/>
    </xf>
    <xf numFmtId="43" fontId="5" fillId="0" borderId="0" applyFont="0" applyFill="0" applyBorder="0" applyAlignment="0" applyProtection="0"/>
    <xf numFmtId="0" fontId="23" fillId="0" borderId="0"/>
    <xf numFmtId="0" fontId="22" fillId="0" borderId="0"/>
    <xf numFmtId="0" fontId="5" fillId="0" borderId="0"/>
    <xf numFmtId="0" fontId="5" fillId="0" borderId="0"/>
  </cellStyleXfs>
  <cellXfs count="736">
    <xf numFmtId="0" fontId="0" fillId="0" borderId="0" xfId="0"/>
    <xf numFmtId="0" fontId="0" fillId="0" borderId="0" xfId="0" applyBorder="1"/>
    <xf numFmtId="0" fontId="2" fillId="0" borderId="0" xfId="0" applyFont="1" applyFill="1" applyBorder="1" applyAlignment="1">
      <alignment vertical="center"/>
    </xf>
    <xf numFmtId="0" fontId="0" fillId="0" borderId="1" xfId="0" applyFill="1" applyBorder="1"/>
    <xf numFmtId="0" fontId="0" fillId="0" borderId="0" xfId="0" applyFill="1"/>
    <xf numFmtId="0" fontId="3" fillId="7" borderId="0" xfId="0" applyFont="1" applyFill="1" applyBorder="1" applyAlignment="1">
      <alignment horizontal="center"/>
    </xf>
    <xf numFmtId="0" fontId="4" fillId="7" borderId="0" xfId="0" applyFont="1" applyFill="1" applyBorder="1" applyAlignment="1">
      <alignment horizontal="center" vertical="top" wrapText="1"/>
    </xf>
    <xf numFmtId="0" fontId="0" fillId="7" borderId="0" xfId="0" applyFont="1" applyFill="1" applyBorder="1"/>
    <xf numFmtId="0" fontId="0" fillId="7" borderId="0" xfId="0" quotePrefix="1" applyFont="1" applyFill="1" applyBorder="1"/>
    <xf numFmtId="0" fontId="1" fillId="5" borderId="3" xfId="0" applyFont="1" applyFill="1" applyBorder="1" applyAlignment="1">
      <alignment horizontal="center" vertical="center" wrapText="1"/>
    </xf>
    <xf numFmtId="2" fontId="0" fillId="0" borderId="3" xfId="0" applyNumberFormat="1" applyFont="1" applyFill="1" applyBorder="1" applyAlignment="1" applyProtection="1">
      <alignment vertical="center" wrapText="1"/>
      <protection locked="0"/>
    </xf>
    <xf numFmtId="0" fontId="0" fillId="7" borderId="0" xfId="0" applyFont="1" applyFill="1" applyBorder="1" applyAlignment="1">
      <alignment vertical="center" wrapText="1"/>
    </xf>
    <xf numFmtId="2" fontId="0" fillId="7" borderId="0" xfId="0" applyNumberFormat="1" applyFont="1" applyFill="1" applyBorder="1" applyAlignment="1" applyProtection="1">
      <alignment vertical="center" wrapText="1"/>
      <protection locked="0"/>
    </xf>
    <xf numFmtId="0" fontId="0" fillId="0" borderId="25" xfId="0" applyFill="1" applyBorder="1"/>
    <xf numFmtId="0" fontId="3" fillId="7" borderId="26" xfId="0" applyFont="1" applyFill="1" applyBorder="1" applyAlignment="1">
      <alignment horizontal="center"/>
    </xf>
    <xf numFmtId="0" fontId="0" fillId="0" borderId="27" xfId="0" applyFill="1" applyBorder="1"/>
    <xf numFmtId="0" fontId="0" fillId="0" borderId="0" xfId="0" applyFill="1" applyBorder="1"/>
    <xf numFmtId="0" fontId="2" fillId="0" borderId="0" xfId="0" applyFont="1" applyFill="1" applyBorder="1" applyAlignment="1">
      <alignment horizontal="center" vertical="center"/>
    </xf>
    <xf numFmtId="0" fontId="0" fillId="7" borderId="0" xfId="0" applyFill="1" applyBorder="1"/>
    <xf numFmtId="0" fontId="1" fillId="7" borderId="0" xfId="0" applyFont="1" applyFill="1" applyBorder="1" applyAlignment="1">
      <alignment vertical="center" wrapText="1"/>
    </xf>
    <xf numFmtId="0" fontId="1" fillId="7" borderId="0" xfId="0" applyFont="1" applyFill="1" applyBorder="1"/>
    <xf numFmtId="0" fontId="0" fillId="2" borderId="0" xfId="0" applyFill="1" applyBorder="1"/>
    <xf numFmtId="0" fontId="2" fillId="2" borderId="0" xfId="0" applyFont="1" applyFill="1" applyBorder="1" applyAlignment="1">
      <alignment vertical="center"/>
    </xf>
    <xf numFmtId="0" fontId="0" fillId="0" borderId="2" xfId="0" applyFill="1" applyBorder="1"/>
    <xf numFmtId="0" fontId="1" fillId="0" borderId="0" xfId="0" applyFont="1"/>
    <xf numFmtId="0" fontId="0" fillId="0" borderId="33" xfId="0" applyFill="1" applyBorder="1"/>
    <xf numFmtId="0" fontId="2" fillId="6" borderId="18" xfId="0" applyFont="1" applyFill="1" applyBorder="1" applyAlignment="1">
      <alignment horizontal="center" vertical="center"/>
    </xf>
    <xf numFmtId="0" fontId="2" fillId="6" borderId="28" xfId="0" applyFont="1" applyFill="1" applyBorder="1" applyAlignment="1">
      <alignment vertical="center"/>
    </xf>
    <xf numFmtId="0" fontId="2" fillId="6" borderId="23" xfId="0" applyFont="1" applyFill="1" applyBorder="1" applyAlignment="1">
      <alignment vertical="center"/>
    </xf>
    <xf numFmtId="0" fontId="2" fillId="7" borderId="29" xfId="0" applyFont="1" applyFill="1" applyBorder="1" applyAlignment="1">
      <alignment vertical="center"/>
    </xf>
    <xf numFmtId="0" fontId="0" fillId="7" borderId="26" xfId="0" applyFill="1" applyBorder="1"/>
    <xf numFmtId="0" fontId="1" fillId="7" borderId="26" xfId="0" applyFont="1" applyFill="1" applyBorder="1" applyAlignment="1">
      <alignment horizontal="center"/>
    </xf>
    <xf numFmtId="0" fontId="0" fillId="0" borderId="35" xfId="0" applyFill="1" applyBorder="1"/>
    <xf numFmtId="0" fontId="0" fillId="0" borderId="36" xfId="0" applyFill="1" applyBorder="1"/>
    <xf numFmtId="0" fontId="0" fillId="0" borderId="38" xfId="0" applyFill="1" applyBorder="1"/>
    <xf numFmtId="0" fontId="0" fillId="7" borderId="31" xfId="0" applyFill="1" applyBorder="1"/>
    <xf numFmtId="0" fontId="0" fillId="7" borderId="30" xfId="0" applyFill="1" applyBorder="1"/>
    <xf numFmtId="2" fontId="0" fillId="0" borderId="5" xfId="0" applyNumberFormat="1" applyFont="1" applyFill="1" applyBorder="1" applyAlignment="1" applyProtection="1">
      <alignment vertical="center" wrapText="1"/>
      <protection locked="0"/>
    </xf>
    <xf numFmtId="0" fontId="1" fillId="5" borderId="5" xfId="0" applyFont="1" applyFill="1" applyBorder="1" applyAlignment="1">
      <alignment horizontal="center" vertical="center" wrapText="1"/>
    </xf>
    <xf numFmtId="2" fontId="0" fillId="0" borderId="10" xfId="0" applyNumberFormat="1" applyFont="1" applyFill="1" applyBorder="1" applyAlignment="1" applyProtection="1">
      <alignment vertical="center" wrapText="1"/>
      <protection locked="0"/>
    </xf>
    <xf numFmtId="0" fontId="1" fillId="5" borderId="10" xfId="0" applyFont="1" applyFill="1" applyBorder="1" applyAlignment="1">
      <alignment horizontal="center" vertical="center" wrapText="1"/>
    </xf>
    <xf numFmtId="2" fontId="0" fillId="4" borderId="11" xfId="0" applyNumberFormat="1" applyFont="1" applyFill="1" applyBorder="1" applyAlignment="1" applyProtection="1">
      <alignment vertical="center" wrapText="1"/>
      <protection locked="0"/>
    </xf>
    <xf numFmtId="0" fontId="1" fillId="6" borderId="4" xfId="0" applyFont="1" applyFill="1" applyBorder="1" applyAlignment="1">
      <alignment vertical="center" wrapText="1"/>
    </xf>
    <xf numFmtId="0" fontId="0" fillId="4" borderId="6" xfId="0" applyFont="1" applyFill="1" applyBorder="1" applyAlignment="1">
      <alignment vertical="center" wrapText="1"/>
    </xf>
    <xf numFmtId="0" fontId="1" fillId="6" borderId="20" xfId="0" applyFont="1" applyFill="1" applyBorder="1" applyAlignment="1">
      <alignment vertical="center" wrapText="1"/>
    </xf>
    <xf numFmtId="0" fontId="0" fillId="4" borderId="21" xfId="0" applyFont="1" applyFill="1" applyBorder="1" applyAlignment="1">
      <alignment vertical="center" wrapText="1"/>
    </xf>
    <xf numFmtId="0" fontId="1" fillId="6" borderId="48"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1" fillId="6" borderId="50" xfId="0" applyFont="1" applyFill="1" applyBorder="1" applyAlignment="1">
      <alignment horizontal="center" vertical="center" wrapText="1"/>
    </xf>
    <xf numFmtId="0" fontId="0" fillId="0" borderId="58" xfId="0" applyFill="1" applyBorder="1"/>
    <xf numFmtId="0" fontId="2" fillId="7" borderId="32" xfId="0" applyFont="1" applyFill="1" applyBorder="1" applyAlignment="1">
      <alignment vertical="center"/>
    </xf>
    <xf numFmtId="0" fontId="0" fillId="0" borderId="59" xfId="0" applyFill="1" applyBorder="1"/>
    <xf numFmtId="0" fontId="1" fillId="6" borderId="57" xfId="0" applyFont="1" applyFill="1" applyBorder="1" applyAlignment="1">
      <alignment horizontal="center" vertical="center" wrapText="1"/>
    </xf>
    <xf numFmtId="0" fontId="2" fillId="8" borderId="39" xfId="0" applyFont="1" applyFill="1" applyBorder="1" applyAlignment="1">
      <alignment vertical="center"/>
    </xf>
    <xf numFmtId="0" fontId="2" fillId="8" borderId="40" xfId="0" applyFont="1" applyFill="1" applyBorder="1" applyAlignment="1">
      <alignment vertical="center"/>
    </xf>
    <xf numFmtId="0" fontId="2" fillId="8" borderId="41" xfId="0" applyFont="1" applyFill="1" applyBorder="1" applyAlignment="1">
      <alignment vertical="center"/>
    </xf>
    <xf numFmtId="0" fontId="2" fillId="8" borderId="26" xfId="0" applyFont="1" applyFill="1" applyBorder="1" applyAlignment="1">
      <alignment vertical="center"/>
    </xf>
    <xf numFmtId="0" fontId="2" fillId="8" borderId="0" xfId="0" applyFont="1" applyFill="1" applyBorder="1" applyAlignment="1">
      <alignment vertical="center"/>
    </xf>
    <xf numFmtId="0" fontId="2" fillId="8" borderId="29" xfId="0" applyFont="1" applyFill="1" applyBorder="1" applyAlignment="1">
      <alignment vertical="center"/>
    </xf>
    <xf numFmtId="0" fontId="2" fillId="8" borderId="30" xfId="0" applyFont="1" applyFill="1" applyBorder="1" applyAlignment="1">
      <alignment vertical="center"/>
    </xf>
    <xf numFmtId="0" fontId="2" fillId="8" borderId="31" xfId="0" applyFont="1" applyFill="1" applyBorder="1" applyAlignment="1">
      <alignment vertical="center"/>
    </xf>
    <xf numFmtId="0" fontId="2" fillId="8" borderId="32" xfId="0" applyFont="1" applyFill="1" applyBorder="1" applyAlignment="1">
      <alignment vertical="center"/>
    </xf>
    <xf numFmtId="0" fontId="0" fillId="7" borderId="0" xfId="0" applyFill="1"/>
    <xf numFmtId="0" fontId="0" fillId="7" borderId="0" xfId="0" applyFill="1" applyBorder="1" applyAlignment="1">
      <alignment vertical="top"/>
    </xf>
    <xf numFmtId="0" fontId="1" fillId="7" borderId="0" xfId="0" applyFont="1" applyFill="1" applyBorder="1" applyAlignment="1">
      <alignment horizontal="center" vertical="center"/>
    </xf>
    <xf numFmtId="0" fontId="0" fillId="7" borderId="29" xfId="0" applyFill="1" applyBorder="1"/>
    <xf numFmtId="0" fontId="1" fillId="9" borderId="12" xfId="0" applyFont="1" applyFill="1" applyBorder="1" applyAlignment="1">
      <alignment wrapText="1"/>
    </xf>
    <xf numFmtId="0" fontId="1" fillId="9" borderId="13" xfId="0" applyFont="1" applyFill="1" applyBorder="1" applyAlignment="1">
      <alignment wrapText="1"/>
    </xf>
    <xf numFmtId="0" fontId="1" fillId="10" borderId="26" xfId="0" applyFont="1" applyFill="1" applyBorder="1" applyAlignment="1">
      <alignment horizontal="center"/>
    </xf>
    <xf numFmtId="0" fontId="0" fillId="10" borderId="0" xfId="0" applyFill="1" applyBorder="1"/>
    <xf numFmtId="0" fontId="0" fillId="10" borderId="29" xfId="0" applyFill="1" applyBorder="1"/>
    <xf numFmtId="0" fontId="0" fillId="10" borderId="26" xfId="0" applyFill="1" applyBorder="1"/>
    <xf numFmtId="0" fontId="0" fillId="10" borderId="30" xfId="0" applyFill="1" applyBorder="1"/>
    <xf numFmtId="0" fontId="0" fillId="10" borderId="31" xfId="0" applyFill="1" applyBorder="1"/>
    <xf numFmtId="0" fontId="0" fillId="10" borderId="32" xfId="0" applyFill="1" applyBorder="1"/>
    <xf numFmtId="0" fontId="1" fillId="9" borderId="13" xfId="0" applyFont="1" applyFill="1" applyBorder="1" applyAlignment="1">
      <alignment wrapText="1"/>
    </xf>
    <xf numFmtId="0" fontId="1" fillId="9" borderId="52" xfId="0" applyFont="1" applyFill="1" applyBorder="1" applyAlignment="1">
      <alignment wrapText="1"/>
    </xf>
    <xf numFmtId="0" fontId="1" fillId="6" borderId="52" xfId="0" applyFont="1" applyFill="1" applyBorder="1" applyAlignment="1">
      <alignment horizontal="center" vertical="center" wrapText="1"/>
    </xf>
    <xf numFmtId="0" fontId="1" fillId="7" borderId="0" xfId="0" applyFont="1" applyFill="1" applyBorder="1" applyAlignment="1">
      <alignment vertical="center"/>
    </xf>
    <xf numFmtId="0" fontId="1" fillId="7" borderId="0" xfId="0" applyFont="1" applyFill="1" applyBorder="1" applyAlignment="1">
      <alignment wrapText="1"/>
    </xf>
    <xf numFmtId="0" fontId="1" fillId="7" borderId="0" xfId="0" quotePrefix="1" applyFont="1" applyFill="1" applyBorder="1"/>
    <xf numFmtId="0" fontId="1" fillId="7" borderId="0" xfId="0" applyFont="1" applyFill="1" applyBorder="1" applyAlignment="1">
      <alignment horizontal="left" wrapText="1"/>
    </xf>
    <xf numFmtId="0" fontId="0" fillId="0" borderId="1" xfId="0" applyBorder="1"/>
    <xf numFmtId="0" fontId="1" fillId="11" borderId="0" xfId="0" applyFont="1" applyFill="1" applyBorder="1" applyAlignment="1">
      <alignment horizontal="center"/>
    </xf>
    <xf numFmtId="0" fontId="1" fillId="12" borderId="9" xfId="0" applyFont="1" applyFill="1" applyBorder="1"/>
    <xf numFmtId="0" fontId="1" fillId="11" borderId="65" xfId="0" applyFont="1" applyFill="1" applyBorder="1" applyAlignment="1">
      <alignment horizontal="center"/>
    </xf>
    <xf numFmtId="0" fontId="1" fillId="12" borderId="7" xfId="0" applyFont="1" applyFill="1" applyBorder="1"/>
    <xf numFmtId="0" fontId="0" fillId="2" borderId="6" xfId="0" applyFill="1" applyBorder="1"/>
    <xf numFmtId="0" fontId="1" fillId="12" borderId="4" xfId="0" applyFont="1" applyFill="1" applyBorder="1"/>
    <xf numFmtId="0" fontId="1" fillId="11" borderId="67" xfId="0" applyFont="1" applyFill="1" applyBorder="1" applyAlignment="1">
      <alignment horizontal="center"/>
    </xf>
    <xf numFmtId="0" fontId="1" fillId="11" borderId="67" xfId="0" applyFont="1" applyFill="1" applyBorder="1" applyAlignment="1">
      <alignment horizontal="left"/>
    </xf>
    <xf numFmtId="0" fontId="1" fillId="13" borderId="0" xfId="0" applyFont="1" applyFill="1" applyBorder="1" applyAlignment="1">
      <alignment horizontal="center"/>
    </xf>
    <xf numFmtId="0" fontId="0" fillId="13" borderId="0" xfId="0" applyFill="1" applyBorder="1" applyAlignment="1">
      <alignment horizontal="left" vertical="top"/>
    </xf>
    <xf numFmtId="0" fontId="0" fillId="13" borderId="0" xfId="0" applyFont="1" applyFill="1" applyBorder="1" applyAlignment="1">
      <alignment vertical="top"/>
    </xf>
    <xf numFmtId="0" fontId="1" fillId="11" borderId="0" xfId="0" applyFont="1" applyFill="1" applyBorder="1" applyAlignment="1">
      <alignment horizontal="left"/>
    </xf>
    <xf numFmtId="0" fontId="1" fillId="11" borderId="68" xfId="0" applyFont="1" applyFill="1" applyBorder="1" applyAlignment="1">
      <alignment horizontal="center"/>
    </xf>
    <xf numFmtId="0" fontId="0" fillId="11" borderId="0" xfId="0" applyFont="1" applyFill="1" applyBorder="1" applyAlignment="1">
      <alignment vertical="top"/>
    </xf>
    <xf numFmtId="0" fontId="1" fillId="11" borderId="69" xfId="0" applyFont="1" applyFill="1" applyBorder="1" applyAlignment="1"/>
    <xf numFmtId="0" fontId="1" fillId="11" borderId="70" xfId="0" applyFont="1" applyFill="1" applyBorder="1" applyAlignment="1">
      <alignment horizontal="center"/>
    </xf>
    <xf numFmtId="0" fontId="0" fillId="11" borderId="70" xfId="0" applyFill="1" applyBorder="1" applyAlignment="1">
      <alignment vertical="top"/>
    </xf>
    <xf numFmtId="0" fontId="1" fillId="11" borderId="67" xfId="0" applyFont="1" applyFill="1" applyBorder="1" applyAlignment="1"/>
    <xf numFmtId="0" fontId="2" fillId="12" borderId="71" xfId="0" applyFont="1" applyFill="1" applyBorder="1" applyAlignment="1">
      <alignment vertical="center"/>
    </xf>
    <xf numFmtId="0" fontId="3" fillId="14" borderId="72" xfId="0" applyFont="1" applyFill="1" applyBorder="1" applyAlignment="1">
      <alignment horizontal="center"/>
    </xf>
    <xf numFmtId="0" fontId="3" fillId="14" borderId="73" xfId="0" applyFont="1" applyFill="1" applyBorder="1" applyAlignment="1">
      <alignment horizontal="center"/>
    </xf>
    <xf numFmtId="169" fontId="4" fillId="14" borderId="73" xfId="0" applyNumberFormat="1" applyFont="1" applyFill="1" applyBorder="1"/>
    <xf numFmtId="0" fontId="3" fillId="14" borderId="0" xfId="0" applyFont="1" applyFill="1" applyBorder="1" applyAlignment="1">
      <alignment horizontal="center"/>
    </xf>
    <xf numFmtId="0" fontId="3" fillId="14" borderId="73" xfId="0" applyFont="1" applyFill="1" applyBorder="1"/>
    <xf numFmtId="0" fontId="2" fillId="15" borderId="0" xfId="0" applyFont="1" applyFill="1" applyBorder="1" applyAlignment="1">
      <alignment vertical="center"/>
    </xf>
    <xf numFmtId="0" fontId="2" fillId="16" borderId="0" xfId="0" applyFont="1" applyFill="1" applyBorder="1" applyAlignment="1">
      <alignment vertical="center"/>
    </xf>
    <xf numFmtId="0" fontId="2" fillId="16" borderId="75" xfId="0" applyFont="1" applyFill="1" applyBorder="1" applyAlignment="1">
      <alignment vertical="center"/>
    </xf>
    <xf numFmtId="0" fontId="3" fillId="5" borderId="0" xfId="0" applyFont="1" applyFill="1" applyBorder="1" applyAlignment="1">
      <alignment horizontal="center"/>
    </xf>
    <xf numFmtId="169" fontId="4" fillId="5" borderId="76" xfId="0" applyNumberFormat="1" applyFont="1" applyFill="1" applyBorder="1"/>
    <xf numFmtId="0" fontId="2" fillId="6" borderId="0" xfId="0" applyFont="1" applyFill="1" applyBorder="1" applyAlignment="1">
      <alignment vertical="center"/>
    </xf>
    <xf numFmtId="0" fontId="3" fillId="5" borderId="16" xfId="0" applyFont="1" applyFill="1" applyBorder="1" applyAlignment="1"/>
    <xf numFmtId="0" fontId="3" fillId="5" borderId="80" xfId="0" applyFont="1" applyFill="1" applyBorder="1" applyAlignment="1"/>
    <xf numFmtId="0" fontId="3" fillId="5" borderId="81" xfId="0" applyFont="1" applyFill="1" applyBorder="1" applyAlignment="1">
      <alignment horizontal="left"/>
    </xf>
    <xf numFmtId="0" fontId="0" fillId="0" borderId="33" xfId="0" applyBorder="1"/>
    <xf numFmtId="0" fontId="0" fillId="2" borderId="1" xfId="0" applyFill="1" applyBorder="1"/>
    <xf numFmtId="0" fontId="0" fillId="2" borderId="2" xfId="0" applyFill="1" applyBorder="1"/>
    <xf numFmtId="0" fontId="0" fillId="2" borderId="0" xfId="0" applyFill="1" applyBorder="1" applyAlignment="1">
      <alignment horizontal="center" vertical="top"/>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2" borderId="82" xfId="0" applyFill="1" applyBorder="1" applyAlignment="1">
      <alignment horizontal="center" vertical="center"/>
    </xf>
    <xf numFmtId="0" fontId="0" fillId="2" borderId="3" xfId="0" applyFill="1" applyBorder="1" applyAlignment="1">
      <alignment horizontal="center" vertical="center" wrapText="1"/>
    </xf>
    <xf numFmtId="0" fontId="0" fillId="2" borderId="34" xfId="0" applyFill="1" applyBorder="1" applyAlignment="1">
      <alignment horizontal="center" vertical="center"/>
    </xf>
    <xf numFmtId="0" fontId="0" fillId="2" borderId="37" xfId="0" applyFill="1" applyBorder="1" applyAlignment="1">
      <alignment horizontal="center" vertical="center" wrapText="1"/>
    </xf>
    <xf numFmtId="0" fontId="0" fillId="2" borderId="64" xfId="0" applyFill="1" applyBorder="1" applyAlignment="1">
      <alignment horizontal="center" vertical="center" wrapText="1"/>
    </xf>
    <xf numFmtId="0" fontId="0" fillId="2" borderId="3" xfId="0" applyFill="1" applyBorder="1" applyAlignment="1">
      <alignment horizontal="center" vertical="center"/>
    </xf>
    <xf numFmtId="0" fontId="0" fillId="2" borderId="7" xfId="0" applyFill="1" applyBorder="1" applyAlignment="1">
      <alignment horizontal="center" vertical="center" wrapText="1"/>
    </xf>
    <xf numFmtId="0" fontId="1" fillId="17" borderId="5" xfId="0" applyFont="1" applyFill="1" applyBorder="1" applyAlignment="1">
      <alignment vertical="center"/>
    </xf>
    <xf numFmtId="0" fontId="1" fillId="17" borderId="5" xfId="0" applyFont="1" applyFill="1" applyBorder="1" applyAlignment="1">
      <alignment vertical="center" wrapText="1"/>
    </xf>
    <xf numFmtId="0" fontId="1" fillId="17" borderId="4" xfId="0" applyFont="1" applyFill="1" applyBorder="1" applyAlignment="1">
      <alignment vertical="center"/>
    </xf>
    <xf numFmtId="0" fontId="3" fillId="5" borderId="81" xfId="0" applyFont="1" applyFill="1" applyBorder="1" applyAlignment="1"/>
    <xf numFmtId="169" fontId="4" fillId="5" borderId="77" xfId="0" applyNumberFormat="1" applyFont="1" applyFill="1" applyBorder="1"/>
    <xf numFmtId="0" fontId="3" fillId="5" borderId="0" xfId="0" applyFont="1" applyFill="1" applyBorder="1" applyAlignment="1">
      <alignment vertical="top"/>
    </xf>
    <xf numFmtId="0" fontId="3" fillId="5" borderId="79" xfId="0" applyFont="1" applyFill="1" applyBorder="1" applyAlignment="1"/>
    <xf numFmtId="0" fontId="0" fillId="0" borderId="2" xfId="0" applyBorder="1"/>
    <xf numFmtId="0" fontId="2" fillId="17" borderId="84" xfId="0" applyFont="1" applyFill="1" applyBorder="1" applyAlignment="1">
      <alignment vertical="center"/>
    </xf>
    <xf numFmtId="0" fontId="1" fillId="4" borderId="0" xfId="0" applyFont="1" applyFill="1" applyBorder="1" applyAlignment="1">
      <alignment horizontal="center"/>
    </xf>
    <xf numFmtId="0" fontId="1" fillId="4" borderId="86" xfId="0" applyFont="1" applyFill="1" applyBorder="1" applyAlignment="1">
      <alignment horizontal="center"/>
    </xf>
    <xf numFmtId="0" fontId="2" fillId="18" borderId="0" xfId="0" applyFont="1" applyFill="1" applyBorder="1" applyAlignment="1">
      <alignment vertical="center"/>
    </xf>
    <xf numFmtId="0" fontId="0" fillId="12" borderId="11" xfId="0" applyFill="1" applyBorder="1"/>
    <xf numFmtId="170" fontId="0" fillId="2" borderId="10" xfId="1" applyNumberFormat="1" applyFont="1" applyFill="1" applyBorder="1"/>
    <xf numFmtId="0" fontId="0" fillId="2" borderId="9" xfId="0" applyFill="1" applyBorder="1"/>
    <xf numFmtId="0" fontId="1" fillId="3" borderId="6" xfId="0" applyFont="1" applyFill="1" applyBorder="1" applyAlignment="1">
      <alignment vertical="center" wrapText="1"/>
    </xf>
    <xf numFmtId="0" fontId="1" fillId="3" borderId="5" xfId="0" applyFont="1" applyFill="1" applyBorder="1" applyAlignment="1">
      <alignment vertical="center" wrapText="1"/>
    </xf>
    <xf numFmtId="0" fontId="1" fillId="3" borderId="4" xfId="0" applyFont="1" applyFill="1" applyBorder="1" applyAlignment="1">
      <alignment vertical="center"/>
    </xf>
    <xf numFmtId="0" fontId="1" fillId="12" borderId="11" xfId="0" applyFont="1" applyFill="1" applyBorder="1"/>
    <xf numFmtId="170" fontId="1" fillId="12" borderId="10" xfId="1" applyNumberFormat="1" applyFont="1" applyFill="1" applyBorder="1"/>
    <xf numFmtId="0" fontId="0" fillId="12" borderId="21" xfId="0" applyFill="1" applyBorder="1"/>
    <xf numFmtId="170" fontId="0" fillId="2" borderId="82" xfId="1" applyNumberFormat="1" applyFont="1" applyFill="1" applyBorder="1"/>
    <xf numFmtId="0" fontId="0" fillId="2" borderId="20" xfId="0" applyFill="1" applyBorder="1"/>
    <xf numFmtId="0" fontId="0" fillId="12" borderId="8" xfId="0" applyFill="1" applyBorder="1"/>
    <xf numFmtId="170" fontId="0" fillId="2" borderId="3" xfId="1" applyNumberFormat="1" applyFont="1" applyFill="1" applyBorder="1"/>
    <xf numFmtId="0" fontId="0" fillId="2" borderId="7" xfId="0" applyFill="1" applyBorder="1"/>
    <xf numFmtId="165" fontId="0" fillId="0" borderId="1" xfId="1" applyFont="1" applyBorder="1"/>
    <xf numFmtId="165" fontId="1" fillId="4" borderId="0" xfId="1" applyFont="1" applyFill="1" applyBorder="1" applyAlignment="1">
      <alignment horizontal="center"/>
    </xf>
    <xf numFmtId="165" fontId="1" fillId="4" borderId="0" xfId="1" applyFont="1" applyFill="1" applyBorder="1" applyAlignment="1">
      <alignment horizontal="left" vertical="top"/>
    </xf>
    <xf numFmtId="0" fontId="0" fillId="2" borderId="38" xfId="0" applyFill="1" applyBorder="1"/>
    <xf numFmtId="0" fontId="1" fillId="2" borderId="0" xfId="0" applyFont="1" applyFill="1" applyBorder="1" applyAlignment="1">
      <alignment horizontal="center"/>
    </xf>
    <xf numFmtId="0" fontId="0" fillId="0" borderId="58" xfId="0" applyBorder="1"/>
    <xf numFmtId="0" fontId="1" fillId="4" borderId="87" xfId="0" applyFont="1" applyFill="1" applyBorder="1" applyAlignment="1">
      <alignment horizontal="center"/>
    </xf>
    <xf numFmtId="169" fontId="0" fillId="4" borderId="87" xfId="0" applyNumberFormat="1" applyFill="1" applyBorder="1"/>
    <xf numFmtId="0" fontId="0" fillId="12" borderId="62" xfId="0" applyFill="1" applyBorder="1" applyAlignment="1">
      <alignment wrapText="1"/>
    </xf>
    <xf numFmtId="0" fontId="0" fillId="2" borderId="10" xfId="0" applyFill="1" applyBorder="1" applyAlignment="1">
      <alignment wrapText="1"/>
    </xf>
    <xf numFmtId="0" fontId="0" fillId="2" borderId="19" xfId="0" applyFill="1" applyBorder="1"/>
    <xf numFmtId="0" fontId="0" fillId="2" borderId="10" xfId="0" applyFill="1" applyBorder="1"/>
    <xf numFmtId="0" fontId="0" fillId="12" borderId="61" xfId="0" applyFill="1" applyBorder="1" applyAlignment="1">
      <alignment wrapText="1"/>
    </xf>
    <xf numFmtId="0" fontId="0" fillId="2" borderId="3" xfId="0" applyFill="1" applyBorder="1" applyAlignment="1">
      <alignment wrapText="1"/>
    </xf>
    <xf numFmtId="0" fontId="0" fillId="2" borderId="18" xfId="0" applyFill="1" applyBorder="1"/>
    <xf numFmtId="0" fontId="0" fillId="2" borderId="3" xfId="0" applyFill="1" applyBorder="1"/>
    <xf numFmtId="0" fontId="1" fillId="3" borderId="63" xfId="0" applyFont="1" applyFill="1" applyBorder="1" applyAlignment="1">
      <alignment vertical="center" wrapText="1"/>
    </xf>
    <xf numFmtId="0" fontId="1" fillId="3" borderId="17" xfId="0" applyFont="1" applyFill="1" applyBorder="1" applyAlignment="1">
      <alignment vertical="center" wrapText="1"/>
    </xf>
    <xf numFmtId="0" fontId="1" fillId="3" borderId="4" xfId="0" applyFont="1" applyFill="1" applyBorder="1" applyAlignment="1">
      <alignment vertical="center" wrapText="1"/>
    </xf>
    <xf numFmtId="0" fontId="4" fillId="2" borderId="9" xfId="3" applyFont="1" applyFill="1" applyBorder="1"/>
    <xf numFmtId="0" fontId="0" fillId="2" borderId="5" xfId="0" applyFill="1" applyBorder="1"/>
    <xf numFmtId="170" fontId="0" fillId="2" borderId="5" xfId="1" applyNumberFormat="1" applyFont="1" applyFill="1" applyBorder="1"/>
    <xf numFmtId="0" fontId="1" fillId="3" borderId="53" xfId="0" applyFont="1" applyFill="1" applyBorder="1" applyAlignment="1">
      <alignment vertical="center" wrapText="1"/>
    </xf>
    <xf numFmtId="0" fontId="1" fillId="3" borderId="56" xfId="0" applyFont="1" applyFill="1" applyBorder="1" applyAlignment="1">
      <alignment vertical="center"/>
    </xf>
    <xf numFmtId="0" fontId="1" fillId="4" borderId="87" xfId="0" applyFont="1" applyFill="1" applyBorder="1" applyAlignment="1">
      <alignment horizontal="left"/>
    </xf>
    <xf numFmtId="0" fontId="1" fillId="3" borderId="6" xfId="0" applyFont="1" applyFill="1" applyBorder="1" applyAlignment="1">
      <alignment vertical="center"/>
    </xf>
    <xf numFmtId="0" fontId="0" fillId="4" borderId="0" xfId="0" applyFont="1" applyFill="1" applyBorder="1" applyAlignment="1">
      <alignment horizontal="left" vertical="top"/>
    </xf>
    <xf numFmtId="172" fontId="0" fillId="19" borderId="10" xfId="0" applyNumberFormat="1" applyFill="1" applyBorder="1"/>
    <xf numFmtId="171" fontId="0" fillId="19" borderId="10" xfId="0" applyNumberFormat="1" applyFill="1" applyBorder="1"/>
    <xf numFmtId="170" fontId="0" fillId="19" borderId="10" xfId="1" applyNumberFormat="1" applyFont="1" applyFill="1" applyBorder="1"/>
    <xf numFmtId="0" fontId="0" fillId="19" borderId="24" xfId="0" applyFill="1" applyBorder="1"/>
    <xf numFmtId="0" fontId="0" fillId="19" borderId="9" xfId="0" applyFill="1" applyBorder="1"/>
    <xf numFmtId="166" fontId="0" fillId="2" borderId="3" xfId="1" applyNumberFormat="1" applyFont="1" applyFill="1" applyBorder="1"/>
    <xf numFmtId="171" fontId="0" fillId="2" borderId="3" xfId="0" applyNumberFormat="1" applyFill="1" applyBorder="1"/>
    <xf numFmtId="172" fontId="0" fillId="2" borderId="3" xfId="0" applyNumberFormat="1" applyFill="1" applyBorder="1"/>
    <xf numFmtId="0" fontId="0" fillId="2" borderId="41" xfId="0" applyFill="1" applyBorder="1"/>
    <xf numFmtId="0" fontId="0" fillId="2" borderId="23" xfId="0" applyFill="1" applyBorder="1"/>
    <xf numFmtId="0" fontId="1" fillId="3" borderId="5" xfId="0" applyFont="1" applyFill="1" applyBorder="1" applyAlignment="1">
      <alignment vertical="center"/>
    </xf>
    <xf numFmtId="0" fontId="1" fillId="3" borderId="22" xfId="0" applyFont="1" applyFill="1" applyBorder="1" applyAlignment="1">
      <alignment vertical="center"/>
    </xf>
    <xf numFmtId="0" fontId="1" fillId="4" borderId="86" xfId="0" applyFont="1" applyFill="1" applyBorder="1" applyAlignment="1"/>
    <xf numFmtId="0" fontId="1" fillId="4" borderId="87" xfId="0" applyFont="1" applyFill="1" applyBorder="1" applyAlignment="1"/>
    <xf numFmtId="0" fontId="0" fillId="12" borderId="11" xfId="0" applyFill="1" applyBorder="1" applyAlignment="1">
      <alignment wrapText="1"/>
    </xf>
    <xf numFmtId="0" fontId="0" fillId="12" borderId="8" xfId="0" applyFill="1" applyBorder="1" applyAlignment="1">
      <alignment wrapText="1"/>
    </xf>
    <xf numFmtId="0" fontId="1" fillId="3" borderId="5" xfId="0" applyFont="1" applyFill="1" applyBorder="1" applyAlignment="1">
      <alignment horizontal="center" vertical="center"/>
    </xf>
    <xf numFmtId="0" fontId="2" fillId="3" borderId="0" xfId="0" applyFont="1" applyFill="1" applyBorder="1" applyAlignment="1">
      <alignment vertical="center"/>
    </xf>
    <xf numFmtId="0" fontId="2" fillId="3" borderId="89" xfId="0" applyFont="1" applyFill="1" applyBorder="1" applyAlignment="1">
      <alignment vertical="center"/>
    </xf>
    <xf numFmtId="0" fontId="3" fillId="20" borderId="0" xfId="0" applyFont="1" applyFill="1" applyBorder="1" applyAlignment="1">
      <alignment horizontal="center"/>
    </xf>
    <xf numFmtId="0" fontId="3" fillId="20" borderId="90" xfId="0" applyFont="1" applyFill="1" applyBorder="1" applyAlignment="1">
      <alignment horizontal="center"/>
    </xf>
    <xf numFmtId="0" fontId="3" fillId="20" borderId="92" xfId="0" applyFont="1" applyFill="1" applyBorder="1" applyAlignment="1">
      <alignment horizontal="center"/>
    </xf>
    <xf numFmtId="0" fontId="3" fillId="20" borderId="92" xfId="0" applyFont="1" applyFill="1" applyBorder="1" applyAlignment="1">
      <alignment horizontal="left"/>
    </xf>
    <xf numFmtId="0" fontId="2" fillId="21" borderId="0" xfId="0" applyFont="1" applyFill="1" applyBorder="1" applyAlignment="1">
      <alignment vertical="center"/>
    </xf>
    <xf numFmtId="0" fontId="4" fillId="20" borderId="0" xfId="0" applyFont="1" applyFill="1" applyBorder="1" applyAlignment="1">
      <alignment vertical="top"/>
    </xf>
    <xf numFmtId="0" fontId="4" fillId="20" borderId="90" xfId="0" applyFont="1" applyFill="1" applyBorder="1" applyAlignment="1">
      <alignment vertical="top"/>
    </xf>
    <xf numFmtId="0" fontId="0" fillId="2" borderId="82" xfId="0" applyFill="1" applyBorder="1"/>
    <xf numFmtId="0" fontId="1" fillId="22" borderId="5" xfId="0" applyFont="1" applyFill="1" applyBorder="1" applyAlignment="1">
      <alignment horizontal="left" vertical="center"/>
    </xf>
    <xf numFmtId="0" fontId="1" fillId="22" borderId="4" xfId="0" applyFont="1" applyFill="1" applyBorder="1" applyAlignment="1">
      <alignment horizontal="left" vertical="center"/>
    </xf>
    <xf numFmtId="0" fontId="4" fillId="20" borderId="0" xfId="0" applyFont="1" applyFill="1" applyBorder="1" applyAlignment="1">
      <alignment horizontal="left" vertical="top"/>
    </xf>
    <xf numFmtId="0" fontId="1" fillId="22" borderId="4" xfId="0" applyFont="1" applyFill="1" applyBorder="1" applyAlignment="1">
      <alignment vertical="center"/>
    </xf>
    <xf numFmtId="0" fontId="3" fillId="20" borderId="0" xfId="0" applyFont="1" applyFill="1" applyBorder="1" applyAlignment="1">
      <alignment horizontal="left" vertical="top" wrapText="1"/>
    </xf>
    <xf numFmtId="0" fontId="4" fillId="20" borderId="94" xfId="0" applyFont="1" applyFill="1" applyBorder="1" applyAlignment="1">
      <alignment vertical="top"/>
    </xf>
    <xf numFmtId="0" fontId="2" fillId="22" borderId="96" xfId="0" applyFont="1" applyFill="1" applyBorder="1" applyAlignment="1">
      <alignment vertical="center"/>
    </xf>
    <xf numFmtId="0" fontId="1" fillId="11" borderId="97" xfId="0" applyFont="1" applyFill="1" applyBorder="1" applyAlignment="1">
      <alignment horizontal="left"/>
    </xf>
    <xf numFmtId="0" fontId="1" fillId="11" borderId="97" xfId="0" applyFont="1" applyFill="1" applyBorder="1" applyAlignment="1">
      <alignment horizontal="center"/>
    </xf>
    <xf numFmtId="169" fontId="0" fillId="2" borderId="98" xfId="0" applyNumberFormat="1" applyFill="1" applyBorder="1" applyAlignment="1">
      <alignment vertical="center"/>
    </xf>
    <xf numFmtId="2" fontId="0" fillId="2" borderId="3" xfId="0" applyNumberFormat="1" applyFill="1" applyBorder="1"/>
    <xf numFmtId="0" fontId="1" fillId="23" borderId="6" xfId="0" applyFont="1" applyFill="1" applyBorder="1" applyAlignment="1">
      <alignment horizontal="left" vertical="center"/>
    </xf>
    <xf numFmtId="0" fontId="1" fillId="23" borderId="5" xfId="0" applyFont="1" applyFill="1" applyBorder="1" applyAlignment="1">
      <alignment horizontal="left" vertical="center"/>
    </xf>
    <xf numFmtId="0" fontId="1" fillId="23" borderId="4" xfId="0" applyFont="1" applyFill="1" applyBorder="1" applyAlignment="1">
      <alignment horizontal="left" vertical="center"/>
    </xf>
    <xf numFmtId="0" fontId="0" fillId="2" borderId="98" xfId="0" applyFill="1" applyBorder="1" applyAlignment="1">
      <alignment vertical="center"/>
    </xf>
    <xf numFmtId="0" fontId="1" fillId="11" borderId="100" xfId="0" applyFont="1" applyFill="1" applyBorder="1" applyAlignment="1">
      <alignment horizontal="center"/>
    </xf>
    <xf numFmtId="0" fontId="1" fillId="11" borderId="101" xfId="0" applyFont="1" applyFill="1" applyBorder="1" applyAlignment="1">
      <alignment horizontal="center"/>
    </xf>
    <xf numFmtId="0" fontId="0" fillId="0" borderId="3" xfId="0" applyBorder="1"/>
    <xf numFmtId="0" fontId="1" fillId="4" borderId="0" xfId="0" applyFont="1" applyFill="1" applyBorder="1" applyAlignment="1">
      <alignment horizontal="left"/>
    </xf>
    <xf numFmtId="0" fontId="1" fillId="4" borderId="0" xfId="0" applyFont="1" applyFill="1" applyBorder="1" applyAlignment="1">
      <alignment horizontal="left" vertical="top"/>
    </xf>
    <xf numFmtId="166" fontId="5" fillId="0" borderId="5" xfId="1" applyNumberFormat="1" applyFont="1" applyBorder="1" applyAlignment="1">
      <alignment horizontal="center" vertical="center" wrapText="1"/>
    </xf>
    <xf numFmtId="168" fontId="0" fillId="0" borderId="5" xfId="2" applyNumberFormat="1" applyFont="1" applyBorder="1" applyAlignment="1">
      <alignment horizontal="center" vertical="center" wrapText="1"/>
    </xf>
    <xf numFmtId="0" fontId="0" fillId="0" borderId="7" xfId="0" applyFont="1" applyFill="1" applyBorder="1" applyAlignment="1">
      <alignment horizontal="center" vertical="center" wrapText="1"/>
    </xf>
    <xf numFmtId="166" fontId="5" fillId="0" borderId="3" xfId="1" applyNumberFormat="1" applyFont="1" applyBorder="1" applyAlignment="1">
      <alignment horizontal="center" vertical="center" wrapText="1"/>
    </xf>
    <xf numFmtId="168" fontId="0" fillId="0" borderId="3" xfId="2" applyNumberFormat="1" applyFont="1" applyBorder="1" applyAlignment="1">
      <alignment horizontal="center" vertical="center" wrapText="1"/>
    </xf>
    <xf numFmtId="0" fontId="0" fillId="0" borderId="9" xfId="0" applyFont="1" applyFill="1" applyBorder="1" applyAlignment="1">
      <alignment horizontal="center" vertical="center" wrapText="1"/>
    </xf>
    <xf numFmtId="166" fontId="5" fillId="0" borderId="10" xfId="1" applyNumberFormat="1" applyFont="1" applyBorder="1" applyAlignment="1">
      <alignment horizontal="center" vertical="center" wrapText="1"/>
    </xf>
    <xf numFmtId="168" fontId="0" fillId="0" borderId="10" xfId="2" applyNumberFormat="1" applyFont="1" applyBorder="1" applyAlignment="1">
      <alignment horizontal="center" vertical="center" wrapText="1"/>
    </xf>
    <xf numFmtId="2" fontId="0" fillId="0" borderId="22" xfId="0" applyNumberFormat="1" applyFont="1" applyFill="1" applyBorder="1" applyAlignment="1" applyProtection="1">
      <alignment horizontal="center" vertical="center" wrapText="1"/>
      <protection locked="0"/>
    </xf>
    <xf numFmtId="167" fontId="0" fillId="0" borderId="5" xfId="0" applyNumberFormat="1" applyFill="1" applyBorder="1" applyAlignment="1">
      <alignment horizontal="center" vertical="center"/>
    </xf>
    <xf numFmtId="1" fontId="0" fillId="0" borderId="5" xfId="0" applyNumberFormat="1" applyFont="1" applyFill="1" applyBorder="1" applyAlignment="1" applyProtection="1">
      <alignment horizontal="center" vertical="center" wrapText="1"/>
      <protection locked="0"/>
    </xf>
    <xf numFmtId="167" fontId="0" fillId="0" borderId="5" xfId="0" applyNumberFormat="1" applyFont="1" applyFill="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2" fontId="0" fillId="0" borderId="23" xfId="0" applyNumberFormat="1" applyFont="1" applyFill="1" applyBorder="1" applyAlignment="1" applyProtection="1">
      <alignment horizontal="center" vertical="center" wrapText="1"/>
      <protection locked="0"/>
    </xf>
    <xf numFmtId="167" fontId="0" fillId="0" borderId="3" xfId="0" applyNumberFormat="1" applyFill="1" applyBorder="1" applyAlignment="1">
      <alignment horizontal="center" vertical="center"/>
    </xf>
    <xf numFmtId="1" fontId="0" fillId="0" borderId="3" xfId="0" applyNumberFormat="1" applyFont="1" applyFill="1" applyBorder="1" applyAlignment="1" applyProtection="1">
      <alignment horizontal="center" vertical="center" wrapText="1"/>
      <protection locked="0"/>
    </xf>
    <xf numFmtId="167" fontId="0" fillId="0" borderId="3" xfId="0" applyNumberFormat="1" applyFont="1" applyFill="1" applyBorder="1" applyAlignment="1" applyProtection="1">
      <alignment horizontal="center" vertical="center" wrapText="1"/>
      <protection locked="0"/>
    </xf>
    <xf numFmtId="0" fontId="0" fillId="0" borderId="64" xfId="0" applyFont="1" applyFill="1" applyBorder="1" applyAlignment="1">
      <alignment horizontal="center" vertical="center" wrapText="1"/>
    </xf>
    <xf numFmtId="2" fontId="0" fillId="0" borderId="24" xfId="0" applyNumberFormat="1" applyFont="1" applyFill="1" applyBorder="1" applyAlignment="1" applyProtection="1">
      <alignment horizontal="center" vertical="center" wrapText="1"/>
      <protection locked="0"/>
    </xf>
    <xf numFmtId="167" fontId="0" fillId="0" borderId="10" xfId="0" applyNumberFormat="1" applyFill="1" applyBorder="1" applyAlignment="1">
      <alignment horizontal="center" vertical="center"/>
    </xf>
    <xf numFmtId="1" fontId="0" fillId="0" borderId="10" xfId="0" applyNumberFormat="1" applyFont="1" applyFill="1" applyBorder="1" applyAlignment="1" applyProtection="1">
      <alignment horizontal="center" vertical="center" wrapText="1"/>
      <protection locked="0"/>
    </xf>
    <xf numFmtId="167" fontId="0" fillId="0" borderId="10" xfId="0" applyNumberFormat="1" applyFont="1" applyFill="1" applyBorder="1" applyAlignment="1" applyProtection="1">
      <alignment horizontal="center" vertical="center" wrapText="1"/>
      <protection locked="0"/>
    </xf>
    <xf numFmtId="0" fontId="1" fillId="9" borderId="4" xfId="0" applyFont="1" applyFill="1" applyBorder="1" applyAlignment="1">
      <alignment horizontal="center" vertical="center" wrapText="1"/>
    </xf>
    <xf numFmtId="0" fontId="0" fillId="2" borderId="58" xfId="0" applyFill="1" applyBorder="1"/>
    <xf numFmtId="0" fontId="0" fillId="0" borderId="38" xfId="0" applyBorder="1"/>
    <xf numFmtId="0" fontId="1" fillId="11" borderId="103" xfId="0" applyFont="1" applyFill="1" applyBorder="1" applyAlignment="1">
      <alignment horizontal="center"/>
    </xf>
    <xf numFmtId="0" fontId="1" fillId="11" borderId="104" xfId="0" applyFont="1" applyFill="1" applyBorder="1" applyAlignment="1">
      <alignment horizontal="center"/>
    </xf>
    <xf numFmtId="0" fontId="1" fillId="11" borderId="45" xfId="0" applyFont="1" applyFill="1" applyBorder="1" applyAlignment="1">
      <alignment horizontal="center"/>
    </xf>
    <xf numFmtId="0" fontId="1" fillId="11" borderId="105" xfId="0" applyFont="1" applyFill="1" applyBorder="1" applyAlignment="1">
      <alignment horizontal="center"/>
    </xf>
    <xf numFmtId="0" fontId="1" fillId="11" borderId="106" xfId="0" applyFont="1" applyFill="1" applyBorder="1" applyAlignment="1">
      <alignment horizontal="center"/>
    </xf>
    <xf numFmtId="0" fontId="1" fillId="11" borderId="44" xfId="0" applyFont="1" applyFill="1" applyBorder="1" applyAlignment="1">
      <alignment horizontal="center"/>
    </xf>
    <xf numFmtId="0" fontId="2" fillId="22" borderId="107" xfId="0" applyFont="1" applyFill="1" applyBorder="1" applyAlignment="1">
      <alignment horizontal="center" vertical="center"/>
    </xf>
    <xf numFmtId="0" fontId="2" fillId="22" borderId="108" xfId="0" applyFont="1" applyFill="1" applyBorder="1" applyAlignment="1">
      <alignment vertical="center"/>
    </xf>
    <xf numFmtId="0" fontId="2" fillId="21" borderId="44" xfId="0" applyFont="1" applyFill="1" applyBorder="1" applyAlignment="1">
      <alignment horizontal="center" vertical="center"/>
    </xf>
    <xf numFmtId="0" fontId="2" fillId="21" borderId="109" xfId="0" applyFont="1" applyFill="1" applyBorder="1" applyAlignment="1">
      <alignment vertical="center"/>
    </xf>
    <xf numFmtId="0" fontId="3" fillId="20" borderId="110" xfId="0" applyFont="1" applyFill="1" applyBorder="1" applyAlignment="1">
      <alignment horizontal="center"/>
    </xf>
    <xf numFmtId="0" fontId="3" fillId="20" borderId="45" xfId="0" applyFont="1" applyFill="1" applyBorder="1" applyAlignment="1">
      <alignment horizontal="center"/>
    </xf>
    <xf numFmtId="0" fontId="3" fillId="20" borderId="111" xfId="0" applyFont="1" applyFill="1" applyBorder="1" applyAlignment="1">
      <alignment vertical="top"/>
    </xf>
    <xf numFmtId="0" fontId="3" fillId="20" borderId="44" xfId="0" applyFont="1" applyFill="1" applyBorder="1" applyAlignment="1">
      <alignment vertical="top"/>
    </xf>
    <xf numFmtId="0" fontId="3" fillId="20" borderId="44" xfId="0" applyFont="1" applyFill="1" applyBorder="1" applyAlignment="1">
      <alignment horizontal="center"/>
    </xf>
    <xf numFmtId="0" fontId="2" fillId="21" borderId="44" xfId="0" applyFont="1" applyFill="1" applyBorder="1" applyAlignment="1">
      <alignment vertical="center"/>
    </xf>
    <xf numFmtId="0" fontId="2" fillId="21" borderId="45" xfId="0" applyFont="1" applyFill="1" applyBorder="1" applyAlignment="1">
      <alignment vertical="center"/>
    </xf>
    <xf numFmtId="0" fontId="3" fillId="20" borderId="112" xfId="0" applyFont="1" applyFill="1" applyBorder="1" applyAlignment="1">
      <alignment horizontal="center" vertical="center"/>
    </xf>
    <xf numFmtId="0" fontId="3" fillId="20" borderId="112" xfId="0" applyFont="1" applyFill="1" applyBorder="1" applyAlignment="1">
      <alignment horizontal="center" vertical="top"/>
    </xf>
    <xf numFmtId="0" fontId="3" fillId="20" borderId="112" xfId="0" applyFont="1" applyFill="1" applyBorder="1" applyAlignment="1">
      <alignment horizontal="center"/>
    </xf>
    <xf numFmtId="0" fontId="2" fillId="3" borderId="113" xfId="0" applyFont="1" applyFill="1" applyBorder="1" applyAlignment="1">
      <alignment horizontal="center" vertical="center"/>
    </xf>
    <xf numFmtId="0" fontId="2" fillId="3" borderId="45" xfId="0" applyFont="1" applyFill="1" applyBorder="1" applyAlignment="1">
      <alignment vertical="center"/>
    </xf>
    <xf numFmtId="0" fontId="2" fillId="18" borderId="44" xfId="0" applyFont="1" applyFill="1" applyBorder="1" applyAlignment="1">
      <alignment horizontal="center" vertical="center"/>
    </xf>
    <xf numFmtId="0" fontId="2" fillId="18" borderId="45" xfId="0" applyFont="1" applyFill="1" applyBorder="1" applyAlignment="1">
      <alignment vertical="center"/>
    </xf>
    <xf numFmtId="0" fontId="1" fillId="4" borderId="114" xfId="0" applyFont="1" applyFill="1" applyBorder="1" applyAlignment="1">
      <alignment horizontal="center"/>
    </xf>
    <xf numFmtId="0" fontId="1" fillId="4" borderId="45" xfId="0" applyFont="1" applyFill="1" applyBorder="1" applyAlignment="1">
      <alignment horizontal="center"/>
    </xf>
    <xf numFmtId="0" fontId="1" fillId="4" borderId="115" xfId="0" applyFont="1" applyFill="1" applyBorder="1" applyAlignment="1">
      <alignment horizontal="center"/>
    </xf>
    <xf numFmtId="0" fontId="1" fillId="4" borderId="44" xfId="0" applyFont="1" applyFill="1" applyBorder="1" applyAlignment="1">
      <alignment horizontal="center"/>
    </xf>
    <xf numFmtId="0" fontId="1" fillId="4" borderId="114" xfId="0" applyFont="1" applyFill="1" applyBorder="1" applyAlignment="1">
      <alignment horizontal="center" vertical="top"/>
    </xf>
    <xf numFmtId="165" fontId="1" fillId="4" borderId="44" xfId="1" applyFont="1" applyFill="1" applyBorder="1" applyAlignment="1">
      <alignment horizontal="center"/>
    </xf>
    <xf numFmtId="165" fontId="1" fillId="4" borderId="45" xfId="1" applyFont="1" applyFill="1" applyBorder="1" applyAlignment="1">
      <alignment horizontal="center"/>
    </xf>
    <xf numFmtId="0" fontId="2" fillId="17" borderId="116" xfId="0" applyFont="1" applyFill="1" applyBorder="1" applyAlignment="1">
      <alignment horizontal="center" vertical="center"/>
    </xf>
    <xf numFmtId="0" fontId="2" fillId="17" borderId="117" xfId="0" applyFont="1" applyFill="1" applyBorder="1" applyAlignment="1">
      <alignment vertical="center"/>
    </xf>
    <xf numFmtId="0" fontId="2" fillId="6" borderId="44" xfId="0" applyFont="1" applyFill="1" applyBorder="1" applyAlignment="1">
      <alignment horizontal="center" vertical="center"/>
    </xf>
    <xf numFmtId="0" fontId="2" fillId="6" borderId="118" xfId="0" applyFont="1" applyFill="1" applyBorder="1" applyAlignment="1">
      <alignment vertical="center"/>
    </xf>
    <xf numFmtId="0" fontId="3" fillId="5" borderId="119" xfId="0" applyFont="1" applyFill="1" applyBorder="1" applyAlignment="1">
      <alignment horizontal="center"/>
    </xf>
    <xf numFmtId="0" fontId="3" fillId="5" borderId="45" xfId="0" applyFont="1" applyFill="1" applyBorder="1" applyAlignment="1">
      <alignment horizontal="center"/>
    </xf>
    <xf numFmtId="0" fontId="3" fillId="5" borderId="120" xfId="0" applyFont="1" applyFill="1" applyBorder="1" applyAlignment="1">
      <alignment horizontal="center"/>
    </xf>
    <xf numFmtId="0" fontId="3" fillId="5" borderId="121" xfId="0" applyFont="1" applyFill="1" applyBorder="1" applyAlignment="1">
      <alignment horizontal="center"/>
    </xf>
    <xf numFmtId="0" fontId="2" fillId="6" borderId="45" xfId="0" applyFont="1" applyFill="1" applyBorder="1" applyAlignment="1">
      <alignment vertical="center"/>
    </xf>
    <xf numFmtId="0" fontId="3" fillId="5" borderId="120" xfId="0" applyFont="1" applyFill="1" applyBorder="1" applyAlignment="1">
      <alignment horizontal="center" vertical="top"/>
    </xf>
    <xf numFmtId="0" fontId="3" fillId="5" borderId="120" xfId="0" applyFont="1" applyFill="1" applyBorder="1" applyAlignment="1">
      <alignment horizontal="center" vertical="center"/>
    </xf>
    <xf numFmtId="0" fontId="3" fillId="5" borderId="122" xfId="0" applyFont="1" applyFill="1" applyBorder="1" applyAlignment="1">
      <alignment horizontal="center"/>
    </xf>
    <xf numFmtId="0" fontId="3" fillId="5" borderId="44" xfId="0" applyFont="1" applyFill="1" applyBorder="1" applyAlignment="1">
      <alignment horizontal="center"/>
    </xf>
    <xf numFmtId="0" fontId="2" fillId="16" borderId="123" xfId="0" applyFont="1" applyFill="1" applyBorder="1" applyAlignment="1">
      <alignment horizontal="center" vertical="center"/>
    </xf>
    <xf numFmtId="0" fontId="2" fillId="16" borderId="45" xfId="0" applyFont="1" applyFill="1" applyBorder="1" applyAlignment="1">
      <alignment vertical="center"/>
    </xf>
    <xf numFmtId="0" fontId="3" fillId="14" borderId="124" xfId="0" applyFont="1" applyFill="1" applyBorder="1" applyAlignment="1">
      <alignment horizontal="center"/>
    </xf>
    <xf numFmtId="0" fontId="3" fillId="14" borderId="45" xfId="0" applyFont="1" applyFill="1" applyBorder="1" applyAlignment="1">
      <alignment horizontal="center"/>
    </xf>
    <xf numFmtId="0" fontId="3" fillId="14" borderId="44" xfId="0" applyFont="1" applyFill="1" applyBorder="1" applyAlignment="1">
      <alignment horizontal="center"/>
    </xf>
    <xf numFmtId="0" fontId="2" fillId="15" borderId="44" xfId="0" applyFont="1" applyFill="1" applyBorder="1" applyAlignment="1">
      <alignment horizontal="center" vertical="center"/>
    </xf>
    <xf numFmtId="0" fontId="2" fillId="15" borderId="45" xfId="0" applyFont="1" applyFill="1" applyBorder="1" applyAlignment="1">
      <alignment vertical="center"/>
    </xf>
    <xf numFmtId="0" fontId="3" fillId="14" borderId="125" xfId="0" applyFont="1" applyFill="1" applyBorder="1" applyAlignment="1">
      <alignment horizontal="center"/>
    </xf>
    <xf numFmtId="0" fontId="2" fillId="12" borderId="126" xfId="0" applyFont="1" applyFill="1" applyBorder="1" applyAlignment="1">
      <alignment horizontal="center" vertical="center"/>
    </xf>
    <xf numFmtId="0" fontId="2" fillId="12" borderId="127" xfId="0" applyFont="1" applyFill="1" applyBorder="1" applyAlignment="1">
      <alignment vertical="center"/>
    </xf>
    <xf numFmtId="0" fontId="1" fillId="11" borderId="46" xfId="0" applyFont="1" applyFill="1" applyBorder="1" applyAlignment="1">
      <alignment horizontal="center"/>
    </xf>
    <xf numFmtId="0" fontId="1" fillId="11" borderId="15" xfId="0" applyFont="1" applyFill="1" applyBorder="1" applyAlignment="1">
      <alignment horizontal="center"/>
    </xf>
    <xf numFmtId="0" fontId="1" fillId="11" borderId="47" xfId="0" applyFont="1" applyFill="1" applyBorder="1" applyAlignment="1">
      <alignment horizontal="center"/>
    </xf>
    <xf numFmtId="0" fontId="0" fillId="0" borderId="8"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55" xfId="0" applyFont="1" applyBorder="1" applyAlignment="1" applyProtection="1">
      <alignment wrapText="1"/>
      <protection locked="0"/>
    </xf>
    <xf numFmtId="0" fontId="0" fillId="0" borderId="7" xfId="0" applyFont="1" applyBorder="1" applyAlignment="1" applyProtection="1">
      <alignment wrapText="1"/>
      <protection locked="0"/>
    </xf>
    <xf numFmtId="0" fontId="0" fillId="0" borderId="9" xfId="0" applyFont="1" applyBorder="1" applyAlignment="1" applyProtection="1">
      <alignment wrapText="1"/>
      <protection locked="0"/>
    </xf>
    <xf numFmtId="0" fontId="0" fillId="0" borderId="3"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5" xfId="0" applyFont="1" applyBorder="1" applyAlignment="1">
      <alignment horizontal="center" vertical="center" wrapText="1"/>
    </xf>
    <xf numFmtId="0" fontId="1" fillId="6" borderId="53" xfId="0" applyFont="1" applyFill="1" applyBorder="1" applyAlignment="1">
      <alignment horizontal="center" vertical="center" wrapText="1"/>
    </xf>
    <xf numFmtId="0" fontId="1" fillId="6" borderId="98" xfId="0" applyFont="1" applyFill="1" applyBorder="1" applyAlignment="1">
      <alignment horizontal="center" vertical="center" wrapText="1"/>
    </xf>
    <xf numFmtId="0" fontId="0" fillId="0" borderId="3" xfId="0" applyFont="1" applyBorder="1" applyAlignment="1">
      <alignment horizontal="center" vertical="center" wrapText="1"/>
    </xf>
    <xf numFmtId="0" fontId="0" fillId="0" borderId="10" xfId="0" applyFont="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ont="1" applyBorder="1" applyAlignment="1">
      <alignment horizontal="center" vertical="center" wrapText="1"/>
    </xf>
    <xf numFmtId="0" fontId="1" fillId="6" borderId="53" xfId="0" applyFont="1" applyFill="1" applyBorder="1" applyAlignment="1">
      <alignment horizontal="center" vertical="center" wrapText="1"/>
    </xf>
    <xf numFmtId="0" fontId="1" fillId="0" borderId="0" xfId="0" applyFont="1" applyFill="1"/>
    <xf numFmtId="0" fontId="0" fillId="11" borderId="0" xfId="0" applyFill="1" applyBorder="1" applyAlignment="1">
      <alignment horizontal="left" vertical="top"/>
    </xf>
    <xf numFmtId="0" fontId="0" fillId="11" borderId="66" xfId="0" applyFont="1" applyFill="1" applyBorder="1" applyAlignment="1">
      <alignment horizontal="left"/>
    </xf>
    <xf numFmtId="0" fontId="1" fillId="11" borderId="0" xfId="0" applyFont="1" applyFill="1" applyBorder="1" applyAlignment="1">
      <alignment horizontal="left" vertical="top"/>
    </xf>
    <xf numFmtId="0" fontId="3" fillId="20" borderId="129" xfId="0" applyFont="1" applyFill="1" applyBorder="1" applyAlignment="1">
      <alignment horizontal="center"/>
    </xf>
    <xf numFmtId="0" fontId="0" fillId="0" borderId="8" xfId="0" applyFill="1" applyBorder="1"/>
    <xf numFmtId="0" fontId="0" fillId="0" borderId="21" xfId="0" applyFill="1" applyBorder="1"/>
    <xf numFmtId="0" fontId="0" fillId="0" borderId="11" xfId="0" applyFill="1" applyBorder="1"/>
    <xf numFmtId="0" fontId="1" fillId="24" borderId="14" xfId="0" applyFont="1" applyFill="1" applyBorder="1" applyAlignment="1">
      <alignment horizontal="center"/>
    </xf>
    <xf numFmtId="0" fontId="0" fillId="24" borderId="131" xfId="0" applyFill="1" applyBorder="1"/>
    <xf numFmtId="0" fontId="1" fillId="3" borderId="54" xfId="0" applyFont="1" applyFill="1" applyBorder="1" applyAlignment="1">
      <alignment vertical="center" wrapText="1"/>
    </xf>
    <xf numFmtId="0" fontId="1" fillId="3" borderId="50" xfId="0" applyFont="1" applyFill="1" applyBorder="1" applyAlignment="1">
      <alignment vertical="center" wrapText="1"/>
    </xf>
    <xf numFmtId="0" fontId="0" fillId="0" borderId="18" xfId="0" applyFill="1" applyBorder="1"/>
    <xf numFmtId="0" fontId="0" fillId="0" borderId="19" xfId="0" applyFill="1" applyBorder="1"/>
    <xf numFmtId="0" fontId="0" fillId="0" borderId="10" xfId="0" applyBorder="1"/>
    <xf numFmtId="2" fontId="0" fillId="0" borderId="82" xfId="0" applyNumberFormat="1" applyFont="1" applyFill="1" applyBorder="1" applyAlignment="1" applyProtection="1">
      <alignment vertical="center" wrapText="1"/>
      <protection locked="0"/>
    </xf>
    <xf numFmtId="0" fontId="1" fillId="5" borderId="82" xfId="0" applyFont="1" applyFill="1" applyBorder="1" applyAlignment="1">
      <alignment horizontal="center" vertical="center" wrapText="1"/>
    </xf>
    <xf numFmtId="0" fontId="0" fillId="4" borderId="23" xfId="0" applyFont="1" applyFill="1" applyBorder="1" applyAlignment="1">
      <alignment vertical="center" wrapText="1"/>
    </xf>
    <xf numFmtId="0" fontId="0" fillId="4" borderId="41" xfId="0" applyFont="1" applyFill="1" applyBorder="1" applyAlignment="1">
      <alignment vertical="center" wrapText="1"/>
    </xf>
    <xf numFmtId="0" fontId="0" fillId="4" borderId="24" xfId="0" applyFont="1" applyFill="1" applyBorder="1" applyAlignment="1">
      <alignment vertical="center" wrapText="1"/>
    </xf>
    <xf numFmtId="0" fontId="3" fillId="7" borderId="83" xfId="0" applyFont="1" applyFill="1" applyBorder="1" applyAlignment="1">
      <alignment horizontal="center"/>
    </xf>
    <xf numFmtId="0" fontId="1" fillId="7" borderId="0" xfId="0" applyFont="1" applyFill="1" applyBorder="1" applyAlignment="1">
      <alignment horizontal="center" vertical="center" wrapText="1"/>
    </xf>
    <xf numFmtId="0" fontId="0" fillId="7" borderId="0" xfId="0" applyFont="1" applyFill="1" applyBorder="1" applyAlignment="1">
      <alignment horizontal="center" vertical="center" wrapText="1"/>
    </xf>
    <xf numFmtId="0" fontId="0" fillId="7" borderId="0" xfId="0" applyFill="1" applyBorder="1" applyAlignment="1">
      <alignment horizontal="center" vertical="center" wrapText="1"/>
    </xf>
    <xf numFmtId="0" fontId="1" fillId="9" borderId="13" xfId="0" applyFont="1" applyFill="1" applyBorder="1" applyAlignment="1">
      <alignment wrapText="1"/>
    </xf>
    <xf numFmtId="0" fontId="0" fillId="2" borderId="41" xfId="0" applyFill="1" applyBorder="1" applyAlignment="1">
      <alignment horizontal="left" vertical="center"/>
    </xf>
    <xf numFmtId="0" fontId="0" fillId="2" borderId="32" xfId="0" applyFill="1" applyBorder="1" applyAlignment="1">
      <alignment horizontal="left" vertical="center"/>
    </xf>
    <xf numFmtId="0" fontId="4" fillId="2" borderId="23" xfId="0" applyFont="1" applyFill="1" applyBorder="1"/>
    <xf numFmtId="0" fontId="4" fillId="2" borderId="134" xfId="0" applyFont="1" applyFill="1" applyBorder="1"/>
    <xf numFmtId="0" fontId="0" fillId="2" borderId="98" xfId="0" applyFill="1" applyBorder="1" applyAlignment="1">
      <alignment vertical="center" wrapText="1"/>
    </xf>
    <xf numFmtId="0" fontId="0" fillId="7" borderId="31" xfId="0" applyFill="1" applyBorder="1" applyAlignment="1">
      <alignment wrapText="1"/>
    </xf>
    <xf numFmtId="0" fontId="0" fillId="0" borderId="0" xfId="0" applyFill="1" applyAlignment="1">
      <alignment wrapText="1"/>
    </xf>
    <xf numFmtId="0" fontId="0" fillId="2" borderId="0" xfId="0" applyFill="1" applyBorder="1" applyAlignment="1">
      <alignment wrapText="1"/>
    </xf>
    <xf numFmtId="0" fontId="1" fillId="10" borderId="0" xfId="0" applyFont="1" applyFill="1" applyBorder="1" applyAlignment="1">
      <alignment wrapText="1"/>
    </xf>
    <xf numFmtId="0" fontId="0" fillId="10" borderId="0" xfId="0" applyFill="1" applyBorder="1" applyAlignment="1">
      <alignment wrapText="1"/>
    </xf>
    <xf numFmtId="0" fontId="1" fillId="2" borderId="3" xfId="0" applyFont="1" applyFill="1" applyBorder="1"/>
    <xf numFmtId="173" fontId="13" fillId="2" borderId="3" xfId="0" applyNumberFormat="1" applyFont="1" applyFill="1" applyBorder="1" applyAlignment="1">
      <alignment horizontal="right"/>
    </xf>
    <xf numFmtId="172" fontId="13" fillId="2" borderId="3" xfId="0" applyNumberFormat="1" applyFont="1" applyFill="1" applyBorder="1" applyAlignment="1"/>
    <xf numFmtId="174" fontId="13" fillId="2" borderId="3" xfId="0" applyNumberFormat="1" applyFont="1" applyFill="1" applyBorder="1" applyAlignment="1"/>
    <xf numFmtId="4" fontId="13" fillId="2" borderId="3" xfId="0" applyNumberFormat="1" applyFont="1" applyFill="1" applyBorder="1" applyAlignment="1"/>
    <xf numFmtId="0" fontId="0" fillId="2" borderId="41" xfId="0" applyFont="1" applyFill="1" applyBorder="1" applyAlignment="1">
      <alignment horizontal="left" vertical="center"/>
    </xf>
    <xf numFmtId="0" fontId="0" fillId="2" borderId="3" xfId="0" applyFont="1" applyFill="1" applyBorder="1"/>
    <xf numFmtId="0" fontId="0" fillId="2" borderId="82" xfId="0" applyFill="1" applyBorder="1" applyAlignment="1">
      <alignment horizontal="left" vertical="center"/>
    </xf>
    <xf numFmtId="173" fontId="13" fillId="2" borderId="3" xfId="0" applyNumberFormat="1" applyFont="1" applyFill="1" applyBorder="1" applyAlignment="1">
      <alignment wrapText="1"/>
    </xf>
    <xf numFmtId="175" fontId="13" fillId="2" borderId="3" xfId="0" applyNumberFormat="1" applyFont="1" applyFill="1" applyBorder="1" applyAlignment="1">
      <alignment wrapText="1"/>
    </xf>
    <xf numFmtId="176" fontId="13" fillId="2" borderId="3" xfId="0" applyNumberFormat="1" applyFont="1" applyFill="1" applyBorder="1" applyAlignment="1"/>
    <xf numFmtId="176" fontId="4" fillId="2" borderId="3" xfId="0" applyNumberFormat="1" applyFont="1" applyFill="1" applyBorder="1" applyAlignment="1"/>
    <xf numFmtId="0" fontId="0" fillId="2" borderId="3" xfId="0" applyFill="1" applyBorder="1" applyAlignment="1">
      <alignment horizontal="left" vertical="center"/>
    </xf>
    <xf numFmtId="174" fontId="13" fillId="2" borderId="3" xfId="0" applyNumberFormat="1" applyFont="1" applyFill="1" applyBorder="1" applyAlignment="1">
      <alignment vertical="center"/>
    </xf>
    <xf numFmtId="177" fontId="13" fillId="2" borderId="3" xfId="0" applyNumberFormat="1" applyFont="1" applyFill="1" applyBorder="1" applyAlignment="1">
      <alignment vertical="center"/>
    </xf>
    <xf numFmtId="172" fontId="0" fillId="2" borderId="3" xfId="0" applyNumberFormat="1" applyFont="1" applyFill="1" applyBorder="1" applyAlignment="1"/>
    <xf numFmtId="178" fontId="13" fillId="2" borderId="3" xfId="0" applyNumberFormat="1" applyFont="1" applyFill="1" applyBorder="1" applyAlignment="1">
      <alignment vertical="center"/>
    </xf>
    <xf numFmtId="178" fontId="13" fillId="2" borderId="3" xfId="0" applyNumberFormat="1" applyFont="1" applyFill="1" applyBorder="1" applyAlignment="1"/>
    <xf numFmtId="0" fontId="13" fillId="2" borderId="3" xfId="1" applyNumberFormat="1" applyFont="1" applyFill="1" applyBorder="1" applyAlignment="1"/>
    <xf numFmtId="4" fontId="13" fillId="2" borderId="3" xfId="1" applyNumberFormat="1" applyFont="1" applyFill="1" applyBorder="1" applyAlignment="1"/>
    <xf numFmtId="1" fontId="0" fillId="2" borderId="3" xfId="0" applyNumberFormat="1" applyFill="1" applyBorder="1" applyAlignment="1"/>
    <xf numFmtId="0" fontId="0" fillId="2" borderId="32" xfId="0" applyFill="1" applyBorder="1"/>
    <xf numFmtId="0" fontId="0" fillId="2" borderId="37" xfId="0" applyFill="1" applyBorder="1"/>
    <xf numFmtId="173" fontId="13" fillId="2" borderId="3" xfId="0" applyNumberFormat="1" applyFont="1" applyFill="1" applyBorder="1" applyAlignment="1"/>
    <xf numFmtId="177" fontId="13" fillId="2" borderId="3" xfId="0" applyNumberFormat="1" applyFont="1" applyFill="1" applyBorder="1" applyAlignment="1"/>
    <xf numFmtId="173" fontId="13" fillId="2" borderId="3" xfId="0" applyNumberFormat="1" applyFont="1" applyFill="1" applyBorder="1" applyAlignment="1">
      <alignment horizontal="right" vertical="center"/>
    </xf>
    <xf numFmtId="0" fontId="0" fillId="4" borderId="0" xfId="0" applyFont="1" applyFill="1" applyBorder="1" applyAlignment="1">
      <alignment horizontal="left" vertical="top" wrapText="1"/>
    </xf>
    <xf numFmtId="173" fontId="13" fillId="7" borderId="135" xfId="0" applyNumberFormat="1" applyFont="1" applyFill="1" applyBorder="1" applyAlignment="1">
      <alignment horizontal="right"/>
    </xf>
    <xf numFmtId="172" fontId="13" fillId="7" borderId="135" xfId="0" applyNumberFormat="1" applyFont="1" applyFill="1" applyBorder="1" applyAlignment="1">
      <alignment horizontal="right"/>
    </xf>
    <xf numFmtId="174" fontId="13" fillId="7" borderId="135" xfId="0" applyNumberFormat="1" applyFont="1" applyFill="1" applyBorder="1" applyAlignment="1">
      <alignment horizontal="right"/>
    </xf>
    <xf numFmtId="4" fontId="13" fillId="7" borderId="135" xfId="0" applyNumberFormat="1" applyFont="1" applyFill="1" applyBorder="1" applyAlignment="1">
      <alignment horizontal="right"/>
    </xf>
    <xf numFmtId="173" fontId="13" fillId="7" borderId="135" xfId="0" applyNumberFormat="1" applyFont="1" applyFill="1" applyBorder="1" applyAlignment="1">
      <alignment horizontal="right" wrapText="1"/>
    </xf>
    <xf numFmtId="175" fontId="13" fillId="7" borderId="135" xfId="0" applyNumberFormat="1" applyFont="1" applyFill="1" applyBorder="1" applyAlignment="1">
      <alignment horizontal="right" wrapText="1"/>
    </xf>
    <xf numFmtId="176" fontId="13" fillId="7" borderId="135" xfId="0" applyNumberFormat="1" applyFont="1" applyFill="1" applyBorder="1" applyAlignment="1">
      <alignment horizontal="right"/>
    </xf>
    <xf numFmtId="176" fontId="4" fillId="7" borderId="18" xfId="0" applyNumberFormat="1" applyFont="1" applyFill="1" applyBorder="1" applyAlignment="1">
      <alignment horizontal="right"/>
    </xf>
    <xf numFmtId="174" fontId="13" fillId="7" borderId="135" xfId="0" applyNumberFormat="1" applyFont="1" applyFill="1" applyBorder="1" applyAlignment="1">
      <alignment horizontal="right" vertical="center"/>
    </xf>
    <xf numFmtId="177" fontId="13" fillId="7" borderId="135" xfId="0" applyNumberFormat="1" applyFont="1" applyFill="1" applyBorder="1" applyAlignment="1">
      <alignment horizontal="right" vertical="center"/>
    </xf>
    <xf numFmtId="172" fontId="0" fillId="7" borderId="18" xfId="0" applyNumberFormat="1" applyFont="1" applyFill="1" applyBorder="1" applyAlignment="1">
      <alignment horizontal="right"/>
    </xf>
    <xf numFmtId="178" fontId="13" fillId="7" borderId="135" xfId="0" applyNumberFormat="1" applyFont="1" applyFill="1" applyBorder="1" applyAlignment="1">
      <alignment horizontal="right" vertical="center"/>
    </xf>
    <xf numFmtId="178" fontId="13" fillId="7" borderId="135" xfId="0" applyNumberFormat="1" applyFont="1" applyFill="1" applyBorder="1" applyAlignment="1">
      <alignment horizontal="right"/>
    </xf>
    <xf numFmtId="0" fontId="13" fillId="7" borderId="18" xfId="1" applyNumberFormat="1" applyFont="1" applyFill="1" applyBorder="1" applyAlignment="1">
      <alignment horizontal="right"/>
    </xf>
    <xf numFmtId="4" fontId="13" fillId="7" borderId="135" xfId="1" applyNumberFormat="1" applyFont="1" applyFill="1" applyBorder="1" applyAlignment="1">
      <alignment horizontal="right"/>
    </xf>
    <xf numFmtId="1" fontId="0" fillId="14" borderId="18" xfId="0" applyNumberFormat="1" applyFill="1" applyBorder="1" applyAlignment="1">
      <alignment horizontal="right"/>
    </xf>
    <xf numFmtId="173" fontId="13" fillId="7" borderId="136" xfId="0" applyNumberFormat="1" applyFont="1" applyFill="1" applyBorder="1" applyAlignment="1">
      <alignment horizontal="right" wrapText="1"/>
    </xf>
    <xf numFmtId="177" fontId="13" fillId="7" borderId="135" xfId="0" applyNumberFormat="1" applyFont="1" applyFill="1" applyBorder="1" applyAlignment="1">
      <alignment horizontal="right"/>
    </xf>
    <xf numFmtId="173" fontId="13" fillId="7" borderId="135" xfId="0" applyNumberFormat="1" applyFont="1" applyFill="1" applyBorder="1" applyAlignment="1">
      <alignment horizontal="right" vertical="center"/>
    </xf>
    <xf numFmtId="0" fontId="17" fillId="4" borderId="0" xfId="0" applyFont="1" applyFill="1" applyBorder="1" applyAlignment="1">
      <alignment horizontal="left" vertical="top" wrapText="1"/>
    </xf>
    <xf numFmtId="0" fontId="0" fillId="2" borderId="3" xfId="0" applyFont="1" applyFill="1" applyBorder="1" applyAlignment="1">
      <alignment horizontal="left" vertical="top" wrapText="1"/>
    </xf>
    <xf numFmtId="0" fontId="10" fillId="25" borderId="16" xfId="0" applyFont="1" applyFill="1" applyBorder="1" applyAlignment="1">
      <alignment vertical="center"/>
    </xf>
    <xf numFmtId="0" fontId="10" fillId="25" borderId="43" xfId="0" applyFont="1" applyFill="1" applyBorder="1" applyAlignment="1">
      <alignment vertical="center"/>
    </xf>
    <xf numFmtId="0" fontId="2" fillId="6" borderId="0" xfId="0" applyFont="1" applyFill="1" applyBorder="1" applyAlignment="1">
      <alignment horizontal="center" vertical="center"/>
    </xf>
    <xf numFmtId="0" fontId="1" fillId="6" borderId="45" xfId="0" applyFont="1" applyFill="1" applyBorder="1" applyAlignment="1">
      <alignment horizontal="center"/>
    </xf>
    <xf numFmtId="0" fontId="3" fillId="2" borderId="137" xfId="0" applyFont="1" applyFill="1" applyBorder="1" applyAlignment="1">
      <alignment horizontal="center"/>
    </xf>
    <xf numFmtId="0" fontId="3" fillId="2" borderId="138" xfId="0" applyFont="1" applyFill="1" applyBorder="1" applyAlignment="1">
      <alignment horizontal="center"/>
    </xf>
    <xf numFmtId="0" fontId="2" fillId="2" borderId="139" xfId="0" applyFont="1" applyFill="1" applyBorder="1" applyAlignment="1">
      <alignment vertical="center"/>
    </xf>
    <xf numFmtId="179" fontId="0" fillId="2" borderId="10" xfId="1" applyNumberFormat="1" applyFont="1" applyFill="1" applyBorder="1" applyProtection="1">
      <protection locked="0"/>
    </xf>
    <xf numFmtId="43" fontId="1" fillId="4" borderId="0" xfId="0" applyNumberFormat="1" applyFont="1" applyFill="1" applyBorder="1" applyAlignment="1">
      <alignment horizontal="center"/>
    </xf>
    <xf numFmtId="0" fontId="10" fillId="25" borderId="42" xfId="0" applyFont="1" applyFill="1" applyBorder="1" applyAlignment="1">
      <alignment vertical="center"/>
    </xf>
    <xf numFmtId="0" fontId="0" fillId="2" borderId="7" xfId="0" applyFill="1" applyBorder="1" applyAlignment="1">
      <alignment wrapText="1"/>
    </xf>
    <xf numFmtId="0" fontId="0" fillId="2" borderId="20" xfId="0" applyFill="1" applyBorder="1" applyAlignment="1">
      <alignment wrapText="1"/>
    </xf>
    <xf numFmtId="0" fontId="0" fillId="2" borderId="20" xfId="0" quotePrefix="1" applyFill="1" applyBorder="1" applyAlignment="1">
      <alignment wrapText="1"/>
    </xf>
    <xf numFmtId="170" fontId="1" fillId="26" borderId="0" xfId="0" applyNumberFormat="1" applyFont="1" applyFill="1" applyBorder="1" applyAlignment="1">
      <alignment horizontal="center"/>
    </xf>
    <xf numFmtId="10" fontId="1" fillId="26" borderId="0" xfId="0" applyNumberFormat="1" applyFont="1" applyFill="1" applyBorder="1" applyAlignment="1">
      <alignment horizontal="center"/>
    </xf>
    <xf numFmtId="0" fontId="3" fillId="20" borderId="0" xfId="0" applyFont="1" applyFill="1" applyBorder="1" applyAlignment="1">
      <alignment horizontal="left" vertical="center" wrapText="1"/>
    </xf>
    <xf numFmtId="0" fontId="9" fillId="2" borderId="3" xfId="3" applyFill="1" applyBorder="1" applyAlignment="1">
      <alignment horizontal="left" vertical="center" wrapText="1"/>
    </xf>
    <xf numFmtId="0" fontId="0" fillId="2" borderId="7" xfId="0" applyFill="1" applyBorder="1" applyAlignment="1">
      <alignment vertical="center" wrapText="1"/>
    </xf>
    <xf numFmtId="0" fontId="21" fillId="0" borderId="3" xfId="0" applyNumberFormat="1" applyFont="1" applyFill="1" applyBorder="1" applyAlignment="1">
      <alignment vertical="center" wrapText="1" readingOrder="1"/>
    </xf>
    <xf numFmtId="0" fontId="0" fillId="2" borderId="3" xfId="0" applyFill="1" applyBorder="1" applyAlignment="1">
      <alignment vertical="center" wrapText="1"/>
    </xf>
    <xf numFmtId="0" fontId="0" fillId="0" borderId="2" xfId="0" applyBorder="1" applyAlignment="1">
      <alignment vertical="center" wrapText="1"/>
    </xf>
    <xf numFmtId="0" fontId="0" fillId="0" borderId="1" xfId="0" applyBorder="1" applyAlignment="1">
      <alignment vertical="center" wrapText="1"/>
    </xf>
    <xf numFmtId="0" fontId="3" fillId="20" borderId="44" xfId="0" applyFont="1" applyFill="1" applyBorder="1" applyAlignment="1">
      <alignment horizontal="left" vertical="center" wrapText="1"/>
    </xf>
    <xf numFmtId="0" fontId="0" fillId="2" borderId="7" xfId="0" applyFill="1" applyBorder="1" applyAlignment="1">
      <alignment horizontal="left" vertical="center" wrapText="1"/>
    </xf>
    <xf numFmtId="0" fontId="21" fillId="0" borderId="3" xfId="0" applyNumberFormat="1" applyFont="1" applyFill="1" applyBorder="1" applyAlignment="1">
      <alignment horizontal="left" vertical="center" wrapText="1" readingOrder="1"/>
    </xf>
    <xf numFmtId="0" fontId="0" fillId="2" borderId="3" xfId="0" applyFill="1" applyBorder="1" applyAlignment="1">
      <alignment horizontal="left" vertical="center" wrapText="1"/>
    </xf>
    <xf numFmtId="0" fontId="3" fillId="2" borderId="138" xfId="0" applyFont="1" applyFill="1" applyBorder="1" applyAlignment="1">
      <alignment horizontal="left" vertical="center" wrapText="1"/>
    </xf>
    <xf numFmtId="0" fontId="0" fillId="0" borderId="2" xfId="0" applyBorder="1" applyAlignment="1">
      <alignment horizontal="left" vertical="center" wrapText="1"/>
    </xf>
    <xf numFmtId="0" fontId="0" fillId="0" borderId="1" xfId="0" applyBorder="1" applyAlignment="1">
      <alignment horizontal="left" vertical="center" wrapText="1"/>
    </xf>
    <xf numFmtId="0" fontId="9" fillId="2" borderId="3" xfId="3" applyFill="1" applyBorder="1" applyAlignment="1">
      <alignment vertical="center" wrapText="1"/>
    </xf>
    <xf numFmtId="0" fontId="0" fillId="2" borderId="20" xfId="0" applyFill="1" applyBorder="1" applyAlignment="1">
      <alignment horizontal="left" vertical="center" wrapText="1"/>
    </xf>
    <xf numFmtId="0" fontId="4" fillId="2" borderId="82" xfId="3" applyFont="1" applyFill="1" applyBorder="1" applyAlignment="1">
      <alignment horizontal="left" vertical="center" wrapText="1"/>
    </xf>
    <xf numFmtId="0" fontId="3" fillId="20" borderId="44" xfId="0" applyFont="1" applyFill="1" applyBorder="1" applyAlignment="1">
      <alignment vertical="center" wrapText="1"/>
    </xf>
    <xf numFmtId="0" fontId="3" fillId="20" borderId="0" xfId="0" applyFont="1" applyFill="1" applyBorder="1" applyAlignment="1">
      <alignment vertical="center" wrapText="1"/>
    </xf>
    <xf numFmtId="0" fontId="3" fillId="2" borderId="138" xfId="0" applyFont="1" applyFill="1" applyBorder="1" applyAlignment="1">
      <alignment vertical="center" wrapText="1"/>
    </xf>
    <xf numFmtId="0" fontId="0" fillId="2" borderId="20" xfId="0" applyFill="1" applyBorder="1" applyAlignment="1">
      <alignment vertical="center" wrapText="1"/>
    </xf>
    <xf numFmtId="0" fontId="0" fillId="2" borderId="82" xfId="0" applyFill="1" applyBorder="1" applyAlignment="1">
      <alignment vertical="center" wrapText="1"/>
    </xf>
    <xf numFmtId="0" fontId="0" fillId="0" borderId="98" xfId="0" applyFill="1" applyBorder="1" applyAlignment="1">
      <alignment vertical="center"/>
    </xf>
    <xf numFmtId="2" fontId="0" fillId="0" borderId="3" xfId="0" applyNumberFormat="1" applyFill="1" applyBorder="1"/>
    <xf numFmtId="169" fontId="0" fillId="0" borderId="98" xfId="0" applyNumberFormat="1" applyFill="1" applyBorder="1" applyAlignment="1">
      <alignment vertical="center"/>
    </xf>
    <xf numFmtId="0" fontId="20" fillId="12" borderId="8" xfId="0" applyFont="1" applyFill="1" applyBorder="1" applyAlignment="1">
      <alignment wrapText="1"/>
    </xf>
    <xf numFmtId="49" fontId="20" fillId="12" borderId="98" xfId="0" applyNumberFormat="1" applyFont="1" applyFill="1" applyBorder="1" applyAlignment="1">
      <alignment vertical="center" wrapText="1"/>
    </xf>
    <xf numFmtId="0" fontId="3" fillId="20" borderId="44" xfId="0" applyFont="1" applyFill="1" applyBorder="1" applyAlignment="1">
      <alignment horizontal="left" vertical="center"/>
    </xf>
    <xf numFmtId="0" fontId="3" fillId="20" borderId="0" xfId="0" applyFont="1" applyFill="1" applyBorder="1" applyAlignment="1">
      <alignment horizontal="left" vertical="center"/>
    </xf>
    <xf numFmtId="0" fontId="3" fillId="20" borderId="45" xfId="0" applyFont="1" applyFill="1" applyBorder="1" applyAlignment="1">
      <alignment horizontal="left" vertical="center"/>
    </xf>
    <xf numFmtId="0" fontId="0" fillId="0" borderId="2" xfId="0" applyBorder="1" applyAlignment="1">
      <alignment horizontal="left" vertical="center"/>
    </xf>
    <xf numFmtId="0" fontId="0" fillId="0" borderId="1" xfId="0" applyBorder="1" applyAlignment="1">
      <alignment horizontal="left" vertical="center"/>
    </xf>
    <xf numFmtId="0" fontId="0" fillId="0" borderId="7" xfId="0" applyFill="1" applyBorder="1"/>
    <xf numFmtId="0" fontId="0" fillId="0" borderId="3" xfId="0" applyFill="1" applyBorder="1"/>
    <xf numFmtId="170" fontId="0" fillId="0" borderId="3" xfId="1" applyNumberFormat="1" applyFont="1" applyFill="1" applyBorder="1"/>
    <xf numFmtId="0" fontId="19" fillId="12" borderId="8" xfId="0" applyFont="1" applyFill="1" applyBorder="1" applyAlignment="1">
      <alignment wrapText="1"/>
    </xf>
    <xf numFmtId="0" fontId="0" fillId="0" borderId="23" xfId="0" applyFill="1" applyBorder="1"/>
    <xf numFmtId="170" fontId="0" fillId="0" borderId="1" xfId="1" applyNumberFormat="1" applyFont="1" applyFill="1" applyBorder="1"/>
    <xf numFmtId="171" fontId="0" fillId="0" borderId="3" xfId="0" applyNumberFormat="1" applyFill="1" applyBorder="1"/>
    <xf numFmtId="172" fontId="0" fillId="0" borderId="3" xfId="0" applyNumberFormat="1" applyFill="1" applyBorder="1"/>
    <xf numFmtId="166" fontId="0" fillId="0" borderId="3" xfId="1" applyNumberFormat="1" applyFont="1" applyFill="1" applyBorder="1"/>
    <xf numFmtId="170" fontId="0" fillId="0" borderId="0" xfId="1" applyNumberFormat="1" applyFont="1" applyFill="1"/>
    <xf numFmtId="0" fontId="0" fillId="12" borderId="6" xfId="0" applyFill="1" applyBorder="1" applyAlignment="1">
      <alignment wrapText="1"/>
    </xf>
    <xf numFmtId="0" fontId="0" fillId="2" borderId="5" xfId="0" applyFill="1" applyBorder="1" applyAlignment="1">
      <alignment wrapText="1"/>
    </xf>
    <xf numFmtId="170" fontId="0" fillId="0" borderId="17" xfId="0" applyNumberFormat="1" applyFill="1" applyBorder="1"/>
    <xf numFmtId="49" fontId="0" fillId="2" borderId="5" xfId="1" applyNumberFormat="1" applyFont="1" applyFill="1" applyBorder="1" applyAlignment="1">
      <alignment horizontal="right"/>
    </xf>
    <xf numFmtId="43" fontId="0" fillId="2" borderId="3" xfId="1" applyNumberFormat="1" applyFont="1" applyFill="1" applyBorder="1"/>
    <xf numFmtId="43" fontId="0" fillId="0" borderId="18" xfId="0" applyNumberFormat="1" applyFill="1" applyBorder="1"/>
    <xf numFmtId="180" fontId="0" fillId="2" borderId="3" xfId="1" applyNumberFormat="1" applyFont="1" applyFill="1" applyBorder="1" applyAlignment="1">
      <alignment horizontal="left"/>
    </xf>
    <xf numFmtId="0" fontId="4" fillId="2" borderId="7" xfId="3" applyFont="1" applyFill="1" applyBorder="1" applyAlignment="1">
      <alignment wrapText="1"/>
    </xf>
    <xf numFmtId="0" fontId="4" fillId="2" borderId="4" xfId="3" applyFont="1" applyFill="1" applyBorder="1" applyAlignment="1">
      <alignment wrapText="1"/>
    </xf>
    <xf numFmtId="182" fontId="0" fillId="0" borderId="3" xfId="0" applyNumberFormat="1" applyBorder="1"/>
    <xf numFmtId="6" fontId="0" fillId="0" borderId="3" xfId="0" applyNumberFormat="1" applyBorder="1"/>
    <xf numFmtId="182" fontId="0" fillId="0" borderId="37" xfId="0" applyNumberFormat="1" applyBorder="1"/>
    <xf numFmtId="0" fontId="0" fillId="12" borderId="144" xfId="0" applyFill="1" applyBorder="1"/>
    <xf numFmtId="0" fontId="0" fillId="2" borderId="10" xfId="0" applyFill="1" applyBorder="1" applyAlignment="1">
      <alignment horizontal="center" vertical="center" wrapText="1"/>
    </xf>
    <xf numFmtId="49" fontId="0" fillId="2" borderId="3" xfId="0" applyNumberFormat="1" applyFill="1" applyBorder="1" applyAlignment="1">
      <alignment horizontal="left" vertical="center" wrapText="1"/>
    </xf>
    <xf numFmtId="49" fontId="0" fillId="2" borderId="82" xfId="0" applyNumberFormat="1" applyFill="1" applyBorder="1" applyAlignment="1">
      <alignment horizontal="left" vertical="center" wrapText="1"/>
    </xf>
    <xf numFmtId="49" fontId="0" fillId="2" borderId="10" xfId="0" applyNumberFormat="1" applyFill="1" applyBorder="1" applyAlignment="1">
      <alignment horizontal="left" vertical="center" wrapText="1"/>
    </xf>
    <xf numFmtId="0" fontId="0" fillId="2" borderId="55" xfId="0" applyFill="1" applyBorder="1" applyAlignment="1">
      <alignment horizontal="center" vertical="center" wrapText="1"/>
    </xf>
    <xf numFmtId="0" fontId="0" fillId="2" borderId="37" xfId="0" applyFill="1" applyBorder="1" applyAlignment="1">
      <alignment horizontal="center" vertical="center"/>
    </xf>
    <xf numFmtId="49" fontId="0" fillId="2" borderId="34" xfId="0" applyNumberFormat="1" applyFill="1" applyBorder="1" applyAlignment="1">
      <alignment horizontal="left" vertical="center" wrapText="1"/>
    </xf>
    <xf numFmtId="0" fontId="9" fillId="2" borderId="82" xfId="3" applyFill="1" applyBorder="1" applyAlignment="1">
      <alignment horizontal="left" vertical="center" wrapText="1"/>
    </xf>
    <xf numFmtId="0" fontId="0" fillId="0" borderId="3" xfId="0" applyNumberFormat="1" applyFont="1" applyFill="1" applyBorder="1" applyAlignment="1" applyProtection="1">
      <alignment horizontal="center" vertical="center" wrapText="1"/>
      <protection locked="0"/>
    </xf>
    <xf numFmtId="0" fontId="0" fillId="0" borderId="6" xfId="0" applyFont="1" applyBorder="1" applyAlignment="1">
      <alignment horizontal="left" vertical="center" wrapText="1"/>
    </xf>
    <xf numFmtId="0" fontId="0" fillId="0" borderId="8" xfId="0" applyFont="1" applyBorder="1" applyAlignment="1">
      <alignment horizontal="left" vertical="center" wrapText="1"/>
    </xf>
    <xf numFmtId="0" fontId="0" fillId="0" borderId="7" xfId="0" applyFont="1" applyBorder="1" applyAlignment="1" applyProtection="1">
      <alignment horizontal="left" wrapText="1"/>
      <protection locked="0"/>
    </xf>
    <xf numFmtId="0" fontId="0" fillId="0" borderId="0" xfId="0" applyAlignment="1">
      <alignment horizontal="left" vertical="center"/>
    </xf>
    <xf numFmtId="0" fontId="0" fillId="10" borderId="26" xfId="0" applyFill="1" applyBorder="1" applyAlignment="1">
      <alignment horizontal="left" vertical="center"/>
    </xf>
    <xf numFmtId="0" fontId="0" fillId="10" borderId="0" xfId="0" applyFill="1" applyBorder="1" applyAlignment="1">
      <alignment horizontal="left" vertical="center" wrapText="1"/>
    </xf>
    <xf numFmtId="0" fontId="0" fillId="10" borderId="0" xfId="0" applyFill="1" applyBorder="1" applyAlignment="1">
      <alignment horizontal="left" vertical="center"/>
    </xf>
    <xf numFmtId="0" fontId="0" fillId="10" borderId="29" xfId="0" applyFill="1" applyBorder="1" applyAlignment="1">
      <alignment horizontal="left" vertical="center"/>
    </xf>
    <xf numFmtId="0" fontId="0" fillId="0" borderId="0" xfId="0" applyFill="1" applyAlignment="1">
      <alignment horizontal="left" vertical="center"/>
    </xf>
    <xf numFmtId="0" fontId="0" fillId="2" borderId="8" xfId="0" applyFill="1" applyBorder="1" applyAlignment="1">
      <alignment wrapText="1"/>
    </xf>
    <xf numFmtId="49" fontId="0" fillId="11" borderId="26" xfId="0" applyNumberFormat="1" applyFill="1" applyBorder="1" applyAlignment="1">
      <alignment horizontal="center" vertical="center" wrapText="1"/>
    </xf>
    <xf numFmtId="49" fontId="0" fillId="11" borderId="45" xfId="0" applyNumberFormat="1" applyFill="1" applyBorder="1" applyAlignment="1">
      <alignment horizontal="center" vertical="center" wrapText="1"/>
    </xf>
    <xf numFmtId="0" fontId="0" fillId="11" borderId="26" xfId="0" applyFill="1" applyBorder="1" applyAlignment="1">
      <alignment horizontal="center" vertical="center"/>
    </xf>
    <xf numFmtId="0" fontId="0" fillId="11" borderId="45" xfId="0" applyFill="1" applyBorder="1" applyAlignment="1">
      <alignment horizontal="center" vertical="center"/>
    </xf>
    <xf numFmtId="0" fontId="0" fillId="11" borderId="145" xfId="0" applyFill="1" applyBorder="1" applyAlignment="1">
      <alignment horizontal="center" vertical="center"/>
    </xf>
    <xf numFmtId="0" fontId="0" fillId="11" borderId="47" xfId="0" applyFill="1" applyBorder="1" applyAlignment="1">
      <alignment horizontal="center" vertical="center"/>
    </xf>
    <xf numFmtId="49" fontId="0" fillId="11" borderId="26" xfId="0" applyNumberFormat="1" applyFill="1" applyBorder="1" applyAlignment="1">
      <alignment horizontal="left" vertical="center" wrapText="1"/>
    </xf>
    <xf numFmtId="49" fontId="0" fillId="11" borderId="45" xfId="0" applyNumberFormat="1" applyFill="1" applyBorder="1" applyAlignment="1">
      <alignment horizontal="left" vertical="center" wrapText="1"/>
    </xf>
    <xf numFmtId="49" fontId="0" fillId="11" borderId="145" xfId="0" applyNumberFormat="1" applyFill="1" applyBorder="1" applyAlignment="1">
      <alignment horizontal="left" vertical="center" wrapText="1"/>
    </xf>
    <xf numFmtId="49" fontId="0" fillId="11" borderId="47" xfId="0" applyNumberFormat="1" applyFill="1" applyBorder="1" applyAlignment="1">
      <alignment horizontal="left" vertical="center" wrapText="1"/>
    </xf>
    <xf numFmtId="0" fontId="1" fillId="17" borderId="54" xfId="0" applyFont="1" applyFill="1" applyBorder="1" applyAlignment="1">
      <alignment horizontal="left" vertical="center"/>
    </xf>
    <xf numFmtId="0" fontId="1" fillId="17" borderId="43" xfId="0" applyFont="1" applyFill="1" applyBorder="1" applyAlignment="1">
      <alignment horizontal="left" vertical="center"/>
    </xf>
    <xf numFmtId="0" fontId="0" fillId="4" borderId="0" xfId="0" applyFont="1" applyFill="1" applyBorder="1" applyAlignment="1">
      <alignment horizontal="left" vertical="top" wrapText="1"/>
    </xf>
    <xf numFmtId="0" fontId="4" fillId="5" borderId="15" xfId="0" applyFont="1" applyFill="1" applyBorder="1" applyAlignment="1">
      <alignment horizontal="left" vertical="top" wrapText="1"/>
    </xf>
    <xf numFmtId="0" fontId="4" fillId="5" borderId="0" xfId="0" applyFont="1" applyFill="1" applyBorder="1" applyAlignment="1">
      <alignment horizontal="left" vertical="top" wrapText="1"/>
    </xf>
    <xf numFmtId="0" fontId="1" fillId="4" borderId="85" xfId="0" applyFont="1" applyFill="1" applyBorder="1" applyAlignment="1">
      <alignment horizontal="left" vertical="top"/>
    </xf>
    <xf numFmtId="0" fontId="1" fillId="4" borderId="0" xfId="0" applyFont="1" applyFill="1" applyBorder="1" applyAlignment="1">
      <alignment horizontal="left" vertical="top"/>
    </xf>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3" fillId="5" borderId="79" xfId="0" applyFont="1" applyFill="1" applyBorder="1" applyAlignment="1">
      <alignment horizontal="left"/>
    </xf>
    <xf numFmtId="0" fontId="3" fillId="5" borderId="0" xfId="0" applyFont="1" applyFill="1" applyBorder="1" applyAlignment="1">
      <alignment horizontal="left"/>
    </xf>
    <xf numFmtId="0" fontId="18" fillId="2" borderId="28" xfId="3" applyFont="1" applyFill="1" applyBorder="1" applyAlignment="1">
      <alignment horizontal="left" vertical="center" wrapText="1"/>
    </xf>
    <xf numFmtId="0" fontId="18" fillId="2" borderId="61" xfId="3" applyFont="1" applyFill="1" applyBorder="1" applyAlignment="1">
      <alignment horizontal="left" vertical="center" wrapText="1"/>
    </xf>
    <xf numFmtId="0" fontId="0" fillId="2" borderId="39" xfId="0" applyFill="1" applyBorder="1" applyAlignment="1">
      <alignment horizontal="center" vertical="center" wrapText="1"/>
    </xf>
    <xf numFmtId="0" fontId="0" fillId="2" borderId="40" xfId="0" applyFill="1" applyBorder="1" applyAlignment="1">
      <alignment horizontal="center" vertical="center" wrapText="1"/>
    </xf>
    <xf numFmtId="0" fontId="0" fillId="2" borderId="41" xfId="0" applyFill="1" applyBorder="1" applyAlignment="1">
      <alignment horizontal="center" vertical="center" wrapText="1"/>
    </xf>
    <xf numFmtId="0" fontId="0" fillId="2" borderId="26" xfId="0" applyFill="1" applyBorder="1" applyAlignment="1">
      <alignment horizontal="center" vertical="center" wrapText="1"/>
    </xf>
    <xf numFmtId="0" fontId="0" fillId="2" borderId="0" xfId="0" applyFill="1" applyBorder="1" applyAlignment="1">
      <alignment horizontal="center" vertical="center" wrapText="1"/>
    </xf>
    <xf numFmtId="0" fontId="0" fillId="2" borderId="29" xfId="0" applyFill="1" applyBorder="1" applyAlignment="1">
      <alignment horizontal="center" vertical="center" wrapText="1"/>
    </xf>
    <xf numFmtId="0" fontId="0" fillId="2" borderId="30" xfId="0" applyFill="1" applyBorder="1" applyAlignment="1">
      <alignment horizontal="center" vertical="center" wrapText="1"/>
    </xf>
    <xf numFmtId="0" fontId="0" fillId="2" borderId="31" xfId="0" applyFill="1" applyBorder="1" applyAlignment="1">
      <alignment horizontal="center" vertical="center" wrapText="1"/>
    </xf>
    <xf numFmtId="0" fontId="0" fillId="2" borderId="32" xfId="0" applyFill="1" applyBorder="1" applyAlignment="1">
      <alignment horizontal="center" vertical="center" wrapText="1"/>
    </xf>
    <xf numFmtId="0" fontId="18" fillId="2" borderId="40" xfId="3" applyFont="1" applyFill="1" applyBorder="1" applyAlignment="1">
      <alignment horizontal="left" vertical="center" wrapText="1"/>
    </xf>
    <xf numFmtId="0" fontId="18" fillId="2" borderId="140" xfId="3" applyFont="1" applyFill="1" applyBorder="1" applyAlignment="1">
      <alignment horizontal="left" vertical="center" wrapText="1"/>
    </xf>
    <xf numFmtId="0" fontId="18" fillId="2" borderId="0" xfId="3" applyFont="1" applyFill="1" applyBorder="1" applyAlignment="1">
      <alignment horizontal="left" vertical="center" wrapText="1"/>
    </xf>
    <xf numFmtId="0" fontId="18" fillId="2" borderId="45" xfId="3" applyFont="1" applyFill="1" applyBorder="1" applyAlignment="1">
      <alignment horizontal="left" vertical="center" wrapText="1"/>
    </xf>
    <xf numFmtId="0" fontId="18" fillId="2" borderId="31" xfId="3" applyFont="1" applyFill="1" applyBorder="1" applyAlignment="1">
      <alignment horizontal="left" vertical="center" wrapText="1"/>
    </xf>
    <xf numFmtId="0" fontId="18" fillId="2" borderId="141" xfId="3" applyFont="1" applyFill="1" applyBorder="1" applyAlignment="1">
      <alignment horizontal="left" vertical="center" wrapText="1"/>
    </xf>
    <xf numFmtId="0" fontId="18" fillId="2" borderId="142" xfId="3" applyFont="1" applyFill="1" applyBorder="1" applyAlignment="1">
      <alignment horizontal="left" vertical="center" wrapText="1"/>
    </xf>
    <xf numFmtId="0" fontId="18" fillId="2" borderId="44" xfId="3" applyFont="1" applyFill="1" applyBorder="1" applyAlignment="1">
      <alignment horizontal="left" vertical="center" wrapText="1"/>
    </xf>
    <xf numFmtId="0" fontId="18" fillId="2" borderId="143" xfId="3" applyFont="1" applyFill="1" applyBorder="1" applyAlignment="1">
      <alignment horizontal="left" vertical="center" wrapText="1"/>
    </xf>
    <xf numFmtId="0" fontId="0" fillId="2" borderId="140" xfId="0" applyFill="1" applyBorder="1" applyAlignment="1">
      <alignment horizontal="center" vertical="center" wrapText="1"/>
    </xf>
    <xf numFmtId="0" fontId="0" fillId="2" borderId="45" xfId="0" applyFill="1" applyBorder="1" applyAlignment="1">
      <alignment horizontal="center" vertical="center" wrapText="1"/>
    </xf>
    <xf numFmtId="0" fontId="0" fillId="2" borderId="141" xfId="0" applyFill="1" applyBorder="1" applyAlignment="1">
      <alignment horizontal="center" vertical="center" wrapText="1"/>
    </xf>
    <xf numFmtId="0" fontId="0" fillId="12" borderId="26" xfId="0" applyFill="1" applyBorder="1" applyAlignment="1">
      <alignment horizontal="center" wrapText="1"/>
    </xf>
    <xf numFmtId="0" fontId="0" fillId="12" borderId="0" xfId="0" applyFill="1" applyBorder="1" applyAlignment="1">
      <alignment horizontal="center" wrapText="1"/>
    </xf>
    <xf numFmtId="0" fontId="0" fillId="2" borderId="44" xfId="0" applyFill="1" applyBorder="1" applyAlignment="1">
      <alignment horizontal="left" vertical="center" wrapText="1"/>
    </xf>
    <xf numFmtId="0" fontId="0" fillId="2" borderId="0" xfId="0" applyFill="1" applyBorder="1" applyAlignment="1">
      <alignment horizontal="left" vertical="center" wrapText="1"/>
    </xf>
    <xf numFmtId="0" fontId="1" fillId="22" borderId="26" xfId="0" applyFont="1" applyFill="1" applyBorder="1" applyAlignment="1">
      <alignment horizontal="center" vertical="center"/>
    </xf>
    <xf numFmtId="0" fontId="1" fillId="22" borderId="0" xfId="0" applyFont="1" applyFill="1" applyBorder="1" applyAlignment="1">
      <alignment horizontal="center" vertical="center"/>
    </xf>
    <xf numFmtId="0" fontId="0" fillId="12" borderId="26" xfId="0" applyFill="1" applyBorder="1" applyAlignment="1">
      <alignment horizontal="left" vertical="center" wrapText="1"/>
    </xf>
    <xf numFmtId="0" fontId="0" fillId="12" borderId="0" xfId="0" applyFill="1" applyBorder="1" applyAlignment="1">
      <alignment horizontal="left" vertical="center" wrapText="1"/>
    </xf>
    <xf numFmtId="0" fontId="0" fillId="12" borderId="26" xfId="0" applyFill="1" applyBorder="1" applyAlignment="1">
      <alignment vertical="center" wrapText="1"/>
    </xf>
    <xf numFmtId="0" fontId="0" fillId="12" borderId="0" xfId="0" applyFill="1" applyBorder="1" applyAlignment="1">
      <alignment vertical="center" wrapText="1"/>
    </xf>
    <xf numFmtId="0" fontId="0" fillId="11" borderId="66" xfId="0" applyFill="1" applyBorder="1" applyAlignment="1">
      <alignment horizontal="left" vertical="top" wrapText="1"/>
    </xf>
    <xf numFmtId="0" fontId="0" fillId="11" borderId="0" xfId="0" applyFill="1" applyBorder="1" applyAlignment="1">
      <alignment horizontal="left" vertical="top" wrapText="1"/>
    </xf>
    <xf numFmtId="0" fontId="4" fillId="5" borderId="78" xfId="0" applyFont="1" applyFill="1" applyBorder="1" applyAlignment="1">
      <alignment horizontal="left" vertical="top" wrapText="1"/>
    </xf>
    <xf numFmtId="0" fontId="4" fillId="14" borderId="74" xfId="0" applyFont="1" applyFill="1" applyBorder="1" applyAlignment="1">
      <alignment horizontal="left" vertical="top" wrapText="1"/>
    </xf>
    <xf numFmtId="0" fontId="4" fillId="14" borderId="15" xfId="0" applyFont="1" applyFill="1" applyBorder="1" applyAlignment="1">
      <alignment horizontal="left" vertical="top" wrapText="1"/>
    </xf>
    <xf numFmtId="0" fontId="4" fillId="14" borderId="74" xfId="0" applyFont="1" applyFill="1" applyBorder="1" applyAlignment="1">
      <alignment horizontal="left" wrapText="1"/>
    </xf>
    <xf numFmtId="0" fontId="4" fillId="14" borderId="15" xfId="0" applyFont="1" applyFill="1" applyBorder="1" applyAlignment="1">
      <alignment horizontal="left" wrapText="1"/>
    </xf>
    <xf numFmtId="0" fontId="1" fillId="22" borderId="5" xfId="0" applyFont="1" applyFill="1" applyBorder="1" applyAlignment="1">
      <alignment horizontal="center" vertical="center"/>
    </xf>
    <xf numFmtId="0" fontId="1" fillId="22" borderId="6" xfId="0" applyFont="1" applyFill="1" applyBorder="1" applyAlignment="1">
      <alignment horizontal="center" vertical="center"/>
    </xf>
    <xf numFmtId="0" fontId="18" fillId="2" borderId="3" xfId="3" applyFont="1" applyFill="1" applyBorder="1" applyAlignment="1">
      <alignment vertical="center" wrapText="1"/>
    </xf>
    <xf numFmtId="0" fontId="18" fillId="2" borderId="8" xfId="3" applyFont="1" applyFill="1" applyBorder="1" applyAlignment="1">
      <alignment vertical="center" wrapText="1"/>
    </xf>
    <xf numFmtId="0" fontId="0" fillId="2" borderId="12"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0" fillId="2" borderId="3" xfId="0" applyFill="1" applyBorder="1" applyAlignment="1">
      <alignment horizontal="center" vertical="center" wrapText="1"/>
    </xf>
    <xf numFmtId="0" fontId="0" fillId="2" borderId="8" xfId="0" applyFill="1" applyBorder="1" applyAlignment="1">
      <alignment horizontal="center" vertical="center" wrapText="1"/>
    </xf>
    <xf numFmtId="0" fontId="4" fillId="20" borderId="91" xfId="0" applyFont="1" applyFill="1" applyBorder="1" applyAlignment="1">
      <alignment horizontal="left" vertical="top" wrapText="1"/>
    </xf>
    <xf numFmtId="0" fontId="4" fillId="20" borderId="15" xfId="0" applyFont="1" applyFill="1" applyBorder="1" applyAlignment="1">
      <alignment horizontal="left" vertical="top" wrapText="1"/>
    </xf>
    <xf numFmtId="0" fontId="18" fillId="2" borderId="142" xfId="3" applyFont="1" applyFill="1" applyBorder="1" applyAlignment="1">
      <alignment vertical="center" wrapText="1"/>
    </xf>
    <xf numFmtId="0" fontId="18" fillId="2" borderId="40" xfId="3" applyFont="1" applyFill="1" applyBorder="1" applyAlignment="1">
      <alignment vertical="center" wrapText="1"/>
    </xf>
    <xf numFmtId="0" fontId="18" fillId="2" borderId="140" xfId="3" applyFont="1" applyFill="1" applyBorder="1" applyAlignment="1">
      <alignment vertical="center" wrapText="1"/>
    </xf>
    <xf numFmtId="0" fontId="18" fillId="2" borderId="44" xfId="3" applyFont="1" applyFill="1" applyBorder="1" applyAlignment="1">
      <alignment vertical="center" wrapText="1"/>
    </xf>
    <xf numFmtId="0" fontId="18" fillId="2" borderId="0" xfId="3" applyFont="1" applyFill="1" applyBorder="1" applyAlignment="1">
      <alignment vertical="center" wrapText="1"/>
    </xf>
    <xf numFmtId="0" fontId="18" fillId="2" borderId="45" xfId="3" applyFont="1" applyFill="1" applyBorder="1" applyAlignment="1">
      <alignment vertical="center" wrapText="1"/>
    </xf>
    <xf numFmtId="0" fontId="18" fillId="2" borderId="143" xfId="3" applyFont="1" applyFill="1" applyBorder="1" applyAlignment="1">
      <alignment vertical="center" wrapText="1"/>
    </xf>
    <xf numFmtId="0" fontId="18" fillId="2" borderId="31" xfId="3" applyFont="1" applyFill="1" applyBorder="1" applyAlignment="1">
      <alignment vertical="center" wrapText="1"/>
    </xf>
    <xf numFmtId="0" fontId="18" fillId="2" borderId="141" xfId="3" applyFont="1" applyFill="1" applyBorder="1" applyAlignment="1">
      <alignment vertical="center" wrapText="1"/>
    </xf>
    <xf numFmtId="0" fontId="0" fillId="2" borderId="18" xfId="0" applyFill="1" applyBorder="1" applyAlignment="1">
      <alignment horizontal="center" vertical="center" wrapText="1"/>
    </xf>
    <xf numFmtId="0" fontId="0" fillId="2" borderId="28" xfId="0" applyFill="1" applyBorder="1" applyAlignment="1">
      <alignment horizontal="center" vertical="center" wrapText="1"/>
    </xf>
    <xf numFmtId="0" fontId="0" fillId="2" borderId="23" xfId="0" applyFill="1" applyBorder="1" applyAlignment="1">
      <alignment horizontal="center" vertical="center" wrapText="1"/>
    </xf>
    <xf numFmtId="0" fontId="0" fillId="2" borderId="20" xfId="0" applyFill="1" applyBorder="1" applyAlignment="1">
      <alignment horizontal="left" vertical="center" wrapText="1"/>
    </xf>
    <xf numFmtId="0" fontId="0" fillId="2" borderId="146" xfId="0" applyFill="1" applyBorder="1" applyAlignment="1">
      <alignment horizontal="left" vertical="center" wrapText="1"/>
    </xf>
    <xf numFmtId="0" fontId="0" fillId="2" borderId="55" xfId="0" applyFill="1" applyBorder="1" applyAlignment="1">
      <alignment horizontal="left" vertical="center" wrapText="1"/>
    </xf>
    <xf numFmtId="0" fontId="21" fillId="0" borderId="82" xfId="0" applyNumberFormat="1" applyFont="1" applyFill="1" applyBorder="1" applyAlignment="1">
      <alignment horizontal="left" vertical="center" wrapText="1" readingOrder="1"/>
    </xf>
    <xf numFmtId="0" fontId="21" fillId="0" borderId="34" xfId="0" applyNumberFormat="1" applyFont="1" applyFill="1" applyBorder="1" applyAlignment="1">
      <alignment horizontal="left" vertical="center" wrapText="1" readingOrder="1"/>
    </xf>
    <xf numFmtId="0" fontId="21" fillId="0" borderId="37" xfId="0" applyNumberFormat="1" applyFont="1" applyFill="1" applyBorder="1" applyAlignment="1">
      <alignment horizontal="left" vertical="center" wrapText="1" readingOrder="1"/>
    </xf>
    <xf numFmtId="0" fontId="4" fillId="2" borderId="82" xfId="3" applyFont="1" applyFill="1" applyBorder="1" applyAlignment="1">
      <alignment horizontal="center" vertical="center" wrapText="1"/>
    </xf>
    <xf numFmtId="0" fontId="4" fillId="2" borderId="34" xfId="3" applyFont="1" applyFill="1" applyBorder="1" applyAlignment="1">
      <alignment horizontal="center" vertical="center" wrapText="1"/>
    </xf>
    <xf numFmtId="0" fontId="4" fillId="2" borderId="37" xfId="3" applyFont="1" applyFill="1" applyBorder="1" applyAlignment="1">
      <alignment horizontal="center" vertical="center" wrapText="1"/>
    </xf>
    <xf numFmtId="0" fontId="4" fillId="5" borderId="78" xfId="0" applyFont="1" applyFill="1" applyBorder="1" applyAlignment="1">
      <alignment horizontal="left" vertical="top"/>
    </xf>
    <xf numFmtId="0" fontId="4" fillId="5" borderId="15" xfId="0" applyFont="1" applyFill="1" applyBorder="1" applyAlignment="1">
      <alignment horizontal="left" vertical="top"/>
    </xf>
    <xf numFmtId="0" fontId="3" fillId="5" borderId="79" xfId="0" applyFont="1" applyFill="1" applyBorder="1" applyAlignment="1">
      <alignment horizontal="left" wrapText="1"/>
    </xf>
    <xf numFmtId="0" fontId="3" fillId="5" borderId="0" xfId="0" applyFont="1" applyFill="1" applyBorder="1" applyAlignment="1">
      <alignment horizontal="left" wrapText="1"/>
    </xf>
    <xf numFmtId="0" fontId="4" fillId="5" borderId="79" xfId="0" applyFont="1" applyFill="1" applyBorder="1" applyAlignment="1">
      <alignment horizontal="left" vertical="top" wrapText="1"/>
    </xf>
    <xf numFmtId="169" fontId="4" fillId="5" borderId="78" xfId="0" applyNumberFormat="1" applyFont="1" applyFill="1" applyBorder="1" applyAlignment="1">
      <alignment horizontal="left" vertical="top" wrapText="1"/>
    </xf>
    <xf numFmtId="169" fontId="4" fillId="5" borderId="15" xfId="0" applyNumberFormat="1" applyFont="1" applyFill="1" applyBorder="1" applyAlignment="1">
      <alignment horizontal="left" vertical="top" wrapText="1"/>
    </xf>
    <xf numFmtId="169" fontId="4" fillId="5" borderId="79" xfId="0" applyNumberFormat="1" applyFont="1" applyFill="1" applyBorder="1" applyAlignment="1">
      <alignment horizontal="left" vertical="top" wrapText="1"/>
    </xf>
    <xf numFmtId="169" fontId="4" fillId="5" borderId="0" xfId="0" applyNumberFormat="1" applyFont="1" applyFill="1" applyBorder="1" applyAlignment="1">
      <alignment horizontal="left" vertical="top" wrapText="1"/>
    </xf>
    <xf numFmtId="0" fontId="0" fillId="2" borderId="12" xfId="0" applyFont="1" applyFill="1" applyBorder="1" applyAlignment="1">
      <alignment horizontal="left" vertical="top" wrapText="1"/>
    </xf>
    <xf numFmtId="0" fontId="0" fillId="2" borderId="13" xfId="0" applyFont="1" applyFill="1" applyBorder="1" applyAlignment="1">
      <alignment horizontal="left" vertical="top" wrapText="1"/>
    </xf>
    <xf numFmtId="0" fontId="0" fillId="2" borderId="14" xfId="0" applyFont="1" applyFill="1" applyBorder="1" applyAlignment="1">
      <alignment horizontal="left" vertical="top" wrapText="1"/>
    </xf>
    <xf numFmtId="0" fontId="3" fillId="5" borderId="80" xfId="0" applyFont="1" applyFill="1" applyBorder="1" applyAlignment="1">
      <alignment horizontal="left"/>
    </xf>
    <xf numFmtId="0" fontId="3" fillId="5" borderId="16" xfId="0" applyFont="1" applyFill="1" applyBorder="1" applyAlignment="1">
      <alignment horizontal="left"/>
    </xf>
    <xf numFmtId="0" fontId="0" fillId="2" borderId="13" xfId="0" applyFill="1" applyBorder="1" applyAlignment="1">
      <alignment horizontal="left" vertical="top"/>
    </xf>
    <xf numFmtId="0" fontId="0" fillId="2" borderId="14" xfId="0" applyFill="1" applyBorder="1" applyAlignment="1">
      <alignment horizontal="left" vertical="top"/>
    </xf>
    <xf numFmtId="0" fontId="0" fillId="4" borderId="15" xfId="0" applyFont="1" applyFill="1" applyBorder="1" applyAlignment="1">
      <alignment horizontal="left" vertical="top" wrapText="1"/>
    </xf>
    <xf numFmtId="0" fontId="1" fillId="4" borderId="85" xfId="0" applyFont="1" applyFill="1" applyBorder="1" applyAlignment="1">
      <alignment horizontal="left" vertical="top" wrapText="1"/>
    </xf>
    <xf numFmtId="0" fontId="1" fillId="4" borderId="0" xfId="0" applyFont="1" applyFill="1" applyBorder="1" applyAlignment="1">
      <alignment horizontal="left" vertical="top" wrapText="1"/>
    </xf>
    <xf numFmtId="0" fontId="1" fillId="3" borderId="51"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0" fillId="4" borderId="88" xfId="0" applyFill="1" applyBorder="1" applyAlignment="1">
      <alignment horizontal="left" vertical="top" wrapText="1"/>
    </xf>
    <xf numFmtId="0" fontId="0" fillId="4" borderId="15" xfId="0" applyFill="1" applyBorder="1" applyAlignment="1">
      <alignment horizontal="left" vertical="top" wrapText="1"/>
    </xf>
    <xf numFmtId="0" fontId="1" fillId="4" borderId="85" xfId="0" applyFont="1" applyFill="1" applyBorder="1" applyAlignment="1">
      <alignment horizontal="left"/>
    </xf>
    <xf numFmtId="0" fontId="1" fillId="4" borderId="0" xfId="0" applyFont="1" applyFill="1" applyBorder="1" applyAlignment="1">
      <alignment horizontal="left"/>
    </xf>
    <xf numFmtId="0" fontId="3" fillId="20" borderId="95" xfId="0" applyFont="1" applyFill="1" applyBorder="1" applyAlignment="1">
      <alignment horizontal="left" vertical="center" wrapText="1"/>
    </xf>
    <xf numFmtId="0" fontId="3" fillId="20" borderId="0" xfId="0" applyFont="1" applyFill="1" applyBorder="1" applyAlignment="1">
      <alignment horizontal="left" vertical="center" wrapText="1"/>
    </xf>
    <xf numFmtId="0" fontId="3" fillId="20" borderId="93" xfId="0" applyFont="1" applyFill="1" applyBorder="1" applyAlignment="1">
      <alignment horizontal="left" wrapText="1"/>
    </xf>
    <xf numFmtId="0" fontId="3" fillId="20" borderId="16" xfId="0" applyFont="1" applyFill="1" applyBorder="1" applyAlignment="1">
      <alignment horizontal="left" wrapText="1"/>
    </xf>
    <xf numFmtId="0" fontId="0" fillId="11" borderId="66" xfId="0" applyFill="1" applyBorder="1" applyAlignment="1">
      <alignment horizontal="left" vertical="top"/>
    </xf>
    <xf numFmtId="0" fontId="0" fillId="11" borderId="0" xfId="0" applyFill="1" applyBorder="1" applyAlignment="1">
      <alignment horizontal="left" vertical="top"/>
    </xf>
    <xf numFmtId="0" fontId="0" fillId="11" borderId="99" xfId="0" applyFill="1" applyBorder="1" applyAlignment="1">
      <alignment horizontal="left" vertical="top" wrapText="1"/>
    </xf>
    <xf numFmtId="0" fontId="0" fillId="11" borderId="15" xfId="0" applyFill="1" applyBorder="1" applyAlignment="1">
      <alignment horizontal="left" vertical="top" wrapText="1"/>
    </xf>
    <xf numFmtId="0" fontId="0" fillId="2" borderId="12" xfId="0" applyNumberFormat="1" applyFill="1" applyBorder="1" applyAlignment="1">
      <alignment horizontal="left" vertical="top" wrapText="1"/>
    </xf>
    <xf numFmtId="0" fontId="0" fillId="2" borderId="13" xfId="0" applyNumberFormat="1" applyFill="1" applyBorder="1" applyAlignment="1">
      <alignment horizontal="left" vertical="top" wrapText="1"/>
    </xf>
    <xf numFmtId="0" fontId="0" fillId="2" borderId="14" xfId="0" applyNumberFormat="1" applyFill="1" applyBorder="1" applyAlignment="1">
      <alignment horizontal="left" vertical="top" wrapText="1"/>
    </xf>
    <xf numFmtId="0" fontId="3" fillId="20" borderId="95" xfId="0" applyFont="1" applyFill="1" applyBorder="1" applyAlignment="1">
      <alignment horizontal="left" wrapText="1"/>
    </xf>
    <xf numFmtId="0" fontId="3" fillId="20" borderId="0" xfId="0" applyFont="1" applyFill="1" applyBorder="1" applyAlignment="1">
      <alignment horizontal="left" wrapText="1"/>
    </xf>
    <xf numFmtId="0" fontId="0" fillId="2" borderId="12" xfId="0" applyFill="1" applyBorder="1" applyAlignment="1">
      <alignment horizontal="center" vertical="top"/>
    </xf>
    <xf numFmtId="0" fontId="0" fillId="2" borderId="13" xfId="0" applyFill="1" applyBorder="1" applyAlignment="1">
      <alignment horizontal="center" vertical="top"/>
    </xf>
    <xf numFmtId="0" fontId="0" fillId="2" borderId="14" xfId="0" applyFill="1" applyBorder="1" applyAlignment="1">
      <alignment horizontal="center" vertical="top"/>
    </xf>
    <xf numFmtId="0" fontId="12" fillId="20" borderId="91" xfId="0" applyFont="1" applyFill="1" applyBorder="1" applyAlignment="1">
      <alignment horizontal="left" wrapText="1"/>
    </xf>
    <xf numFmtId="0" fontId="12" fillId="20" borderId="15" xfId="0" applyFont="1" applyFill="1" applyBorder="1" applyAlignment="1">
      <alignment horizontal="left" wrapText="1"/>
    </xf>
    <xf numFmtId="0" fontId="12" fillId="20" borderId="130" xfId="0" applyFont="1" applyFill="1" applyBorder="1" applyAlignment="1">
      <alignment horizontal="left" wrapText="1"/>
    </xf>
    <xf numFmtId="0" fontId="3" fillId="20" borderId="93" xfId="0" applyFont="1" applyFill="1" applyBorder="1" applyAlignment="1">
      <alignment horizontal="left"/>
    </xf>
    <xf numFmtId="0" fontId="3" fillId="20" borderId="16" xfId="0" applyFont="1" applyFill="1" applyBorder="1" applyAlignment="1">
      <alignment horizontal="left"/>
    </xf>
    <xf numFmtId="0" fontId="0" fillId="4" borderId="85" xfId="0" applyFont="1" applyFill="1" applyBorder="1" applyAlignment="1">
      <alignment horizontal="left" vertical="top" wrapText="1"/>
    </xf>
    <xf numFmtId="0" fontId="4" fillId="20" borderId="91" xfId="0" applyFont="1" applyFill="1" applyBorder="1" applyAlignment="1">
      <alignment horizontal="left" wrapText="1"/>
    </xf>
    <xf numFmtId="0" fontId="4" fillId="20" borderId="15" xfId="0" applyFont="1" applyFill="1" applyBorder="1" applyAlignment="1">
      <alignment horizontal="left" wrapText="1"/>
    </xf>
    <xf numFmtId="49" fontId="0" fillId="0" borderId="18"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3" xfId="0" applyNumberFormat="1" applyFont="1" applyBorder="1" applyAlignment="1">
      <alignment horizontal="center" vertical="center" wrapText="1"/>
    </xf>
    <xf numFmtId="0" fontId="1" fillId="6" borderId="12"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4" xfId="0" applyFont="1" applyFill="1" applyBorder="1" applyAlignment="1">
      <alignment horizontal="center" vertical="center" wrapText="1"/>
    </xf>
    <xf numFmtId="49" fontId="0" fillId="0" borderId="37" xfId="0" applyNumberFormat="1" applyFont="1" applyBorder="1" applyAlignment="1">
      <alignment horizontal="center" vertical="center" wrapText="1"/>
    </xf>
    <xf numFmtId="49" fontId="0" fillId="0" borderId="30" xfId="0" applyNumberFormat="1" applyFont="1" applyBorder="1" applyAlignment="1">
      <alignment horizontal="center" vertical="center" wrapText="1"/>
    </xf>
    <xf numFmtId="49" fontId="0" fillId="0" borderId="31" xfId="0" applyNumberFormat="1" applyFont="1" applyBorder="1" applyAlignment="1">
      <alignment horizontal="center" vertical="center" wrapText="1"/>
    </xf>
    <xf numFmtId="49" fontId="0" fillId="0" borderId="32" xfId="0" applyNumberFormat="1" applyFont="1" applyBorder="1" applyAlignment="1">
      <alignment horizontal="center" vertical="center" wrapText="1"/>
    </xf>
    <xf numFmtId="0" fontId="0" fillId="0" borderId="18" xfId="0" applyFont="1" applyBorder="1" applyAlignment="1">
      <alignment horizontal="center" vertical="center" wrapText="1"/>
    </xf>
    <xf numFmtId="0" fontId="0" fillId="0" borderId="23" xfId="0" applyFont="1" applyBorder="1" applyAlignment="1">
      <alignment horizontal="center" vertical="center" wrapText="1"/>
    </xf>
    <xf numFmtId="0" fontId="1" fillId="10" borderId="0" xfId="0" applyFont="1" applyFill="1" applyBorder="1" applyAlignment="1">
      <alignment horizontal="left" vertical="top" wrapText="1"/>
    </xf>
    <xf numFmtId="0" fontId="0" fillId="0" borderId="3" xfId="0" applyFill="1" applyBorder="1" applyAlignment="1">
      <alignment horizontal="center" vertical="center"/>
    </xf>
    <xf numFmtId="49" fontId="0" fillId="0" borderId="19" xfId="0" applyNumberFormat="1" applyFont="1" applyBorder="1" applyAlignment="1">
      <alignment horizontal="center" vertical="center" wrapText="1"/>
    </xf>
    <xf numFmtId="49" fontId="0" fillId="0" borderId="128" xfId="0" applyNumberFormat="1" applyFont="1" applyBorder="1" applyAlignment="1">
      <alignment horizontal="center" vertical="center" wrapText="1"/>
    </xf>
    <xf numFmtId="49" fontId="0" fillId="0" borderId="24" xfId="0" applyNumberFormat="1" applyFont="1" applyBorder="1" applyAlignment="1">
      <alignment horizontal="center" vertical="center" wrapText="1"/>
    </xf>
    <xf numFmtId="2" fontId="0" fillId="0" borderId="3" xfId="0" applyNumberFormat="1" applyFont="1" applyFill="1" applyBorder="1" applyAlignment="1" applyProtection="1">
      <alignment horizontal="center" vertical="center" wrapText="1"/>
      <protection locked="0"/>
    </xf>
    <xf numFmtId="2" fontId="0" fillId="0" borderId="8" xfId="0" applyNumberFormat="1" applyFont="1" applyFill="1" applyBorder="1" applyAlignment="1" applyProtection="1">
      <alignment horizontal="center" vertical="center" wrapText="1"/>
      <protection locked="0"/>
    </xf>
    <xf numFmtId="2" fontId="0" fillId="0" borderId="10" xfId="0" applyNumberFormat="1" applyFont="1" applyFill="1" applyBorder="1" applyAlignment="1" applyProtection="1">
      <alignment horizontal="center" vertical="center" wrapText="1"/>
      <protection locked="0"/>
    </xf>
    <xf numFmtId="2" fontId="0" fillId="0" borderId="11" xfId="0" applyNumberFormat="1" applyFont="1" applyFill="1" applyBorder="1" applyAlignment="1" applyProtection="1">
      <alignment horizontal="center" vertical="center" wrapText="1"/>
      <protection locked="0"/>
    </xf>
    <xf numFmtId="0" fontId="1" fillId="6" borderId="54"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0" fillId="0" borderId="3" xfId="0" applyFill="1" applyBorder="1" applyAlignment="1">
      <alignment horizontal="center" vertical="center" wrapText="1"/>
    </xf>
    <xf numFmtId="0" fontId="0" fillId="0" borderId="42" xfId="0" applyFont="1" applyFill="1" applyBorder="1" applyAlignment="1">
      <alignment horizontal="left" vertical="top" wrapText="1"/>
    </xf>
    <xf numFmtId="0" fontId="0" fillId="0" borderId="16" xfId="0" applyFont="1" applyFill="1" applyBorder="1" applyAlignment="1">
      <alignment horizontal="left" vertical="top" wrapText="1"/>
    </xf>
    <xf numFmtId="0" fontId="0" fillId="0" borderId="43" xfId="0" applyFont="1" applyFill="1" applyBorder="1" applyAlignment="1">
      <alignment horizontal="left" vertical="top" wrapText="1"/>
    </xf>
    <xf numFmtId="0" fontId="0" fillId="0" borderId="44"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45" xfId="0" applyFont="1" applyFill="1" applyBorder="1" applyAlignment="1">
      <alignment horizontal="left" vertical="top" wrapText="1"/>
    </xf>
    <xf numFmtId="0" fontId="0" fillId="0" borderId="46"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47" xfId="0" applyFont="1" applyFill="1" applyBorder="1" applyAlignment="1">
      <alignment horizontal="left" vertical="top" wrapText="1"/>
    </xf>
    <xf numFmtId="0" fontId="0" fillId="0" borderId="19"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22" xfId="0" applyFont="1" applyBorder="1" applyAlignment="1">
      <alignment horizontal="center" vertical="center" wrapText="1"/>
    </xf>
    <xf numFmtId="0" fontId="1" fillId="6" borderId="51" xfId="0" applyFont="1" applyFill="1" applyBorder="1" applyAlignment="1">
      <alignment horizontal="center" vertical="center" wrapText="1"/>
    </xf>
    <xf numFmtId="0" fontId="1" fillId="6" borderId="52" xfId="0" applyFont="1" applyFill="1" applyBorder="1" applyAlignment="1">
      <alignment horizontal="center" vertical="center" wrapText="1"/>
    </xf>
    <xf numFmtId="2" fontId="0" fillId="0" borderId="5" xfId="0" applyNumberFormat="1" applyFont="1" applyFill="1" applyBorder="1" applyAlignment="1" applyProtection="1">
      <alignment horizontal="left" vertical="center" wrapText="1"/>
      <protection locked="0"/>
    </xf>
    <xf numFmtId="2" fontId="0" fillId="0" borderId="6" xfId="0" applyNumberFormat="1" applyFont="1" applyFill="1" applyBorder="1" applyAlignment="1" applyProtection="1">
      <alignment horizontal="left" vertical="center" wrapText="1"/>
      <protection locked="0"/>
    </xf>
    <xf numFmtId="2" fontId="0" fillId="0" borderId="3" xfId="0" applyNumberFormat="1" applyFont="1" applyFill="1" applyBorder="1" applyAlignment="1" applyProtection="1">
      <alignment horizontal="left" vertical="center" wrapText="1"/>
      <protection locked="0"/>
    </xf>
    <xf numFmtId="2" fontId="0" fillId="0" borderId="8" xfId="0" applyNumberFormat="1" applyFont="1" applyFill="1" applyBorder="1" applyAlignment="1" applyProtection="1">
      <alignment horizontal="left" vertical="center" wrapText="1"/>
      <protection locked="0"/>
    </xf>
    <xf numFmtId="2" fontId="0" fillId="0" borderId="37" xfId="0" applyNumberFormat="1" applyFont="1" applyFill="1" applyBorder="1" applyAlignment="1" applyProtection="1">
      <alignment horizontal="left" vertical="center" wrapText="1"/>
      <protection locked="0"/>
    </xf>
    <xf numFmtId="0" fontId="1" fillId="9" borderId="13" xfId="0" applyFont="1" applyFill="1" applyBorder="1" applyAlignment="1">
      <alignment wrapText="1"/>
    </xf>
    <xf numFmtId="0" fontId="0" fillId="0" borderId="10" xfId="0" applyBorder="1" applyAlignment="1">
      <alignment wrapText="1"/>
    </xf>
    <xf numFmtId="0" fontId="0" fillId="0" borderId="42" xfId="0" applyFill="1" applyBorder="1" applyAlignment="1">
      <alignment horizontal="left" vertical="top" wrapText="1"/>
    </xf>
    <xf numFmtId="0" fontId="0" fillId="0" borderId="16" xfId="0" applyFill="1" applyBorder="1" applyAlignment="1">
      <alignment horizontal="left" vertical="top" wrapText="1"/>
    </xf>
    <xf numFmtId="0" fontId="0" fillId="0" borderId="43" xfId="0" applyFill="1" applyBorder="1" applyAlignment="1">
      <alignment horizontal="left" vertical="top" wrapText="1"/>
    </xf>
    <xf numFmtId="0" fontId="0" fillId="0" borderId="44" xfId="0" applyFill="1" applyBorder="1" applyAlignment="1">
      <alignment horizontal="left" vertical="top" wrapText="1"/>
    </xf>
    <xf numFmtId="0" fontId="0" fillId="0" borderId="0" xfId="0" applyFill="1" applyBorder="1" applyAlignment="1">
      <alignment horizontal="left" vertical="top" wrapText="1"/>
    </xf>
    <xf numFmtId="0" fontId="0" fillId="0" borderId="45" xfId="0" applyFill="1" applyBorder="1" applyAlignment="1">
      <alignment horizontal="left" vertical="top" wrapText="1"/>
    </xf>
    <xf numFmtId="0" fontId="0" fillId="0" borderId="46" xfId="0" applyFill="1" applyBorder="1" applyAlignment="1">
      <alignment horizontal="left" vertical="top" wrapText="1"/>
    </xf>
    <xf numFmtId="0" fontId="0" fillId="0" borderId="15" xfId="0" applyFill="1" applyBorder="1" applyAlignment="1">
      <alignment horizontal="left" vertical="top" wrapText="1"/>
    </xf>
    <xf numFmtId="0" fontId="0" fillId="0" borderId="47" xfId="0" applyFill="1" applyBorder="1" applyAlignment="1">
      <alignment horizontal="left" vertical="top" wrapText="1"/>
    </xf>
    <xf numFmtId="0" fontId="0" fillId="0" borderId="18" xfId="0" applyFont="1" applyBorder="1" applyAlignment="1">
      <alignment wrapText="1"/>
    </xf>
    <xf numFmtId="0" fontId="0" fillId="0" borderId="28" xfId="0" applyFont="1" applyBorder="1" applyAlignment="1">
      <alignment wrapText="1"/>
    </xf>
    <xf numFmtId="0" fontId="0" fillId="0" borderId="23" xfId="0" applyFont="1" applyBorder="1" applyAlignment="1">
      <alignment wrapText="1"/>
    </xf>
    <xf numFmtId="0" fontId="1" fillId="0" borderId="3" xfId="0" applyFont="1" applyBorder="1" applyAlignment="1">
      <alignment wrapText="1"/>
    </xf>
    <xf numFmtId="0" fontId="1" fillId="0" borderId="10" xfId="0" applyFont="1" applyBorder="1" applyAlignment="1">
      <alignment wrapText="1"/>
    </xf>
    <xf numFmtId="0" fontId="0" fillId="0" borderId="18" xfId="0" applyFont="1" applyBorder="1" applyAlignment="1">
      <alignment horizontal="left" wrapText="1"/>
    </xf>
    <xf numFmtId="0" fontId="0" fillId="0" borderId="28" xfId="0" applyFont="1" applyBorder="1" applyAlignment="1">
      <alignment horizontal="left" wrapText="1"/>
    </xf>
    <xf numFmtId="0" fontId="0" fillId="0" borderId="23" xfId="0" applyFont="1" applyBorder="1" applyAlignment="1">
      <alignment horizontal="left" wrapText="1"/>
    </xf>
    <xf numFmtId="0" fontId="1" fillId="9" borderId="5" xfId="0" applyFont="1" applyFill="1" applyBorder="1" applyAlignment="1">
      <alignment horizontal="center" vertical="center" wrapText="1"/>
    </xf>
    <xf numFmtId="0" fontId="0" fillId="0" borderId="18" xfId="0" applyBorder="1" applyAlignment="1">
      <alignment wrapText="1"/>
    </xf>
    <xf numFmtId="0" fontId="0" fillId="0" borderId="23" xfId="0" applyBorder="1" applyAlignment="1">
      <alignment wrapText="1"/>
    </xf>
    <xf numFmtId="0" fontId="0" fillId="0" borderId="18" xfId="0" applyBorder="1" applyAlignment="1">
      <alignment horizontal="left" wrapText="1"/>
    </xf>
    <xf numFmtId="0" fontId="0" fillId="0" borderId="23" xfId="0" applyBorder="1" applyAlignment="1">
      <alignment horizontal="left" wrapText="1"/>
    </xf>
    <xf numFmtId="0" fontId="0" fillId="0" borderId="3" xfId="0" applyBorder="1" applyAlignment="1">
      <alignment wrapText="1"/>
    </xf>
    <xf numFmtId="0" fontId="0" fillId="0" borderId="3" xfId="0" applyFill="1" applyBorder="1" applyAlignment="1">
      <alignment wrapText="1"/>
    </xf>
    <xf numFmtId="0" fontId="0" fillId="0" borderId="3" xfId="0" applyFill="1" applyBorder="1" applyAlignment="1">
      <alignment horizontal="left" wrapText="1"/>
    </xf>
    <xf numFmtId="0" fontId="0" fillId="0" borderId="37" xfId="0" applyFill="1" applyBorder="1" applyAlignment="1">
      <alignment wrapText="1"/>
    </xf>
    <xf numFmtId="0" fontId="0" fillId="0" borderId="18" xfId="0" applyBorder="1" applyAlignment="1">
      <alignment horizontal="center" vertical="center" wrapText="1"/>
    </xf>
    <xf numFmtId="0" fontId="0" fillId="0" borderId="61" xfId="0" applyBorder="1" applyAlignment="1">
      <alignment horizontal="center" vertical="center" wrapText="1"/>
    </xf>
    <xf numFmtId="0" fontId="0" fillId="0" borderId="10" xfId="0" applyFill="1" applyBorder="1" applyAlignment="1">
      <alignment wrapText="1"/>
    </xf>
    <xf numFmtId="0" fontId="1" fillId="9" borderId="6" xfId="0" applyFont="1" applyFill="1" applyBorder="1" applyAlignment="1">
      <alignment horizontal="center" vertical="center" wrapText="1"/>
    </xf>
    <xf numFmtId="0" fontId="0" fillId="0" borderId="102" xfId="0" applyFill="1" applyBorder="1" applyAlignment="1">
      <alignment wrapText="1"/>
    </xf>
    <xf numFmtId="0" fontId="0" fillId="0" borderId="8" xfId="0" applyFill="1" applyBorder="1" applyAlignment="1">
      <alignment wrapText="1"/>
    </xf>
    <xf numFmtId="0" fontId="0" fillId="0" borderId="3" xfId="0" applyFill="1" applyBorder="1" applyAlignment="1">
      <alignment horizontal="left" vertical="center" wrapText="1"/>
    </xf>
    <xf numFmtId="0" fontId="0" fillId="0" borderId="8" xfId="0" applyFill="1" applyBorder="1" applyAlignment="1">
      <alignment horizontal="left" vertical="center" wrapText="1"/>
    </xf>
    <xf numFmtId="0" fontId="0" fillId="0" borderId="11" xfId="0" applyFill="1" applyBorder="1" applyAlignment="1">
      <alignment wrapText="1"/>
    </xf>
    <xf numFmtId="0" fontId="0" fillId="0" borderId="17" xfId="0" applyFont="1" applyBorder="1" applyAlignment="1">
      <alignment horizontal="left" vertical="center" wrapText="1"/>
    </xf>
    <xf numFmtId="0" fontId="0" fillId="0" borderId="63" xfId="0" applyFont="1" applyBorder="1" applyAlignment="1">
      <alignment horizontal="left" vertical="center" wrapText="1"/>
    </xf>
    <xf numFmtId="0" fontId="0" fillId="0" borderId="18" xfId="0" applyBorder="1" applyAlignment="1">
      <alignment horizontal="left" vertical="center" wrapText="1"/>
    </xf>
    <xf numFmtId="0" fontId="0" fillId="0" borderId="61" xfId="0" applyBorder="1" applyAlignment="1">
      <alignment horizontal="left" vertical="center" wrapText="1"/>
    </xf>
    <xf numFmtId="0" fontId="0" fillId="0" borderId="10" xfId="0" applyFill="1" applyBorder="1" applyAlignment="1">
      <alignment horizontal="center" vertical="center"/>
    </xf>
    <xf numFmtId="0" fontId="0" fillId="0" borderId="133" xfId="0" applyFont="1" applyBorder="1" applyAlignment="1">
      <alignment horizontal="center" vertical="center" wrapText="1"/>
    </xf>
    <xf numFmtId="0" fontId="0" fillId="0" borderId="132" xfId="0" applyFont="1" applyBorder="1" applyAlignment="1">
      <alignment horizontal="center" vertical="center" wrapText="1"/>
    </xf>
    <xf numFmtId="2" fontId="0" fillId="4" borderId="57" xfId="0" applyNumberFormat="1" applyFont="1" applyFill="1" applyBorder="1" applyAlignment="1" applyProtection="1">
      <alignment horizontal="center" vertical="center" wrapText="1"/>
      <protection locked="0"/>
    </xf>
    <xf numFmtId="2" fontId="0" fillId="4" borderId="83" xfId="0" applyNumberFormat="1" applyFont="1" applyFill="1" applyBorder="1" applyAlignment="1" applyProtection="1">
      <alignment horizontal="center" vertical="center" wrapText="1"/>
      <protection locked="0"/>
    </xf>
    <xf numFmtId="2" fontId="0" fillId="4" borderId="102" xfId="0" applyNumberFormat="1" applyFont="1" applyFill="1" applyBorder="1" applyAlignment="1" applyProtection="1">
      <alignment horizontal="center" vertical="center" wrapText="1"/>
      <protection locked="0"/>
    </xf>
    <xf numFmtId="14" fontId="0" fillId="2" borderId="11" xfId="0" applyNumberFormat="1" applyFill="1" applyBorder="1"/>
  </cellXfs>
  <cellStyles count="10">
    <cellStyle name="Comma" xfId="1" builtinId="3"/>
    <cellStyle name="Comma 2" xfId="5"/>
    <cellStyle name="Currency" xfId="2" builtinId="4"/>
    <cellStyle name="Hyperlink" xfId="3" builtinId="8"/>
    <cellStyle name="Normal" xfId="0" builtinId="0"/>
    <cellStyle name="Normal 2" xfId="7"/>
    <cellStyle name="Normal 23" xfId="4"/>
    <cellStyle name="Normal 3" xfId="8"/>
    <cellStyle name="Normal 4" xfId="6"/>
    <cellStyle name="Normal 4 11" xfId="9"/>
  </cellStyles>
  <dxfs count="1">
    <dxf>
      <fill>
        <patternFill>
          <bgColor theme="0" tint="-0.14996795556505021"/>
        </patternFill>
      </fill>
    </dxf>
  </dxfs>
  <tableStyles count="0" defaultTableStyle="TableStyleMedium2" defaultPivotStyle="PivotStyleLight16"/>
  <colors>
    <mruColors>
      <color rgb="FFFFF2CC"/>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71</xdr:row>
          <xdr:rowOff>0</xdr:rowOff>
        </xdr:from>
        <xdr:to>
          <xdr:col>5</xdr:col>
          <xdr:colOff>914400</xdr:colOff>
          <xdr:row>72</xdr:row>
          <xdr:rowOff>171450</xdr:rowOff>
        </xdr:to>
        <xdr:sp macro="" textlink="">
          <xdr:nvSpPr>
            <xdr:cNvPr id="3075" name="Object 3" hidden="1">
              <a:extLst>
                <a:ext uri="{63B3BB69-23CF-44E3-9099-C40C66FF867C}">
                  <a14:compatExt spid="_x0000_s307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39</xdr:row>
          <xdr:rowOff>0</xdr:rowOff>
        </xdr:from>
        <xdr:to>
          <xdr:col>5</xdr:col>
          <xdr:colOff>914400</xdr:colOff>
          <xdr:row>39</xdr:row>
          <xdr:rowOff>952500</xdr:rowOff>
        </xdr:to>
        <xdr:sp macro="" textlink="">
          <xdr:nvSpPr>
            <xdr:cNvPr id="3078" name="Object 6" hidden="1">
              <a:extLst>
                <a:ext uri="{63B3BB69-23CF-44E3-9099-C40C66FF867C}">
                  <a14:compatExt spid="_x0000_s307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39</xdr:row>
          <xdr:rowOff>0</xdr:rowOff>
        </xdr:from>
        <xdr:to>
          <xdr:col>8</xdr:col>
          <xdr:colOff>1104900</xdr:colOff>
          <xdr:row>39</xdr:row>
          <xdr:rowOff>514350</xdr:rowOff>
        </xdr:to>
        <xdr:sp macro="" textlink="">
          <xdr:nvSpPr>
            <xdr:cNvPr id="3079" name="Object 7" hidden="1">
              <a:extLst>
                <a:ext uri="{63B3BB69-23CF-44E3-9099-C40C66FF867C}">
                  <a14:compatExt spid="_x0000_s307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43</xdr:row>
          <xdr:rowOff>0</xdr:rowOff>
        </xdr:from>
        <xdr:to>
          <xdr:col>8</xdr:col>
          <xdr:colOff>914400</xdr:colOff>
          <xdr:row>43</xdr:row>
          <xdr:rowOff>514350</xdr:rowOff>
        </xdr:to>
        <xdr:sp macro="" textlink="">
          <xdr:nvSpPr>
            <xdr:cNvPr id="3080" name="Object 8" hidden="1">
              <a:extLst>
                <a:ext uri="{63B3BB69-23CF-44E3-9099-C40C66FF867C}">
                  <a14:compatExt spid="_x0000_s308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northlanarkshire.gov.uk/CHttpHandler.ashx?id=8411&amp;p=0" TargetMode="External"/><Relationship Id="rId13" Type="http://schemas.openxmlformats.org/officeDocument/2006/relationships/hyperlink" Target="https://www.northlanarkshire.gov.uk/CHttpHandler.ashx?id=16569&amp;p=0" TargetMode="External"/><Relationship Id="rId18" Type="http://schemas.openxmlformats.org/officeDocument/2006/relationships/vmlDrawing" Target="../drawings/vmlDrawing1.vml"/><Relationship Id="rId26" Type="http://schemas.openxmlformats.org/officeDocument/2006/relationships/image" Target="../media/image4.emf"/><Relationship Id="rId3" Type="http://schemas.openxmlformats.org/officeDocument/2006/relationships/hyperlink" Target="https://www.northlanarkshire.gov.uk/index.aspx?articleid=34222" TargetMode="External"/><Relationship Id="rId21" Type="http://schemas.openxmlformats.org/officeDocument/2006/relationships/oleObject" Target="../embeddings/oleObject2.bin"/><Relationship Id="rId7" Type="http://schemas.openxmlformats.org/officeDocument/2006/relationships/hyperlink" Target="https://www.northlanarkshire.gov.uk/CHttpHandler.ashx?id=8411&amp;p=0" TargetMode="External"/><Relationship Id="rId12" Type="http://schemas.openxmlformats.org/officeDocument/2006/relationships/hyperlink" Target="https://mars.northlanarkshire.gov.uk/egenda/images/att86414.pdf" TargetMode="External"/><Relationship Id="rId17" Type="http://schemas.openxmlformats.org/officeDocument/2006/relationships/drawing" Target="../drawings/drawing1.xml"/><Relationship Id="rId25" Type="http://schemas.openxmlformats.org/officeDocument/2006/relationships/oleObject" Target="../embeddings/oleObject4.bin"/><Relationship Id="rId2" Type="http://schemas.openxmlformats.org/officeDocument/2006/relationships/hyperlink" Target="https://www.northlanarkshire.gov.uk/index.aspx?articleid=33972" TargetMode="External"/><Relationship Id="rId16" Type="http://schemas.openxmlformats.org/officeDocument/2006/relationships/printerSettings" Target="../printerSettings/printerSettings1.bin"/><Relationship Id="rId20" Type="http://schemas.openxmlformats.org/officeDocument/2006/relationships/image" Target="../media/image1.emf"/><Relationship Id="rId1" Type="http://schemas.openxmlformats.org/officeDocument/2006/relationships/hyperlink" Target="https://mars.northlanarkshire.gov.uk/egenda/images/att90396.pdf" TargetMode="External"/><Relationship Id="rId6" Type="http://schemas.openxmlformats.org/officeDocument/2006/relationships/hyperlink" Target="https://www.northlanarkshire.gov.uk/index.aspx?articleid=11676" TargetMode="External"/><Relationship Id="rId11" Type="http://schemas.openxmlformats.org/officeDocument/2006/relationships/hyperlink" Target="http://connect/CHttpHandler.ashx?id=31934&amp;p=0" TargetMode="External"/><Relationship Id="rId24" Type="http://schemas.openxmlformats.org/officeDocument/2006/relationships/image" Target="../media/image3.emf"/><Relationship Id="rId5" Type="http://schemas.openxmlformats.org/officeDocument/2006/relationships/hyperlink" Target="https://www.northlanarkshire.gov.uk/index.aspx?articleid=11674" TargetMode="External"/><Relationship Id="rId15" Type="http://schemas.openxmlformats.org/officeDocument/2006/relationships/hyperlink" Target="https://mars.northlanarkshire.gov.uk/egenda/images/att87897.pdf" TargetMode="External"/><Relationship Id="rId23" Type="http://schemas.openxmlformats.org/officeDocument/2006/relationships/oleObject" Target="../embeddings/oleObject3.bin"/><Relationship Id="rId10" Type="http://schemas.openxmlformats.org/officeDocument/2006/relationships/hyperlink" Target="https://mars.northlanarkshire.gov.uk/egenda/images/att89171.pdf" TargetMode="External"/><Relationship Id="rId19" Type="http://schemas.openxmlformats.org/officeDocument/2006/relationships/oleObject" Target="../embeddings/oleObject1.bin"/><Relationship Id="rId4" Type="http://schemas.openxmlformats.org/officeDocument/2006/relationships/hyperlink" Target="https://mars.northlanarkshire.gov.uk/egenda/images/att89171.pdf" TargetMode="External"/><Relationship Id="rId9" Type="http://schemas.openxmlformats.org/officeDocument/2006/relationships/hyperlink" Target="https://www.northlanarkshire.gov.uk/index.aspx?articleid=33972" TargetMode="External"/><Relationship Id="rId14" Type="http://schemas.openxmlformats.org/officeDocument/2006/relationships/hyperlink" Target="https://mars.northlanarkshire.gov.uk/egenda/images/att79823.pdf" TargetMode="External"/><Relationship Id="rId22" Type="http://schemas.openxmlformats.org/officeDocument/2006/relationships/image" Target="../media/image2.emf"/></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Q481"/>
  <sheetViews>
    <sheetView view="pageBreakPreview" topLeftCell="A451" zoomScale="80" zoomScaleNormal="80" zoomScaleSheetLayoutView="80" workbookViewId="0">
      <selection activeCell="E463" sqref="E463"/>
    </sheetView>
  </sheetViews>
  <sheetFormatPr defaultColWidth="0" defaultRowHeight="15" zeroHeight="1" x14ac:dyDescent="0.25"/>
  <cols>
    <col min="1" max="1" width="8" style="82" customWidth="1"/>
    <col min="2" max="2" width="57.85546875" style="82" customWidth="1"/>
    <col min="3" max="3" width="25.5703125" style="82" customWidth="1"/>
    <col min="4" max="4" width="32.85546875" style="82" customWidth="1"/>
    <col min="5" max="5" width="54.7109375" style="82" customWidth="1"/>
    <col min="6" max="6" width="21.85546875" style="82" customWidth="1"/>
    <col min="7" max="7" width="15.42578125" style="82" customWidth="1"/>
    <col min="8" max="8" width="16.140625" style="82" bestFit="1" customWidth="1"/>
    <col min="9" max="9" width="36.5703125" style="82" bestFit="1" customWidth="1"/>
    <col min="10" max="11" width="16.85546875" style="82" customWidth="1"/>
    <col min="12" max="12" width="20.85546875" style="82" customWidth="1"/>
    <col min="13" max="13" width="21.140625" style="82" customWidth="1"/>
    <col min="14" max="14" width="19" style="82" hidden="1" customWidth="1"/>
    <col min="15" max="17" width="0" style="82" hidden="1" customWidth="1"/>
    <col min="18" max="16384" width="9.140625" style="82" hidden="1"/>
  </cols>
  <sheetData>
    <row r="1" spans="1:15" ht="33.75" customHeight="1" x14ac:dyDescent="0.25">
      <c r="A1" s="419" t="s">
        <v>812</v>
      </c>
      <c r="B1" s="410"/>
      <c r="C1" s="410"/>
      <c r="D1" s="410"/>
      <c r="E1" s="410"/>
      <c r="F1" s="410"/>
      <c r="G1" s="410"/>
      <c r="H1" s="410"/>
      <c r="I1" s="410"/>
      <c r="J1" s="410"/>
      <c r="K1" s="410"/>
      <c r="L1" s="410"/>
      <c r="M1" s="411"/>
      <c r="N1" s="137"/>
      <c r="O1" s="137"/>
    </row>
    <row r="2" spans="1:15" ht="30" customHeight="1" x14ac:dyDescent="0.25">
      <c r="A2" s="412" t="s">
        <v>596</v>
      </c>
      <c r="B2" s="112" t="s">
        <v>582</v>
      </c>
      <c r="C2" s="112"/>
      <c r="D2" s="112"/>
      <c r="E2" s="112"/>
      <c r="F2" s="112"/>
      <c r="G2" s="112"/>
      <c r="H2" s="112"/>
      <c r="I2" s="112"/>
      <c r="J2" s="112"/>
      <c r="K2" s="112"/>
      <c r="L2" s="112"/>
      <c r="M2" s="413"/>
      <c r="N2" s="137"/>
      <c r="O2" s="137"/>
    </row>
    <row r="3" spans="1:15" x14ac:dyDescent="0.25">
      <c r="A3" s="255" t="s">
        <v>237</v>
      </c>
      <c r="B3" s="97" t="s">
        <v>583</v>
      </c>
      <c r="C3" s="89"/>
      <c r="D3" s="83"/>
      <c r="E3" s="83"/>
      <c r="F3" s="83"/>
      <c r="G3" s="83"/>
      <c r="H3" s="83"/>
      <c r="I3" s="83"/>
      <c r="J3" s="83"/>
      <c r="K3" s="83"/>
      <c r="L3" s="83"/>
      <c r="M3" s="257"/>
      <c r="N3" s="137"/>
    </row>
    <row r="4" spans="1:15" ht="20.25" customHeight="1" thickBot="1" x14ac:dyDescent="0.3">
      <c r="A4" s="256"/>
      <c r="B4" s="99" t="s">
        <v>584</v>
      </c>
      <c r="C4" s="226"/>
      <c r="D4" s="83"/>
      <c r="E4" s="83"/>
      <c r="F4" s="83"/>
      <c r="G4" s="83"/>
      <c r="H4" s="83"/>
      <c r="I4" s="83"/>
      <c r="J4" s="83"/>
      <c r="K4" s="83"/>
      <c r="L4" s="83"/>
      <c r="M4" s="257"/>
      <c r="N4" s="137"/>
    </row>
    <row r="5" spans="1:15" ht="24" customHeight="1" thickBot="1" x14ac:dyDescent="0.3">
      <c r="A5" s="258"/>
      <c r="B5" s="356" t="s">
        <v>813</v>
      </c>
      <c r="C5" s="225"/>
      <c r="D5" s="83"/>
      <c r="E5" s="83"/>
      <c r="F5" s="83"/>
      <c r="G5" s="83"/>
      <c r="H5" s="83"/>
      <c r="I5" s="83"/>
      <c r="J5" s="83"/>
      <c r="K5" s="83"/>
      <c r="L5" s="83"/>
      <c r="M5" s="257"/>
      <c r="N5" s="137"/>
    </row>
    <row r="6" spans="1:15" x14ac:dyDescent="0.25">
      <c r="A6" s="259" t="s">
        <v>236</v>
      </c>
      <c r="B6" s="100" t="s">
        <v>585</v>
      </c>
      <c r="C6" s="85"/>
      <c r="D6" s="83"/>
      <c r="E6" s="83"/>
      <c r="F6" s="83"/>
      <c r="G6" s="83"/>
      <c r="H6" s="83"/>
      <c r="I6" s="83"/>
      <c r="J6" s="83"/>
      <c r="K6" s="83"/>
      <c r="L6" s="83"/>
      <c r="M6" s="257"/>
      <c r="N6" s="137"/>
    </row>
    <row r="7" spans="1:15" ht="18" customHeight="1" thickBot="1" x14ac:dyDescent="0.3">
      <c r="A7" s="259"/>
      <c r="B7" s="99" t="s">
        <v>235</v>
      </c>
      <c r="C7" s="85"/>
      <c r="D7" s="83"/>
      <c r="E7" s="83"/>
      <c r="F7" s="83"/>
      <c r="G7" s="83"/>
      <c r="H7" s="83"/>
      <c r="I7" s="83"/>
      <c r="J7" s="83"/>
      <c r="K7" s="83"/>
      <c r="L7" s="83"/>
      <c r="M7" s="257"/>
      <c r="N7" s="137"/>
    </row>
    <row r="8" spans="1:15" ht="24" customHeight="1" thickBot="1" x14ac:dyDescent="0.3">
      <c r="A8" s="258"/>
      <c r="B8" s="224" t="s">
        <v>724</v>
      </c>
      <c r="C8" s="218"/>
      <c r="D8" s="83"/>
      <c r="E8" s="83"/>
      <c r="F8" s="83"/>
      <c r="G8" s="83"/>
      <c r="H8" s="83"/>
      <c r="I8" s="83"/>
      <c r="J8" s="83"/>
      <c r="K8" s="83"/>
      <c r="L8" s="83"/>
      <c r="M8" s="257"/>
      <c r="N8" s="137"/>
    </row>
    <row r="9" spans="1:15" ht="15.75" thickBot="1" x14ac:dyDescent="0.3">
      <c r="A9" s="259" t="s">
        <v>234</v>
      </c>
      <c r="B9" s="97" t="s">
        <v>586</v>
      </c>
      <c r="C9" s="85"/>
      <c r="D9" s="83"/>
      <c r="E9" s="83"/>
      <c r="F9" s="83"/>
      <c r="G9" s="83"/>
      <c r="H9" s="83"/>
      <c r="I9" s="83"/>
      <c r="J9" s="83"/>
      <c r="K9" s="83"/>
      <c r="L9" s="83"/>
      <c r="M9" s="257"/>
      <c r="N9" s="137"/>
    </row>
    <row r="10" spans="1:15" ht="24" customHeight="1" thickBot="1" x14ac:dyDescent="0.3">
      <c r="A10" s="258"/>
      <c r="B10" s="447">
        <v>12500</v>
      </c>
      <c r="C10" s="218"/>
      <c r="D10" s="83"/>
      <c r="E10" s="83"/>
      <c r="F10" s="83"/>
      <c r="G10" s="83"/>
      <c r="H10" s="83"/>
      <c r="I10" s="83"/>
      <c r="J10" s="83"/>
      <c r="K10" s="83"/>
      <c r="L10" s="83"/>
      <c r="M10" s="257"/>
      <c r="N10" s="137"/>
    </row>
    <row r="11" spans="1:15" x14ac:dyDescent="0.25">
      <c r="A11" s="259" t="s">
        <v>233</v>
      </c>
      <c r="B11" s="97" t="s">
        <v>587</v>
      </c>
      <c r="C11" s="85"/>
      <c r="D11" s="83"/>
      <c r="E11" s="83"/>
      <c r="F11" s="83"/>
      <c r="G11" s="83"/>
      <c r="H11" s="83"/>
      <c r="I11" s="83"/>
      <c r="J11" s="83"/>
      <c r="K11" s="83"/>
      <c r="L11" s="83"/>
      <c r="M11" s="257"/>
      <c r="N11" s="137"/>
    </row>
    <row r="12" spans="1:15" ht="15.75" thickBot="1" x14ac:dyDescent="0.3">
      <c r="A12" s="260"/>
      <c r="B12" s="624" t="s">
        <v>588</v>
      </c>
      <c r="C12" s="625"/>
      <c r="D12" s="625"/>
      <c r="E12" s="625"/>
      <c r="F12" s="83"/>
      <c r="G12" s="83"/>
      <c r="H12" s="83"/>
      <c r="I12" s="83"/>
      <c r="J12" s="83"/>
      <c r="K12" s="83"/>
      <c r="L12" s="83"/>
      <c r="M12" s="257"/>
      <c r="N12" s="137"/>
    </row>
    <row r="13" spans="1:15" ht="18.95" customHeight="1" x14ac:dyDescent="0.25">
      <c r="A13" s="260"/>
      <c r="B13" s="223" t="s">
        <v>232</v>
      </c>
      <c r="C13" s="222" t="s">
        <v>9</v>
      </c>
      <c r="D13" s="222" t="s">
        <v>231</v>
      </c>
      <c r="E13" s="221" t="s">
        <v>8</v>
      </c>
      <c r="F13" s="83"/>
      <c r="G13" s="83"/>
      <c r="H13" s="83"/>
      <c r="I13" s="83"/>
      <c r="J13" s="83"/>
      <c r="K13" s="83"/>
      <c r="L13" s="83"/>
      <c r="M13" s="257"/>
      <c r="N13" s="137"/>
    </row>
    <row r="14" spans="1:15" x14ac:dyDescent="0.25">
      <c r="A14" s="260"/>
      <c r="B14" s="155" t="s">
        <v>374</v>
      </c>
      <c r="C14" s="171" t="str">
        <f>VLOOKUP($B14,ListsReq!$BB$3:$BC$14,2,FALSE)</f>
        <v xml:space="preserve">population </v>
      </c>
      <c r="D14" s="448">
        <v>341370</v>
      </c>
      <c r="E14" s="450" t="s">
        <v>829</v>
      </c>
      <c r="F14" s="83"/>
      <c r="G14" s="83"/>
      <c r="H14" s="83"/>
      <c r="I14" s="83"/>
      <c r="J14" s="83"/>
      <c r="K14" s="83"/>
      <c r="L14" s="83"/>
      <c r="M14" s="257"/>
      <c r="N14" s="137"/>
    </row>
    <row r="15" spans="1:15" ht="14.25" hidden="1" customHeight="1" x14ac:dyDescent="0.25">
      <c r="A15" s="260"/>
      <c r="B15" s="155"/>
      <c r="C15" s="171" t="e">
        <f>VLOOKUP($B15,ListsReq!$BB$3:$BC$14,2,FALSE)</f>
        <v>#N/A</v>
      </c>
      <c r="D15" s="220"/>
      <c r="E15" s="153"/>
      <c r="F15" s="83"/>
      <c r="G15" s="83"/>
      <c r="H15" s="83"/>
      <c r="I15" s="83"/>
      <c r="J15" s="83"/>
      <c r="K15" s="83"/>
      <c r="L15" s="83"/>
      <c r="M15" s="257"/>
      <c r="N15" s="137"/>
    </row>
    <row r="16" spans="1:15" ht="14.25" hidden="1" customHeight="1" x14ac:dyDescent="0.25">
      <c r="A16" s="260"/>
      <c r="B16" s="155"/>
      <c r="C16" s="171" t="e">
        <f>VLOOKUP($B16,ListsReq!$BB$3:$BC$14,2,FALSE)</f>
        <v>#N/A</v>
      </c>
      <c r="D16" s="220"/>
      <c r="E16" s="153"/>
      <c r="F16" s="83"/>
      <c r="G16" s="83"/>
      <c r="H16" s="83"/>
      <c r="I16" s="83"/>
      <c r="J16" s="83"/>
      <c r="K16" s="83"/>
      <c r="L16" s="83"/>
      <c r="M16" s="257"/>
      <c r="N16" s="137"/>
    </row>
    <row r="17" spans="1:14" ht="14.25" hidden="1" customHeight="1" x14ac:dyDescent="0.25">
      <c r="A17" s="260"/>
      <c r="B17" s="155"/>
      <c r="C17" s="171" t="e">
        <f>VLOOKUP($B17,ListsReq!$BB$3:$BC$14,2,FALSE)</f>
        <v>#N/A</v>
      </c>
      <c r="D17" s="220"/>
      <c r="E17" s="153"/>
      <c r="F17" s="83"/>
      <c r="G17" s="83"/>
      <c r="H17" s="83"/>
      <c r="I17" s="83"/>
      <c r="J17" s="83"/>
      <c r="K17" s="83"/>
      <c r="L17" s="83"/>
      <c r="M17" s="257"/>
      <c r="N17" s="137"/>
    </row>
    <row r="18" spans="1:14" ht="14.25" hidden="1" customHeight="1" x14ac:dyDescent="0.25">
      <c r="A18" s="260"/>
      <c r="B18" s="155"/>
      <c r="C18" s="171" t="e">
        <f>VLOOKUP($B18,ListsReq!$BB$3:$BC$14,2,FALSE)</f>
        <v>#N/A</v>
      </c>
      <c r="D18" s="220"/>
      <c r="E18" s="153"/>
      <c r="F18" s="83"/>
      <c r="G18" s="83"/>
      <c r="H18" s="83"/>
      <c r="I18" s="83"/>
      <c r="J18" s="83"/>
      <c r="K18" s="83"/>
      <c r="L18" s="83"/>
      <c r="M18" s="257"/>
      <c r="N18" s="137"/>
    </row>
    <row r="19" spans="1:14" ht="14.25" hidden="1" customHeight="1" x14ac:dyDescent="0.25">
      <c r="A19" s="260"/>
      <c r="B19" s="155"/>
      <c r="C19" s="171" t="e">
        <f>VLOOKUP($B19,ListsReq!$BB$3:$BC$14,2,FALSE)</f>
        <v>#N/A</v>
      </c>
      <c r="D19" s="220"/>
      <c r="E19" s="153"/>
      <c r="F19" s="83"/>
      <c r="G19" s="83"/>
      <c r="H19" s="83"/>
      <c r="I19" s="83"/>
      <c r="J19" s="83"/>
      <c r="K19" s="83"/>
      <c r="L19" s="83"/>
      <c r="M19" s="257"/>
      <c r="N19" s="137"/>
    </row>
    <row r="20" spans="1:14" ht="14.25" hidden="1" customHeight="1" x14ac:dyDescent="0.25">
      <c r="A20" s="260"/>
      <c r="B20" s="155"/>
      <c r="C20" s="171" t="e">
        <f>VLOOKUP($B20,ListsReq!$BB$3:$BC$14,2,FALSE)</f>
        <v>#N/A</v>
      </c>
      <c r="D20" s="220"/>
      <c r="E20" s="153"/>
      <c r="F20" s="83"/>
      <c r="G20" s="83"/>
      <c r="H20" s="83"/>
      <c r="I20" s="83"/>
      <c r="J20" s="83"/>
      <c r="K20" s="83"/>
      <c r="L20" s="83"/>
      <c r="M20" s="257"/>
      <c r="N20" s="137"/>
    </row>
    <row r="21" spans="1:14" ht="14.25" hidden="1" customHeight="1" x14ac:dyDescent="0.25">
      <c r="A21" s="260"/>
      <c r="B21" s="155"/>
      <c r="C21" s="171" t="e">
        <f>VLOOKUP($B21,ListsReq!$BB$3:$BC$14,2,FALSE)</f>
        <v>#N/A</v>
      </c>
      <c r="D21" s="220"/>
      <c r="E21" s="153"/>
      <c r="F21" s="83"/>
      <c r="G21" s="83"/>
      <c r="H21" s="83"/>
      <c r="I21" s="83"/>
      <c r="J21" s="83"/>
      <c r="K21" s="83"/>
      <c r="L21" s="83"/>
      <c r="M21" s="257"/>
      <c r="N21" s="137"/>
    </row>
    <row r="22" spans="1:14" ht="14.25" hidden="1" customHeight="1" x14ac:dyDescent="0.25">
      <c r="A22" s="260"/>
      <c r="B22" s="155"/>
      <c r="C22" s="171" t="e">
        <f>VLOOKUP($B22,ListsReq!$BB$3:$BC$14,2,FALSE)</f>
        <v>#N/A</v>
      </c>
      <c r="D22" s="220"/>
      <c r="E22" s="153"/>
      <c r="F22" s="83"/>
      <c r="G22" s="83"/>
      <c r="H22" s="83"/>
      <c r="I22" s="83"/>
      <c r="J22" s="83"/>
      <c r="K22" s="83"/>
      <c r="L22" s="83"/>
      <c r="M22" s="257"/>
      <c r="N22" s="137"/>
    </row>
    <row r="23" spans="1:14" ht="14.25" customHeight="1" thickBot="1" x14ac:dyDescent="0.3">
      <c r="A23" s="260"/>
      <c r="B23" s="144" t="s">
        <v>230</v>
      </c>
      <c r="C23" s="167"/>
      <c r="D23" s="167"/>
      <c r="E23" s="142"/>
      <c r="F23" s="83"/>
      <c r="G23" s="83"/>
      <c r="H23" s="83"/>
      <c r="I23" s="83"/>
      <c r="J23" s="83"/>
      <c r="K23" s="83"/>
      <c r="L23" s="83"/>
      <c r="M23" s="257"/>
      <c r="N23" s="137"/>
    </row>
    <row r="24" spans="1:14" x14ac:dyDescent="0.25">
      <c r="A24" s="259" t="s">
        <v>229</v>
      </c>
      <c r="B24" s="90" t="s">
        <v>589</v>
      </c>
      <c r="C24" s="89"/>
      <c r="D24" s="83"/>
      <c r="E24" s="83"/>
      <c r="F24" s="83"/>
      <c r="G24" s="83"/>
      <c r="H24" s="83"/>
      <c r="I24" s="83"/>
      <c r="J24" s="83"/>
      <c r="K24" s="83"/>
      <c r="L24" s="83"/>
      <c r="M24" s="257"/>
      <c r="N24" s="137"/>
    </row>
    <row r="25" spans="1:14" ht="16.5" customHeight="1" x14ac:dyDescent="0.25">
      <c r="A25" s="259"/>
      <c r="B25" s="329" t="s">
        <v>228</v>
      </c>
      <c r="C25" s="83"/>
      <c r="D25" s="83"/>
      <c r="E25" s="83"/>
      <c r="F25" s="83"/>
      <c r="G25" s="83"/>
      <c r="H25" s="83"/>
      <c r="I25" s="83"/>
      <c r="J25" s="83"/>
      <c r="K25" s="83"/>
      <c r="L25" s="83"/>
      <c r="M25" s="257"/>
      <c r="N25" s="137"/>
    </row>
    <row r="26" spans="1:14" ht="19.5" customHeight="1" thickBot="1" x14ac:dyDescent="0.3">
      <c r="A26" s="258"/>
      <c r="B26" s="330" t="s">
        <v>590</v>
      </c>
      <c r="C26" s="330" t="s">
        <v>591</v>
      </c>
      <c r="D26" s="328"/>
      <c r="E26" s="328"/>
      <c r="F26" s="83"/>
      <c r="G26" s="83"/>
      <c r="H26" s="83"/>
      <c r="I26" s="83"/>
      <c r="J26" s="83"/>
      <c r="K26" s="83"/>
      <c r="L26" s="83"/>
      <c r="M26" s="257"/>
      <c r="N26" s="137"/>
    </row>
    <row r="27" spans="1:14" ht="120" customHeight="1" thickBot="1" x14ac:dyDescent="0.3">
      <c r="A27" s="258"/>
      <c r="B27" s="449">
        <v>782570000</v>
      </c>
      <c r="C27" s="451" t="s">
        <v>830</v>
      </c>
      <c r="D27" s="83"/>
      <c r="E27" s="83"/>
      <c r="F27" s="83"/>
      <c r="G27" s="83"/>
      <c r="H27" s="83"/>
      <c r="I27" s="83"/>
      <c r="J27" s="83"/>
      <c r="K27" s="83"/>
      <c r="L27" s="83"/>
      <c r="M27" s="257"/>
      <c r="N27" s="137"/>
    </row>
    <row r="28" spans="1:14" x14ac:dyDescent="0.25">
      <c r="A28" s="259" t="s">
        <v>227</v>
      </c>
      <c r="B28" s="90" t="s">
        <v>226</v>
      </c>
      <c r="C28" s="89"/>
      <c r="D28" s="83"/>
      <c r="E28" s="83"/>
      <c r="F28" s="83"/>
      <c r="G28" s="83"/>
      <c r="H28" s="83"/>
      <c r="I28" s="83"/>
      <c r="J28" s="83"/>
      <c r="K28" s="83"/>
      <c r="L28" s="83"/>
      <c r="M28" s="257"/>
      <c r="N28" s="137"/>
    </row>
    <row r="29" spans="1:14" ht="15.75" customHeight="1" x14ac:dyDescent="0.25">
      <c r="A29" s="259"/>
      <c r="B29" s="329" t="s">
        <v>593</v>
      </c>
      <c r="C29" s="83"/>
      <c r="D29" s="83"/>
      <c r="E29" s="83"/>
      <c r="F29" s="83"/>
      <c r="G29" s="83"/>
      <c r="H29" s="83"/>
      <c r="I29" s="83"/>
      <c r="J29" s="83"/>
      <c r="K29" s="83"/>
      <c r="L29" s="83"/>
      <c r="M29" s="257"/>
      <c r="N29" s="137"/>
    </row>
    <row r="30" spans="1:14" ht="19.5" customHeight="1" thickBot="1" x14ac:dyDescent="0.3">
      <c r="A30" s="258"/>
      <c r="B30" s="330" t="s">
        <v>226</v>
      </c>
      <c r="C30" s="330" t="s">
        <v>592</v>
      </c>
      <c r="D30" s="328"/>
      <c r="E30" s="328"/>
      <c r="F30" s="83"/>
      <c r="G30" s="83"/>
      <c r="H30" s="83"/>
      <c r="I30" s="83"/>
      <c r="J30" s="83"/>
      <c r="K30" s="83"/>
      <c r="L30" s="83"/>
      <c r="M30" s="257"/>
      <c r="N30" s="137"/>
    </row>
    <row r="31" spans="1:14" ht="24" customHeight="1" thickBot="1" x14ac:dyDescent="0.3">
      <c r="A31" s="258"/>
      <c r="B31" s="219" t="s">
        <v>432</v>
      </c>
      <c r="C31" s="219"/>
      <c r="D31" s="83"/>
      <c r="E31" s="83"/>
      <c r="F31" s="83"/>
      <c r="G31" s="83"/>
      <c r="H31" s="83"/>
      <c r="I31" s="83"/>
      <c r="J31" s="83"/>
      <c r="K31" s="83"/>
      <c r="L31" s="83"/>
      <c r="M31" s="257"/>
      <c r="N31" s="137"/>
    </row>
    <row r="32" spans="1:14" x14ac:dyDescent="0.25">
      <c r="A32" s="258" t="s">
        <v>225</v>
      </c>
      <c r="B32" s="217" t="s">
        <v>594</v>
      </c>
      <c r="C32" s="83"/>
      <c r="D32" s="83"/>
      <c r="E32" s="83"/>
      <c r="F32" s="83"/>
      <c r="G32" s="83"/>
      <c r="H32" s="83"/>
      <c r="I32" s="83"/>
      <c r="J32" s="83"/>
      <c r="K32" s="83"/>
      <c r="L32" s="83"/>
      <c r="M32" s="257"/>
      <c r="N32" s="137"/>
    </row>
    <row r="33" spans="1:14" ht="18.95" customHeight="1" thickBot="1" x14ac:dyDescent="0.3">
      <c r="A33" s="258"/>
      <c r="B33" s="622" t="s">
        <v>676</v>
      </c>
      <c r="C33" s="623"/>
      <c r="D33" s="623"/>
      <c r="E33" s="623"/>
      <c r="F33" s="83"/>
      <c r="G33" s="83"/>
      <c r="H33" s="83"/>
      <c r="I33" s="83"/>
      <c r="J33" s="83"/>
      <c r="K33" s="83"/>
      <c r="L33" s="83"/>
      <c r="M33" s="257"/>
      <c r="N33" s="137"/>
    </row>
    <row r="34" spans="1:14" ht="391.5" customHeight="1" thickBot="1" x14ac:dyDescent="0.3">
      <c r="A34" s="258"/>
      <c r="B34" s="626" t="s">
        <v>831</v>
      </c>
      <c r="C34" s="627"/>
      <c r="D34" s="627"/>
      <c r="E34" s="628"/>
      <c r="F34" s="83"/>
      <c r="G34" s="83"/>
      <c r="H34" s="83"/>
      <c r="I34" s="83"/>
      <c r="J34" s="83"/>
      <c r="K34" s="83"/>
      <c r="L34" s="83"/>
      <c r="M34" s="257"/>
      <c r="N34" s="137"/>
    </row>
    <row r="35" spans="1:14" ht="19.5" customHeight="1" x14ac:dyDescent="0.25">
      <c r="A35" s="259"/>
      <c r="B35" s="622"/>
      <c r="C35" s="623"/>
      <c r="D35" s="623"/>
      <c r="E35" s="623"/>
      <c r="F35" s="83"/>
      <c r="G35" s="83"/>
      <c r="H35" s="83"/>
      <c r="I35" s="83"/>
      <c r="J35" s="83"/>
      <c r="K35" s="83"/>
      <c r="L35" s="83"/>
      <c r="M35" s="257"/>
      <c r="N35" s="137"/>
    </row>
    <row r="36" spans="1:14" ht="33" customHeight="1" x14ac:dyDescent="0.25">
      <c r="A36" s="261" t="s">
        <v>595</v>
      </c>
      <c r="B36" s="216" t="s">
        <v>224</v>
      </c>
      <c r="C36" s="216"/>
      <c r="D36" s="216"/>
      <c r="E36" s="216"/>
      <c r="F36" s="216"/>
      <c r="G36" s="216"/>
      <c r="H36" s="216"/>
      <c r="I36" s="216"/>
      <c r="J36" s="216"/>
      <c r="K36" s="216"/>
      <c r="L36" s="216"/>
      <c r="M36" s="262"/>
      <c r="N36" s="137"/>
    </row>
    <row r="37" spans="1:14" ht="21.75" customHeight="1" x14ac:dyDescent="0.25">
      <c r="A37" s="263"/>
      <c r="B37" s="206" t="s">
        <v>223</v>
      </c>
      <c r="C37" s="206"/>
      <c r="D37" s="206"/>
      <c r="E37" s="206"/>
      <c r="F37" s="206"/>
      <c r="G37" s="206"/>
      <c r="H37" s="206"/>
      <c r="I37" s="206"/>
      <c r="J37" s="206"/>
      <c r="K37" s="206"/>
      <c r="L37" s="206"/>
      <c r="M37" s="264"/>
      <c r="N37" s="137"/>
    </row>
    <row r="38" spans="1:14" ht="21" customHeight="1" x14ac:dyDescent="0.25">
      <c r="A38" s="265" t="s">
        <v>6</v>
      </c>
      <c r="B38" s="629" t="s">
        <v>599</v>
      </c>
      <c r="C38" s="630"/>
      <c r="D38" s="630"/>
      <c r="E38" s="630"/>
      <c r="F38" s="202"/>
      <c r="G38" s="202"/>
      <c r="H38" s="202"/>
      <c r="I38" s="202"/>
      <c r="J38" s="202"/>
      <c r="K38" s="202"/>
      <c r="L38" s="202"/>
      <c r="M38" s="266"/>
      <c r="N38" s="137"/>
    </row>
    <row r="39" spans="1:14" ht="40.5" customHeight="1" thickBot="1" x14ac:dyDescent="0.3">
      <c r="A39" s="331"/>
      <c r="B39" s="634" t="s">
        <v>597</v>
      </c>
      <c r="C39" s="635"/>
      <c r="D39" s="635"/>
      <c r="E39" s="636"/>
      <c r="F39" s="202"/>
      <c r="G39" s="202"/>
      <c r="H39" s="202"/>
      <c r="I39" s="202"/>
      <c r="J39" s="202"/>
      <c r="K39" s="202"/>
      <c r="L39" s="202"/>
      <c r="M39" s="266"/>
      <c r="N39" s="137"/>
    </row>
    <row r="40" spans="1:14" ht="108" customHeight="1" thickBot="1" x14ac:dyDescent="0.3">
      <c r="A40" s="267"/>
      <c r="B40" s="516" t="s">
        <v>832</v>
      </c>
      <c r="C40" s="517"/>
      <c r="D40" s="517"/>
      <c r="E40" s="518"/>
      <c r="F40" s="202"/>
      <c r="G40" s="202"/>
      <c r="H40" s="202"/>
      <c r="I40" s="202"/>
      <c r="J40" s="202"/>
      <c r="K40" s="202"/>
      <c r="L40" s="202"/>
      <c r="M40" s="266"/>
      <c r="N40" s="137"/>
    </row>
    <row r="41" spans="1:14" ht="15.75" thickBot="1" x14ac:dyDescent="0.3">
      <c r="A41" s="268"/>
      <c r="B41" s="631" t="s">
        <v>833</v>
      </c>
      <c r="C41" s="632"/>
      <c r="D41" s="632"/>
      <c r="E41" s="633"/>
      <c r="F41" s="202"/>
      <c r="G41" s="202"/>
      <c r="H41" s="202"/>
      <c r="I41" s="202"/>
      <c r="J41" s="202"/>
      <c r="K41" s="202"/>
      <c r="L41" s="202"/>
      <c r="M41" s="266"/>
      <c r="N41" s="137"/>
    </row>
    <row r="42" spans="1:14" ht="20.25" customHeight="1" x14ac:dyDescent="0.25">
      <c r="A42" s="265" t="s">
        <v>10</v>
      </c>
      <c r="B42" s="620" t="s">
        <v>600</v>
      </c>
      <c r="C42" s="621"/>
      <c r="D42" s="621"/>
      <c r="E42" s="621"/>
      <c r="F42" s="202"/>
      <c r="G42" s="202"/>
      <c r="H42" s="202"/>
      <c r="I42" s="202"/>
      <c r="J42" s="202"/>
      <c r="K42" s="202"/>
      <c r="L42" s="202"/>
      <c r="M42" s="266"/>
      <c r="N42" s="137"/>
    </row>
    <row r="43" spans="1:14" ht="56.1" customHeight="1" thickBot="1" x14ac:dyDescent="0.3">
      <c r="A43" s="331"/>
      <c r="B43" s="640" t="s">
        <v>598</v>
      </c>
      <c r="C43" s="641"/>
      <c r="D43" s="641"/>
      <c r="E43" s="641"/>
      <c r="F43" s="202"/>
      <c r="G43" s="202"/>
      <c r="H43" s="202"/>
      <c r="I43" s="202"/>
      <c r="J43" s="202"/>
      <c r="K43" s="202"/>
      <c r="L43" s="202"/>
      <c r="M43" s="266"/>
      <c r="N43" s="137"/>
    </row>
    <row r="44" spans="1:14" ht="187.5" customHeight="1" thickBot="1" x14ac:dyDescent="0.3">
      <c r="A44" s="267"/>
      <c r="B44" s="516" t="s">
        <v>835</v>
      </c>
      <c r="C44" s="517"/>
      <c r="D44" s="517"/>
      <c r="E44" s="518"/>
      <c r="F44" s="202"/>
      <c r="G44" s="202"/>
      <c r="H44" s="202"/>
      <c r="I44" s="202"/>
      <c r="J44" s="202"/>
      <c r="K44" s="202"/>
      <c r="L44" s="202"/>
      <c r="M44" s="266"/>
      <c r="N44" s="137"/>
    </row>
    <row r="45" spans="1:14" ht="15.75" thickBot="1" x14ac:dyDescent="0.3">
      <c r="A45" s="268"/>
      <c r="B45" s="565" t="s">
        <v>834</v>
      </c>
      <c r="C45" s="566"/>
      <c r="D45" s="566"/>
      <c r="E45" s="567"/>
      <c r="F45" s="202"/>
      <c r="G45" s="202"/>
      <c r="H45" s="202"/>
      <c r="I45" s="202"/>
      <c r="J45" s="202"/>
      <c r="K45" s="202"/>
      <c r="L45" s="202"/>
      <c r="M45" s="266"/>
      <c r="N45" s="137"/>
    </row>
    <row r="46" spans="1:14" ht="11.25" customHeight="1" x14ac:dyDescent="0.25">
      <c r="A46" s="269"/>
      <c r="B46" s="202"/>
      <c r="C46" s="202"/>
      <c r="D46" s="202"/>
      <c r="E46" s="202"/>
      <c r="F46" s="202"/>
      <c r="G46" s="202"/>
      <c r="H46" s="202"/>
      <c r="I46" s="202"/>
      <c r="J46" s="202"/>
      <c r="K46" s="202"/>
      <c r="L46" s="202"/>
      <c r="M46" s="266"/>
      <c r="N46" s="137"/>
    </row>
    <row r="47" spans="1:14" ht="24" customHeight="1" x14ac:dyDescent="0.25">
      <c r="A47" s="270"/>
      <c r="B47" s="206" t="s">
        <v>222</v>
      </c>
      <c r="C47" s="206"/>
      <c r="D47" s="206"/>
      <c r="E47" s="206"/>
      <c r="F47" s="206"/>
      <c r="G47" s="206"/>
      <c r="H47" s="206"/>
      <c r="I47" s="206"/>
      <c r="J47" s="206"/>
      <c r="K47" s="206"/>
      <c r="L47" s="206"/>
      <c r="M47" s="271"/>
      <c r="N47" s="137"/>
    </row>
    <row r="48" spans="1:14" ht="21" customHeight="1" x14ac:dyDescent="0.25">
      <c r="A48" s="272" t="s">
        <v>221</v>
      </c>
      <c r="B48" s="618" t="s">
        <v>601</v>
      </c>
      <c r="C48" s="619"/>
      <c r="D48" s="619"/>
      <c r="E48" s="619"/>
      <c r="F48" s="202"/>
      <c r="G48" s="202"/>
      <c r="H48" s="202"/>
      <c r="I48" s="202"/>
      <c r="J48" s="202"/>
      <c r="K48" s="202"/>
      <c r="L48" s="202"/>
      <c r="M48" s="266"/>
      <c r="N48" s="137"/>
    </row>
    <row r="49" spans="1:14" ht="22.7" customHeight="1" thickBot="1" x14ac:dyDescent="0.3">
      <c r="A49" s="273"/>
      <c r="B49" s="215" t="s">
        <v>220</v>
      </c>
      <c r="C49" s="214"/>
      <c r="D49" s="214"/>
      <c r="E49" s="214"/>
      <c r="F49" s="202"/>
      <c r="G49" s="202"/>
      <c r="H49" s="202"/>
      <c r="I49" s="202"/>
      <c r="J49" s="202"/>
      <c r="K49" s="202"/>
      <c r="L49" s="202"/>
      <c r="M49" s="266"/>
      <c r="N49" s="137"/>
    </row>
    <row r="50" spans="1:14" ht="18.95" customHeight="1" x14ac:dyDescent="0.25">
      <c r="A50" s="269"/>
      <c r="B50" s="213" t="s">
        <v>219</v>
      </c>
      <c r="C50" s="561" t="s">
        <v>214</v>
      </c>
      <c r="D50" s="561"/>
      <c r="E50" s="562"/>
      <c r="F50" s="561" t="s">
        <v>602</v>
      </c>
      <c r="G50" s="561"/>
      <c r="H50" s="562"/>
      <c r="I50" s="202"/>
      <c r="J50" s="202"/>
      <c r="K50" s="202"/>
      <c r="L50" s="202"/>
      <c r="M50" s="266"/>
      <c r="N50" s="137"/>
    </row>
    <row r="51" spans="1:14" s="456" customFormat="1" ht="58.5" customHeight="1" x14ac:dyDescent="0.25">
      <c r="A51" s="452"/>
      <c r="B51" s="433" t="s">
        <v>836</v>
      </c>
      <c r="C51" s="568" t="s">
        <v>837</v>
      </c>
      <c r="D51" s="568"/>
      <c r="E51" s="569"/>
      <c r="F51" s="563" t="s">
        <v>838</v>
      </c>
      <c r="G51" s="563"/>
      <c r="H51" s="564"/>
      <c r="I51" s="453"/>
      <c r="J51" s="453"/>
      <c r="K51" s="453"/>
      <c r="L51" s="453"/>
      <c r="M51" s="454"/>
      <c r="N51" s="455"/>
    </row>
    <row r="52" spans="1:14" s="456" customFormat="1" ht="60.75" customHeight="1" x14ac:dyDescent="0.25">
      <c r="A52" s="452"/>
      <c r="B52" s="433" t="s">
        <v>839</v>
      </c>
      <c r="C52" s="523" t="s">
        <v>840</v>
      </c>
      <c r="D52" s="524"/>
      <c r="E52" s="541"/>
      <c r="F52" s="572" t="s">
        <v>979</v>
      </c>
      <c r="G52" s="573"/>
      <c r="H52" s="574"/>
      <c r="I52" s="453"/>
      <c r="J52" s="453"/>
      <c r="K52" s="453"/>
      <c r="L52" s="453"/>
      <c r="M52" s="454"/>
      <c r="N52" s="455"/>
    </row>
    <row r="53" spans="1:14" ht="33" customHeight="1" x14ac:dyDescent="0.25">
      <c r="A53" s="269"/>
      <c r="B53" s="420" t="s">
        <v>841</v>
      </c>
      <c r="C53" s="526"/>
      <c r="D53" s="527"/>
      <c r="E53" s="542"/>
      <c r="F53" s="575"/>
      <c r="G53" s="576"/>
      <c r="H53" s="577"/>
      <c r="I53" s="202"/>
      <c r="J53" s="202"/>
      <c r="K53" s="202"/>
      <c r="L53" s="202"/>
      <c r="M53" s="266"/>
      <c r="N53" s="137"/>
    </row>
    <row r="54" spans="1:14" ht="60" x14ac:dyDescent="0.25">
      <c r="A54" s="269"/>
      <c r="B54" s="420" t="s">
        <v>842</v>
      </c>
      <c r="C54" s="526"/>
      <c r="D54" s="527"/>
      <c r="E54" s="542"/>
      <c r="F54" s="575"/>
      <c r="G54" s="576"/>
      <c r="H54" s="577"/>
      <c r="I54" s="202"/>
      <c r="J54" s="202"/>
      <c r="K54" s="202"/>
      <c r="L54" s="202"/>
      <c r="M54" s="266"/>
      <c r="N54" s="137"/>
    </row>
    <row r="55" spans="1:14" ht="30" x14ac:dyDescent="0.25">
      <c r="A55" s="269"/>
      <c r="B55" s="420" t="s">
        <v>843</v>
      </c>
      <c r="C55" s="529"/>
      <c r="D55" s="530"/>
      <c r="E55" s="543"/>
      <c r="F55" s="578"/>
      <c r="G55" s="579"/>
      <c r="H55" s="580"/>
      <c r="I55" s="202"/>
      <c r="J55" s="202"/>
      <c r="K55" s="202"/>
      <c r="L55" s="202"/>
      <c r="M55" s="266"/>
      <c r="N55" s="137"/>
    </row>
    <row r="56" spans="1:14" ht="33.950000000000003" customHeight="1" x14ac:dyDescent="0.25">
      <c r="A56" s="269"/>
      <c r="B56" s="421" t="s">
        <v>845</v>
      </c>
      <c r="C56" s="523" t="s">
        <v>847</v>
      </c>
      <c r="D56" s="524"/>
      <c r="E56" s="541"/>
      <c r="F56" s="572" t="s">
        <v>980</v>
      </c>
      <c r="G56" s="573"/>
      <c r="H56" s="574"/>
      <c r="I56" s="202"/>
      <c r="J56" s="202"/>
      <c r="K56" s="202"/>
      <c r="L56" s="202"/>
      <c r="M56" s="266"/>
      <c r="N56" s="137"/>
    </row>
    <row r="57" spans="1:14" ht="30" x14ac:dyDescent="0.25">
      <c r="A57" s="269"/>
      <c r="B57" s="421" t="s">
        <v>849</v>
      </c>
      <c r="C57" s="526"/>
      <c r="D57" s="527"/>
      <c r="E57" s="542"/>
      <c r="F57" s="575"/>
      <c r="G57" s="576"/>
      <c r="H57" s="577"/>
      <c r="I57" s="202"/>
      <c r="J57" s="202"/>
      <c r="K57" s="202"/>
      <c r="L57" s="202"/>
      <c r="M57" s="266"/>
      <c r="N57" s="137"/>
    </row>
    <row r="58" spans="1:14" ht="30" x14ac:dyDescent="0.25">
      <c r="A58" s="269"/>
      <c r="B58" s="422" t="s">
        <v>844</v>
      </c>
      <c r="C58" s="526"/>
      <c r="D58" s="527"/>
      <c r="E58" s="542"/>
      <c r="F58" s="575"/>
      <c r="G58" s="576"/>
      <c r="H58" s="577"/>
      <c r="I58" s="202"/>
      <c r="J58" s="202"/>
      <c r="K58" s="202"/>
      <c r="L58" s="202"/>
      <c r="M58" s="266"/>
      <c r="N58" s="137"/>
    </row>
    <row r="59" spans="1:14" ht="42.6" customHeight="1" x14ac:dyDescent="0.25">
      <c r="A59" s="269"/>
      <c r="B59" s="421" t="s">
        <v>846</v>
      </c>
      <c r="C59" s="526"/>
      <c r="D59" s="527"/>
      <c r="E59" s="542"/>
      <c r="F59" s="575"/>
      <c r="G59" s="576"/>
      <c r="H59" s="577"/>
      <c r="I59" s="202"/>
      <c r="J59" s="202"/>
      <c r="K59" s="202"/>
      <c r="L59" s="202"/>
      <c r="M59" s="266"/>
      <c r="N59" s="137"/>
    </row>
    <row r="60" spans="1:14" ht="27.6" customHeight="1" x14ac:dyDescent="0.25">
      <c r="A60" s="269"/>
      <c r="B60" s="440" t="s">
        <v>848</v>
      </c>
      <c r="C60" s="529"/>
      <c r="D60" s="530"/>
      <c r="E60" s="543"/>
      <c r="F60" s="578"/>
      <c r="G60" s="579"/>
      <c r="H60" s="580"/>
      <c r="I60" s="202"/>
      <c r="J60" s="202"/>
      <c r="K60" s="202"/>
      <c r="L60" s="202"/>
      <c r="M60" s="266"/>
      <c r="N60" s="137"/>
    </row>
    <row r="61" spans="1:14" ht="57.95" customHeight="1" x14ac:dyDescent="0.25">
      <c r="A61" s="269"/>
      <c r="B61" s="421" t="s">
        <v>850</v>
      </c>
      <c r="C61" s="523" t="s">
        <v>851</v>
      </c>
      <c r="D61" s="524"/>
      <c r="E61" s="541"/>
      <c r="F61" s="538" t="s">
        <v>852</v>
      </c>
      <c r="G61" s="532"/>
      <c r="H61" s="533"/>
      <c r="I61" s="202"/>
      <c r="J61" s="202"/>
      <c r="K61" s="202"/>
      <c r="L61" s="202"/>
      <c r="M61" s="266"/>
      <c r="N61" s="137"/>
    </row>
    <row r="62" spans="1:14" ht="45.6" customHeight="1" x14ac:dyDescent="0.25">
      <c r="A62" s="269"/>
      <c r="B62" s="421" t="s">
        <v>853</v>
      </c>
      <c r="C62" s="526"/>
      <c r="D62" s="527"/>
      <c r="E62" s="542"/>
      <c r="F62" s="539"/>
      <c r="G62" s="534"/>
      <c r="H62" s="535"/>
      <c r="I62" s="202"/>
      <c r="J62" s="202"/>
      <c r="K62" s="202"/>
      <c r="L62" s="202"/>
      <c r="M62" s="266"/>
      <c r="N62" s="137"/>
    </row>
    <row r="63" spans="1:14" ht="45.6" customHeight="1" x14ac:dyDescent="0.25">
      <c r="A63" s="269"/>
      <c r="B63" s="421" t="s">
        <v>854</v>
      </c>
      <c r="C63" s="526"/>
      <c r="D63" s="527"/>
      <c r="E63" s="542"/>
      <c r="F63" s="539"/>
      <c r="G63" s="534"/>
      <c r="H63" s="535"/>
      <c r="I63" s="202"/>
      <c r="J63" s="202"/>
      <c r="K63" s="202"/>
      <c r="L63" s="202"/>
      <c r="M63" s="266"/>
      <c r="N63" s="137"/>
    </row>
    <row r="64" spans="1:14" ht="48.95" customHeight="1" x14ac:dyDescent="0.25">
      <c r="A64" s="269"/>
      <c r="B64" s="421" t="s">
        <v>855</v>
      </c>
      <c r="C64" s="526"/>
      <c r="D64" s="527"/>
      <c r="E64" s="542"/>
      <c r="F64" s="539"/>
      <c r="G64" s="534"/>
      <c r="H64" s="535"/>
      <c r="I64" s="202"/>
      <c r="J64" s="202"/>
      <c r="K64" s="202"/>
      <c r="L64" s="202"/>
      <c r="M64" s="266"/>
      <c r="N64" s="137"/>
    </row>
    <row r="65" spans="1:14" ht="109.5" customHeight="1" x14ac:dyDescent="0.25">
      <c r="A65" s="269"/>
      <c r="B65" s="421" t="s">
        <v>856</v>
      </c>
      <c r="C65" s="526"/>
      <c r="D65" s="527"/>
      <c r="E65" s="542"/>
      <c r="F65" s="539"/>
      <c r="G65" s="534"/>
      <c r="H65" s="535"/>
      <c r="I65" s="202"/>
      <c r="J65" s="202"/>
      <c r="K65" s="202"/>
      <c r="L65" s="202"/>
      <c r="M65" s="266"/>
      <c r="N65" s="137"/>
    </row>
    <row r="66" spans="1:14" ht="81.599999999999994" customHeight="1" x14ac:dyDescent="0.25">
      <c r="A66" s="269"/>
      <c r="B66" s="421" t="s">
        <v>857</v>
      </c>
      <c r="C66" s="526"/>
      <c r="D66" s="527"/>
      <c r="E66" s="542"/>
      <c r="F66" s="539"/>
      <c r="G66" s="534"/>
      <c r="H66" s="535"/>
      <c r="I66" s="202"/>
      <c r="J66" s="202"/>
      <c r="K66" s="202"/>
      <c r="L66" s="202"/>
      <c r="M66" s="266"/>
      <c r="N66" s="137"/>
    </row>
    <row r="67" spans="1:14" ht="67.5" customHeight="1" x14ac:dyDescent="0.25">
      <c r="A67" s="269"/>
      <c r="B67" s="421" t="s">
        <v>858</v>
      </c>
      <c r="C67" s="526"/>
      <c r="D67" s="527"/>
      <c r="E67" s="542"/>
      <c r="F67" s="540"/>
      <c r="G67" s="536"/>
      <c r="H67" s="537"/>
      <c r="I67" s="202"/>
      <c r="J67" s="202"/>
      <c r="K67" s="202"/>
      <c r="L67" s="202"/>
      <c r="M67" s="266"/>
      <c r="N67" s="137"/>
    </row>
    <row r="68" spans="1:14" ht="30.6" customHeight="1" x14ac:dyDescent="0.25">
      <c r="A68" s="269"/>
      <c r="B68" s="440" t="s">
        <v>859</v>
      </c>
      <c r="C68" s="581" t="s">
        <v>882</v>
      </c>
      <c r="D68" s="582"/>
      <c r="E68" s="583"/>
      <c r="F68" s="521" t="s">
        <v>981</v>
      </c>
      <c r="G68" s="521"/>
      <c r="H68" s="522"/>
      <c r="I68" s="202"/>
      <c r="J68" s="202"/>
      <c r="K68" s="202"/>
      <c r="L68" s="202"/>
      <c r="M68" s="266"/>
      <c r="N68" s="137"/>
    </row>
    <row r="69" spans="1:14" ht="45.6" customHeight="1" x14ac:dyDescent="0.25">
      <c r="A69" s="269"/>
      <c r="B69" s="440" t="s">
        <v>860</v>
      </c>
      <c r="C69" s="523" t="s">
        <v>861</v>
      </c>
      <c r="D69" s="524"/>
      <c r="E69" s="525"/>
      <c r="F69" s="532" t="s">
        <v>982</v>
      </c>
      <c r="G69" s="532"/>
      <c r="H69" s="533"/>
      <c r="I69" s="202"/>
      <c r="J69" s="202"/>
      <c r="K69" s="202"/>
      <c r="L69" s="202"/>
      <c r="M69" s="266"/>
      <c r="N69" s="137"/>
    </row>
    <row r="70" spans="1:14" ht="45.95" customHeight="1" x14ac:dyDescent="0.25">
      <c r="A70" s="269"/>
      <c r="B70" s="440" t="s">
        <v>862</v>
      </c>
      <c r="C70" s="526"/>
      <c r="D70" s="527"/>
      <c r="E70" s="528"/>
      <c r="F70" s="534"/>
      <c r="G70" s="534"/>
      <c r="H70" s="535"/>
      <c r="I70" s="202"/>
      <c r="J70" s="202"/>
      <c r="K70" s="202"/>
      <c r="L70" s="202"/>
      <c r="M70" s="266"/>
      <c r="N70" s="137"/>
    </row>
    <row r="71" spans="1:14" ht="51" customHeight="1" x14ac:dyDescent="0.25">
      <c r="A71" s="269"/>
      <c r="B71" s="440" t="s">
        <v>863</v>
      </c>
      <c r="C71" s="529"/>
      <c r="D71" s="530"/>
      <c r="E71" s="531"/>
      <c r="F71" s="536"/>
      <c r="G71" s="536"/>
      <c r="H71" s="537"/>
      <c r="I71" s="202"/>
      <c r="J71" s="202"/>
      <c r="K71" s="202"/>
      <c r="L71" s="202"/>
      <c r="M71" s="266"/>
      <c r="N71" s="137"/>
    </row>
    <row r="72" spans="1:14" ht="40.5" customHeight="1" x14ac:dyDescent="0.25">
      <c r="A72" s="269"/>
      <c r="B72" s="440" t="s">
        <v>864</v>
      </c>
      <c r="C72" s="523" t="s">
        <v>872</v>
      </c>
      <c r="D72" s="524"/>
      <c r="E72" s="525"/>
      <c r="F72" s="532"/>
      <c r="G72" s="532"/>
      <c r="H72" s="533"/>
      <c r="I72" s="202"/>
      <c r="J72" s="202"/>
      <c r="K72" s="202"/>
      <c r="L72" s="202"/>
      <c r="M72" s="266"/>
      <c r="N72" s="137"/>
    </row>
    <row r="73" spans="1:14" ht="32.25" customHeight="1" x14ac:dyDescent="0.25">
      <c r="A73" s="269"/>
      <c r="B73" s="440" t="s">
        <v>865</v>
      </c>
      <c r="C73" s="526"/>
      <c r="D73" s="527"/>
      <c r="E73" s="528"/>
      <c r="F73" s="534"/>
      <c r="G73" s="534"/>
      <c r="H73" s="535"/>
      <c r="I73" s="202"/>
      <c r="J73" s="202"/>
      <c r="K73" s="202"/>
      <c r="L73" s="202"/>
      <c r="M73" s="266"/>
      <c r="N73" s="137"/>
    </row>
    <row r="74" spans="1:14" ht="23.25" customHeight="1" x14ac:dyDescent="0.25">
      <c r="A74" s="269"/>
      <c r="B74" s="440" t="s">
        <v>866</v>
      </c>
      <c r="C74" s="526"/>
      <c r="D74" s="527"/>
      <c r="E74" s="528"/>
      <c r="F74" s="534"/>
      <c r="G74" s="534"/>
      <c r="H74" s="535"/>
      <c r="I74" s="202"/>
      <c r="J74" s="202"/>
      <c r="K74" s="202"/>
      <c r="L74" s="202"/>
      <c r="M74" s="266"/>
      <c r="N74" s="137"/>
    </row>
    <row r="75" spans="1:14" ht="29.25" customHeight="1" x14ac:dyDescent="0.25">
      <c r="A75" s="269"/>
      <c r="B75" s="440" t="s">
        <v>867</v>
      </c>
      <c r="C75" s="526"/>
      <c r="D75" s="527"/>
      <c r="E75" s="528"/>
      <c r="F75" s="534"/>
      <c r="G75" s="534"/>
      <c r="H75" s="535"/>
      <c r="I75" s="202"/>
      <c r="J75" s="202"/>
      <c r="K75" s="202"/>
      <c r="L75" s="202"/>
      <c r="M75" s="266"/>
      <c r="N75" s="137"/>
    </row>
    <row r="76" spans="1:14" ht="32.25" customHeight="1" x14ac:dyDescent="0.25">
      <c r="A76" s="269"/>
      <c r="B76" s="440" t="s">
        <v>868</v>
      </c>
      <c r="C76" s="526"/>
      <c r="D76" s="527"/>
      <c r="E76" s="528"/>
      <c r="F76" s="534"/>
      <c r="G76" s="534"/>
      <c r="H76" s="535"/>
      <c r="I76" s="202"/>
      <c r="J76" s="202"/>
      <c r="K76" s="202"/>
      <c r="L76" s="202"/>
      <c r="M76" s="266"/>
      <c r="N76" s="137"/>
    </row>
    <row r="77" spans="1:14" ht="46.5" customHeight="1" x14ac:dyDescent="0.25">
      <c r="A77" s="269"/>
      <c r="B77" s="440" t="s">
        <v>869</v>
      </c>
      <c r="C77" s="526"/>
      <c r="D77" s="527"/>
      <c r="E77" s="528"/>
      <c r="F77" s="534"/>
      <c r="G77" s="534"/>
      <c r="H77" s="535"/>
      <c r="I77" s="202"/>
      <c r="J77" s="202"/>
      <c r="K77" s="202"/>
      <c r="L77" s="202"/>
      <c r="M77" s="266"/>
      <c r="N77" s="137"/>
    </row>
    <row r="78" spans="1:14" ht="32.450000000000003" customHeight="1" x14ac:dyDescent="0.25">
      <c r="A78" s="269"/>
      <c r="B78" s="440" t="s">
        <v>870</v>
      </c>
      <c r="C78" s="526"/>
      <c r="D78" s="527"/>
      <c r="E78" s="528"/>
      <c r="F78" s="534"/>
      <c r="G78" s="534"/>
      <c r="H78" s="535"/>
      <c r="I78" s="202"/>
      <c r="J78" s="202"/>
      <c r="K78" s="202"/>
      <c r="L78" s="202"/>
      <c r="M78" s="266"/>
      <c r="N78" s="137"/>
    </row>
    <row r="79" spans="1:14" ht="30" x14ac:dyDescent="0.25">
      <c r="A79" s="269"/>
      <c r="B79" s="440" t="s">
        <v>871</v>
      </c>
      <c r="C79" s="529"/>
      <c r="D79" s="530"/>
      <c r="E79" s="531"/>
      <c r="F79" s="536"/>
      <c r="G79" s="536"/>
      <c r="H79" s="537"/>
      <c r="I79" s="202"/>
      <c r="J79" s="202"/>
      <c r="K79" s="202"/>
      <c r="L79" s="202"/>
      <c r="M79" s="266"/>
      <c r="N79" s="137"/>
    </row>
    <row r="80" spans="1:14" ht="45" customHeight="1" x14ac:dyDescent="0.25">
      <c r="A80" s="269"/>
      <c r="B80" s="440" t="s">
        <v>873</v>
      </c>
      <c r="C80" s="523" t="s">
        <v>874</v>
      </c>
      <c r="D80" s="524"/>
      <c r="E80" s="541"/>
      <c r="F80" s="538" t="s">
        <v>983</v>
      </c>
      <c r="G80" s="532"/>
      <c r="H80" s="533"/>
      <c r="I80" s="202"/>
      <c r="J80" s="202"/>
      <c r="K80" s="202"/>
      <c r="L80" s="202"/>
      <c r="M80" s="266"/>
      <c r="N80" s="137"/>
    </row>
    <row r="81" spans="1:15" ht="36" customHeight="1" x14ac:dyDescent="0.25">
      <c r="A81" s="269"/>
      <c r="B81" s="440" t="s">
        <v>875</v>
      </c>
      <c r="C81" s="526"/>
      <c r="D81" s="527"/>
      <c r="E81" s="542"/>
      <c r="F81" s="539"/>
      <c r="G81" s="534"/>
      <c r="H81" s="535"/>
      <c r="I81" s="202"/>
      <c r="J81" s="202"/>
      <c r="K81" s="202"/>
      <c r="L81" s="202"/>
      <c r="M81" s="266"/>
      <c r="N81" s="137"/>
    </row>
    <row r="82" spans="1:15" ht="42.75" customHeight="1" x14ac:dyDescent="0.25">
      <c r="A82" s="269"/>
      <c r="B82" s="440" t="s">
        <v>876</v>
      </c>
      <c r="C82" s="526"/>
      <c r="D82" s="527"/>
      <c r="E82" s="542"/>
      <c r="F82" s="539"/>
      <c r="G82" s="534"/>
      <c r="H82" s="535"/>
      <c r="I82" s="202"/>
      <c r="J82" s="202"/>
      <c r="K82" s="202"/>
      <c r="L82" s="202"/>
      <c r="M82" s="266"/>
      <c r="N82" s="137"/>
    </row>
    <row r="83" spans="1:15" ht="30" x14ac:dyDescent="0.25">
      <c r="A83" s="269"/>
      <c r="B83" s="440" t="s">
        <v>877</v>
      </c>
      <c r="C83" s="526"/>
      <c r="D83" s="527"/>
      <c r="E83" s="542"/>
      <c r="F83" s="539"/>
      <c r="G83" s="534"/>
      <c r="H83" s="535"/>
      <c r="I83" s="202"/>
      <c r="J83" s="202"/>
      <c r="K83" s="202"/>
      <c r="L83" s="202"/>
      <c r="M83" s="266"/>
      <c r="N83" s="137"/>
    </row>
    <row r="84" spans="1:15" ht="46.5" customHeight="1" x14ac:dyDescent="0.25">
      <c r="A84" s="269"/>
      <c r="B84" s="440" t="s">
        <v>878</v>
      </c>
      <c r="C84" s="526"/>
      <c r="D84" s="527"/>
      <c r="E84" s="542"/>
      <c r="F84" s="539"/>
      <c r="G84" s="534"/>
      <c r="H84" s="535"/>
      <c r="I84" s="202"/>
      <c r="J84" s="202"/>
      <c r="K84" s="202"/>
      <c r="L84" s="202"/>
      <c r="M84" s="266"/>
      <c r="N84" s="137"/>
    </row>
    <row r="85" spans="1:15" ht="60.75" customHeight="1" x14ac:dyDescent="0.25">
      <c r="A85" s="269"/>
      <c r="B85" s="440" t="s">
        <v>879</v>
      </c>
      <c r="C85" s="526"/>
      <c r="D85" s="527"/>
      <c r="E85" s="542"/>
      <c r="F85" s="539"/>
      <c r="G85" s="534"/>
      <c r="H85" s="535"/>
      <c r="I85" s="202"/>
      <c r="J85" s="202"/>
      <c r="K85" s="202"/>
      <c r="L85" s="202"/>
      <c r="M85" s="266"/>
      <c r="N85" s="137"/>
    </row>
    <row r="86" spans="1:15" ht="60" customHeight="1" thickBot="1" x14ac:dyDescent="0.3">
      <c r="A86" s="269"/>
      <c r="B86" s="440" t="s">
        <v>880</v>
      </c>
      <c r="C86" s="529"/>
      <c r="D86" s="530"/>
      <c r="E86" s="543"/>
      <c r="F86" s="540"/>
      <c r="G86" s="536"/>
      <c r="H86" s="537"/>
      <c r="I86" s="202"/>
      <c r="J86" s="202"/>
      <c r="K86" s="202"/>
      <c r="L86" s="202"/>
      <c r="M86" s="266"/>
      <c r="N86" s="137"/>
    </row>
    <row r="87" spans="1:15" x14ac:dyDescent="0.25">
      <c r="A87" s="269" t="s">
        <v>218</v>
      </c>
      <c r="B87" s="637" t="s">
        <v>631</v>
      </c>
      <c r="C87" s="638"/>
      <c r="D87" s="638"/>
      <c r="E87" s="638"/>
      <c r="F87" s="202"/>
      <c r="G87" s="202"/>
      <c r="H87" s="202"/>
      <c r="I87" s="202"/>
      <c r="J87" s="202"/>
      <c r="K87" s="202"/>
      <c r="L87" s="202"/>
      <c r="M87" s="266"/>
      <c r="N87" s="137"/>
    </row>
    <row r="88" spans="1:15" ht="15.75" customHeight="1" thickBot="1" x14ac:dyDescent="0.3">
      <c r="A88" s="269"/>
      <c r="B88" s="640" t="s">
        <v>633</v>
      </c>
      <c r="C88" s="641"/>
      <c r="D88" s="641"/>
      <c r="E88" s="641"/>
      <c r="F88" s="202"/>
      <c r="G88" s="202"/>
      <c r="H88" s="202"/>
      <c r="I88" s="202"/>
      <c r="J88" s="202"/>
      <c r="K88" s="202"/>
      <c r="L88" s="202"/>
      <c r="M88" s="266"/>
      <c r="N88" s="137"/>
    </row>
    <row r="89" spans="1:15" ht="41.45" customHeight="1" thickBot="1" x14ac:dyDescent="0.3">
      <c r="A89" s="269"/>
      <c r="B89" s="546" t="s">
        <v>911</v>
      </c>
      <c r="C89" s="547"/>
      <c r="D89" s="547"/>
      <c r="E89" s="547"/>
      <c r="F89" s="547"/>
      <c r="G89" s="547"/>
      <c r="H89" s="547"/>
      <c r="I89" s="202"/>
      <c r="J89" s="202"/>
      <c r="K89" s="202"/>
      <c r="L89" s="202"/>
      <c r="M89" s="266"/>
      <c r="N89" s="137"/>
    </row>
    <row r="90" spans="1:15" ht="24" customHeight="1" x14ac:dyDescent="0.25">
      <c r="A90" s="269" t="s">
        <v>217</v>
      </c>
      <c r="B90" s="638" t="s">
        <v>632</v>
      </c>
      <c r="C90" s="638"/>
      <c r="D90" s="638"/>
      <c r="E90" s="638"/>
      <c r="F90" s="202"/>
      <c r="G90" s="202"/>
      <c r="H90" s="202"/>
      <c r="I90" s="202"/>
      <c r="J90" s="202"/>
      <c r="K90" s="202"/>
      <c r="L90" s="202"/>
      <c r="M90" s="266"/>
      <c r="N90" s="137"/>
    </row>
    <row r="91" spans="1:15" ht="22.7" customHeight="1" thickBot="1" x14ac:dyDescent="0.3">
      <c r="A91" s="269"/>
      <c r="B91" s="212" t="s">
        <v>216</v>
      </c>
      <c r="C91" s="202"/>
      <c r="D91" s="202"/>
      <c r="E91" s="202"/>
      <c r="F91" s="202"/>
      <c r="G91" s="202"/>
      <c r="H91" s="202"/>
      <c r="I91" s="202"/>
      <c r="J91" s="202"/>
      <c r="K91" s="202"/>
      <c r="L91" s="202"/>
      <c r="M91" s="266"/>
      <c r="N91" s="137"/>
    </row>
    <row r="92" spans="1:15" ht="18.95" customHeight="1" x14ac:dyDescent="0.25">
      <c r="A92" s="269"/>
      <c r="B92" s="211" t="s">
        <v>215</v>
      </c>
      <c r="C92" s="210" t="s">
        <v>214</v>
      </c>
      <c r="D92" s="210" t="s">
        <v>634</v>
      </c>
      <c r="E92" s="210" t="s">
        <v>213</v>
      </c>
      <c r="F92" s="548" t="s">
        <v>8</v>
      </c>
      <c r="G92" s="549"/>
      <c r="H92" s="549"/>
      <c r="I92" s="202"/>
      <c r="J92" s="202"/>
      <c r="K92" s="202"/>
      <c r="L92" s="202"/>
      <c r="M92" s="202"/>
      <c r="N92" s="414"/>
      <c r="O92" s="137"/>
    </row>
    <row r="93" spans="1:15" s="438" customFormat="1" ht="62.1" customHeight="1" x14ac:dyDescent="0.25">
      <c r="A93" s="432"/>
      <c r="B93" s="433" t="s">
        <v>119</v>
      </c>
      <c r="C93" s="434" t="s">
        <v>881</v>
      </c>
      <c r="D93" s="426" t="s">
        <v>983</v>
      </c>
      <c r="E93" s="435" t="s">
        <v>898</v>
      </c>
      <c r="F93" s="550" t="s">
        <v>906</v>
      </c>
      <c r="G93" s="551"/>
      <c r="H93" s="551"/>
      <c r="I93" s="425"/>
      <c r="J93" s="425"/>
      <c r="K93" s="425"/>
      <c r="L93" s="425"/>
      <c r="M93" s="425"/>
      <c r="N93" s="436"/>
      <c r="O93" s="437"/>
    </row>
    <row r="94" spans="1:15" s="431" customFormat="1" ht="138" customHeight="1" x14ac:dyDescent="0.25">
      <c r="A94" s="442"/>
      <c r="B94" s="427" t="s">
        <v>212</v>
      </c>
      <c r="C94" s="428" t="s">
        <v>882</v>
      </c>
      <c r="D94" s="439" t="s">
        <v>981</v>
      </c>
      <c r="E94" s="429" t="s">
        <v>897</v>
      </c>
      <c r="F94" s="552" t="s">
        <v>907</v>
      </c>
      <c r="G94" s="553"/>
      <c r="H94" s="553"/>
      <c r="I94" s="443"/>
      <c r="J94" s="443"/>
      <c r="K94" s="443"/>
      <c r="L94" s="443"/>
      <c r="M94" s="443"/>
      <c r="N94" s="444"/>
      <c r="O94" s="430"/>
    </row>
    <row r="95" spans="1:15" s="438" customFormat="1" ht="138" customHeight="1" x14ac:dyDescent="0.25">
      <c r="A95" s="432"/>
      <c r="B95" s="433" t="s">
        <v>211</v>
      </c>
      <c r="C95" s="434" t="s">
        <v>882</v>
      </c>
      <c r="D95" s="426" t="s">
        <v>981</v>
      </c>
      <c r="E95" s="435" t="s">
        <v>897</v>
      </c>
      <c r="F95" s="550" t="s">
        <v>883</v>
      </c>
      <c r="G95" s="551"/>
      <c r="H95" s="551"/>
      <c r="I95" s="425"/>
      <c r="J95" s="425"/>
      <c r="K95" s="425"/>
      <c r="L95" s="425"/>
      <c r="M95" s="425"/>
      <c r="N95" s="436"/>
      <c r="O95" s="437"/>
    </row>
    <row r="96" spans="1:15" s="438" customFormat="1" ht="135" customHeight="1" x14ac:dyDescent="0.25">
      <c r="A96" s="432"/>
      <c r="B96" s="433" t="s">
        <v>210</v>
      </c>
      <c r="C96" s="434" t="s">
        <v>884</v>
      </c>
      <c r="D96" s="426" t="s">
        <v>979</v>
      </c>
      <c r="E96" s="435" t="s">
        <v>885</v>
      </c>
      <c r="F96" s="550" t="s">
        <v>908</v>
      </c>
      <c r="G96" s="551"/>
      <c r="H96" s="551"/>
      <c r="I96" s="425"/>
      <c r="J96" s="425"/>
      <c r="K96" s="425"/>
      <c r="L96" s="425"/>
      <c r="M96" s="425"/>
      <c r="N96" s="436"/>
      <c r="O96" s="437"/>
    </row>
    <row r="97" spans="1:15" s="438" customFormat="1" ht="68.45" customHeight="1" x14ac:dyDescent="0.25">
      <c r="A97" s="432"/>
      <c r="B97" s="433" t="s">
        <v>157</v>
      </c>
      <c r="C97" s="434" t="s">
        <v>886</v>
      </c>
      <c r="D97" s="426" t="s">
        <v>852</v>
      </c>
      <c r="E97" s="435" t="s">
        <v>887</v>
      </c>
      <c r="F97" s="550" t="s">
        <v>888</v>
      </c>
      <c r="G97" s="551"/>
      <c r="H97" s="551"/>
      <c r="I97" s="425"/>
      <c r="J97" s="425"/>
      <c r="K97" s="425"/>
      <c r="L97" s="425"/>
      <c r="M97" s="425"/>
      <c r="N97" s="436"/>
      <c r="O97" s="437"/>
    </row>
    <row r="98" spans="1:15" s="438" customFormat="1" ht="131.44999999999999" customHeight="1" x14ac:dyDescent="0.25">
      <c r="A98" s="432"/>
      <c r="B98" s="433" t="s">
        <v>209</v>
      </c>
      <c r="C98" s="434" t="s">
        <v>889</v>
      </c>
      <c r="D98" s="426" t="s">
        <v>984</v>
      </c>
      <c r="E98" s="435" t="s">
        <v>890</v>
      </c>
      <c r="F98" s="550" t="s">
        <v>902</v>
      </c>
      <c r="G98" s="551"/>
      <c r="H98" s="551"/>
      <c r="I98" s="425"/>
      <c r="J98" s="425"/>
      <c r="K98" s="425"/>
      <c r="L98" s="425"/>
      <c r="M98" s="425"/>
      <c r="N98" s="436"/>
      <c r="O98" s="437"/>
    </row>
    <row r="99" spans="1:15" s="438" customFormat="1" ht="93.95" customHeight="1" x14ac:dyDescent="0.25">
      <c r="A99" s="432"/>
      <c r="B99" s="433" t="s">
        <v>208</v>
      </c>
      <c r="C99" s="434" t="s">
        <v>891</v>
      </c>
      <c r="D99" s="426" t="s">
        <v>985</v>
      </c>
      <c r="E99" s="435" t="s">
        <v>892</v>
      </c>
      <c r="F99" s="550" t="s">
        <v>893</v>
      </c>
      <c r="G99" s="551"/>
      <c r="H99" s="551"/>
      <c r="I99" s="425"/>
      <c r="J99" s="425"/>
      <c r="K99" s="425"/>
      <c r="L99" s="425"/>
      <c r="M99" s="425"/>
      <c r="N99" s="436"/>
      <c r="O99" s="437"/>
    </row>
    <row r="100" spans="1:15" s="438" customFormat="1" ht="95.45" customHeight="1" x14ac:dyDescent="0.25">
      <c r="A100" s="432"/>
      <c r="B100" s="433" t="s">
        <v>207</v>
      </c>
      <c r="C100" s="434" t="s">
        <v>891</v>
      </c>
      <c r="D100" s="426" t="s">
        <v>985</v>
      </c>
      <c r="E100" s="435" t="s">
        <v>892</v>
      </c>
      <c r="F100" s="550" t="s">
        <v>903</v>
      </c>
      <c r="G100" s="551"/>
      <c r="H100" s="551"/>
      <c r="I100" s="425"/>
      <c r="J100" s="425"/>
      <c r="K100" s="425"/>
      <c r="L100" s="425"/>
      <c r="M100" s="425"/>
      <c r="N100" s="436"/>
      <c r="O100" s="437"/>
    </row>
    <row r="101" spans="1:15" s="431" customFormat="1" ht="43.5" customHeight="1" x14ac:dyDescent="0.25">
      <c r="A101" s="442"/>
      <c r="B101" s="584" t="s">
        <v>206</v>
      </c>
      <c r="C101" s="587" t="s">
        <v>894</v>
      </c>
      <c r="D101" s="426" t="s">
        <v>989</v>
      </c>
      <c r="E101" s="590" t="s">
        <v>899</v>
      </c>
      <c r="F101" s="550" t="s">
        <v>909</v>
      </c>
      <c r="G101" s="551"/>
      <c r="H101" s="551"/>
      <c r="I101" s="443"/>
      <c r="J101" s="443"/>
      <c r="K101" s="443"/>
      <c r="L101" s="443"/>
      <c r="M101" s="443"/>
      <c r="N101" s="444"/>
      <c r="O101" s="430"/>
    </row>
    <row r="102" spans="1:15" s="431" customFormat="1" ht="36.75" customHeight="1" x14ac:dyDescent="0.25">
      <c r="A102" s="442"/>
      <c r="B102" s="585"/>
      <c r="C102" s="588"/>
      <c r="D102" s="487" t="s">
        <v>987</v>
      </c>
      <c r="E102" s="591"/>
      <c r="F102" s="550"/>
      <c r="G102" s="551"/>
      <c r="H102" s="551"/>
      <c r="I102" s="443"/>
      <c r="J102" s="443"/>
      <c r="K102" s="443"/>
      <c r="L102" s="443"/>
      <c r="M102" s="443"/>
      <c r="N102" s="444"/>
      <c r="O102" s="430"/>
    </row>
    <row r="103" spans="1:15" s="431" customFormat="1" ht="36.75" customHeight="1" x14ac:dyDescent="0.25">
      <c r="A103" s="442"/>
      <c r="B103" s="586"/>
      <c r="C103" s="589"/>
      <c r="D103" s="487" t="s">
        <v>988</v>
      </c>
      <c r="E103" s="592"/>
      <c r="F103" s="550"/>
      <c r="G103" s="551"/>
      <c r="H103" s="551"/>
      <c r="I103" s="443"/>
      <c r="J103" s="443"/>
      <c r="K103" s="443"/>
      <c r="L103" s="443"/>
      <c r="M103" s="443"/>
      <c r="N103" s="444"/>
      <c r="O103" s="430"/>
    </row>
    <row r="104" spans="1:15" s="431" customFormat="1" ht="89.45" customHeight="1" x14ac:dyDescent="0.25">
      <c r="A104" s="442"/>
      <c r="B104" s="445" t="s">
        <v>139</v>
      </c>
      <c r="C104" s="428" t="s">
        <v>895</v>
      </c>
      <c r="D104" s="487" t="s">
        <v>896</v>
      </c>
      <c r="E104" s="446" t="s">
        <v>900</v>
      </c>
      <c r="F104" s="550" t="s">
        <v>904</v>
      </c>
      <c r="G104" s="551"/>
      <c r="H104" s="551"/>
      <c r="I104" s="443"/>
      <c r="J104" s="443"/>
      <c r="K104" s="443"/>
      <c r="L104" s="443"/>
      <c r="M104" s="443"/>
      <c r="N104" s="444"/>
      <c r="O104" s="430"/>
    </row>
    <row r="105" spans="1:15" s="438" customFormat="1" ht="174.75" customHeight="1" x14ac:dyDescent="0.25">
      <c r="A105" s="432"/>
      <c r="B105" s="440" t="s">
        <v>27</v>
      </c>
      <c r="C105" s="434" t="s">
        <v>901</v>
      </c>
      <c r="D105" s="426" t="s">
        <v>986</v>
      </c>
      <c r="E105" s="441" t="s">
        <v>898</v>
      </c>
      <c r="F105" s="550" t="s">
        <v>905</v>
      </c>
      <c r="G105" s="551"/>
      <c r="H105" s="551"/>
      <c r="I105" s="425"/>
      <c r="J105" s="425"/>
      <c r="K105" s="425"/>
      <c r="L105" s="425"/>
      <c r="M105" s="425"/>
      <c r="N105" s="436"/>
      <c r="O105" s="437"/>
    </row>
    <row r="106" spans="1:15" ht="14.25" customHeight="1" thickBot="1" x14ac:dyDescent="0.3">
      <c r="A106" s="269"/>
      <c r="B106" s="144" t="s">
        <v>5</v>
      </c>
      <c r="C106" s="167"/>
      <c r="D106" s="167"/>
      <c r="E106" s="167"/>
      <c r="F106" s="544"/>
      <c r="G106" s="545"/>
      <c r="H106" s="545"/>
      <c r="I106" s="202"/>
      <c r="J106" s="202"/>
      <c r="K106" s="202"/>
      <c r="L106" s="202"/>
      <c r="M106" s="202"/>
      <c r="N106" s="415"/>
      <c r="O106" s="137"/>
    </row>
    <row r="107" spans="1:15" ht="27.95" customHeight="1" x14ac:dyDescent="0.25">
      <c r="A107" s="274" t="s">
        <v>205</v>
      </c>
      <c r="B107" s="205" t="s">
        <v>603</v>
      </c>
      <c r="C107" s="204"/>
      <c r="D107" s="202"/>
      <c r="E107" s="202"/>
      <c r="F107" s="202"/>
      <c r="G107" s="202"/>
      <c r="H107" s="202"/>
      <c r="I107" s="202"/>
      <c r="J107" s="202"/>
      <c r="K107" s="202"/>
      <c r="L107" s="202"/>
      <c r="M107" s="202"/>
      <c r="N107" s="415"/>
      <c r="O107" s="137"/>
    </row>
    <row r="108" spans="1:15" ht="21" customHeight="1" thickBot="1" x14ac:dyDescent="0.3">
      <c r="A108" s="274"/>
      <c r="B108" s="208" t="s">
        <v>604</v>
      </c>
      <c r="C108" s="203"/>
      <c r="D108" s="202"/>
      <c r="E108" s="202"/>
      <c r="F108" s="202"/>
      <c r="G108" s="202"/>
      <c r="H108" s="202"/>
      <c r="I108" s="202"/>
      <c r="J108" s="202"/>
      <c r="K108" s="202"/>
      <c r="L108" s="202"/>
      <c r="M108" s="202"/>
      <c r="N108" s="415"/>
      <c r="O108" s="137"/>
    </row>
    <row r="109" spans="1:15" ht="78.75" customHeight="1" thickBot="1" x14ac:dyDescent="0.3">
      <c r="A109" s="274"/>
      <c r="B109" s="516" t="s">
        <v>912</v>
      </c>
      <c r="C109" s="517"/>
      <c r="D109" s="517"/>
      <c r="E109" s="518"/>
      <c r="F109" s="202"/>
      <c r="G109" s="202"/>
      <c r="H109" s="202"/>
      <c r="I109" s="202"/>
      <c r="J109" s="202"/>
      <c r="K109" s="202"/>
      <c r="L109" s="202"/>
      <c r="M109" s="202"/>
      <c r="N109" s="415"/>
      <c r="O109" s="137"/>
    </row>
    <row r="110" spans="1:15" ht="27.95" customHeight="1" x14ac:dyDescent="0.25">
      <c r="A110" s="274" t="s">
        <v>204</v>
      </c>
      <c r="B110" s="637" t="s">
        <v>605</v>
      </c>
      <c r="C110" s="638"/>
      <c r="D110" s="638"/>
      <c r="E110" s="638"/>
      <c r="F110" s="202"/>
      <c r="G110" s="202"/>
      <c r="H110" s="202"/>
      <c r="I110" s="202"/>
      <c r="J110" s="202"/>
      <c r="K110" s="202"/>
      <c r="L110" s="202"/>
      <c r="M110" s="202"/>
      <c r="N110" s="415"/>
      <c r="O110" s="137"/>
    </row>
    <row r="111" spans="1:15" ht="21" customHeight="1" x14ac:dyDescent="0.25">
      <c r="A111" s="274"/>
      <c r="B111" s="208" t="s">
        <v>635</v>
      </c>
      <c r="C111" s="203"/>
      <c r="D111" s="202"/>
      <c r="E111" s="202"/>
      <c r="F111" s="202"/>
      <c r="G111" s="202"/>
      <c r="H111" s="202"/>
      <c r="I111" s="202"/>
      <c r="J111" s="202"/>
      <c r="K111" s="202"/>
      <c r="L111" s="202"/>
      <c r="M111" s="202"/>
      <c r="N111" s="415"/>
      <c r="O111" s="137"/>
    </row>
    <row r="112" spans="1:15" ht="21" customHeight="1" thickBot="1" x14ac:dyDescent="0.3">
      <c r="A112" s="274"/>
      <c r="B112" s="207" t="s">
        <v>636</v>
      </c>
      <c r="C112" s="202"/>
      <c r="D112" s="202"/>
      <c r="E112" s="202"/>
      <c r="F112" s="202"/>
      <c r="G112" s="202"/>
      <c r="H112" s="202"/>
      <c r="I112" s="202"/>
      <c r="J112" s="202"/>
      <c r="K112" s="202"/>
      <c r="L112" s="202"/>
      <c r="M112" s="202"/>
      <c r="N112" s="415"/>
      <c r="O112" s="137"/>
    </row>
    <row r="113" spans="1:17" ht="39.950000000000003" customHeight="1" thickBot="1" x14ac:dyDescent="0.3">
      <c r="A113" s="274"/>
      <c r="B113" s="516" t="s">
        <v>978</v>
      </c>
      <c r="C113" s="517"/>
      <c r="D113" s="517"/>
      <c r="E113" s="518"/>
      <c r="F113" s="202"/>
      <c r="G113" s="202"/>
      <c r="H113" s="202"/>
      <c r="I113" s="202"/>
      <c r="J113" s="202"/>
      <c r="K113" s="202"/>
      <c r="L113" s="202"/>
      <c r="M113" s="202"/>
      <c r="N113" s="415"/>
      <c r="O113" s="137"/>
    </row>
    <row r="114" spans="1:17" x14ac:dyDescent="0.25">
      <c r="A114" s="269"/>
      <c r="B114" s="202"/>
      <c r="C114" s="202"/>
      <c r="D114" s="202"/>
      <c r="E114" s="202"/>
      <c r="F114" s="202"/>
      <c r="G114" s="202"/>
      <c r="H114" s="202"/>
      <c r="I114" s="202"/>
      <c r="J114" s="202"/>
      <c r="K114" s="202"/>
      <c r="L114" s="202"/>
      <c r="M114" s="202"/>
      <c r="N114" s="415"/>
      <c r="O114" s="137"/>
    </row>
    <row r="115" spans="1:17" ht="24" customHeight="1" x14ac:dyDescent="0.25">
      <c r="A115" s="270"/>
      <c r="B115" s="206" t="s">
        <v>73</v>
      </c>
      <c r="C115" s="206"/>
      <c r="D115" s="206"/>
      <c r="E115" s="206"/>
      <c r="F115" s="206"/>
      <c r="G115" s="206"/>
      <c r="H115" s="206"/>
      <c r="I115" s="206"/>
      <c r="J115" s="206"/>
      <c r="K115" s="206"/>
      <c r="L115" s="206"/>
      <c r="M115" s="206"/>
      <c r="N115" s="416"/>
      <c r="O115" s="137"/>
    </row>
    <row r="116" spans="1:17" ht="24" customHeight="1" x14ac:dyDescent="0.25">
      <c r="A116" s="274" t="s">
        <v>203</v>
      </c>
      <c r="B116" s="205" t="s">
        <v>71</v>
      </c>
      <c r="C116" s="204"/>
      <c r="D116" s="202"/>
      <c r="E116" s="202"/>
      <c r="F116" s="202"/>
      <c r="G116" s="202"/>
      <c r="H116" s="202"/>
      <c r="I116" s="202"/>
      <c r="J116" s="202"/>
      <c r="K116" s="202"/>
      <c r="L116" s="202"/>
      <c r="M116" s="266"/>
      <c r="N116" s="137"/>
    </row>
    <row r="117" spans="1:17" ht="31.7" customHeight="1" thickBot="1" x14ac:dyDescent="0.3">
      <c r="A117" s="274"/>
      <c r="B117" s="570" t="s">
        <v>606</v>
      </c>
      <c r="C117" s="571"/>
      <c r="D117" s="571"/>
      <c r="E117" s="571"/>
      <c r="F117" s="202"/>
      <c r="G117" s="202"/>
      <c r="H117" s="202"/>
      <c r="I117" s="202"/>
      <c r="J117" s="202"/>
      <c r="K117" s="202"/>
      <c r="L117" s="202"/>
      <c r="M117" s="266"/>
      <c r="N117" s="137"/>
    </row>
    <row r="118" spans="1:17" ht="85.5" customHeight="1" thickBot="1" x14ac:dyDescent="0.3">
      <c r="A118" s="274"/>
      <c r="B118" s="516" t="s">
        <v>913</v>
      </c>
      <c r="C118" s="517"/>
      <c r="D118" s="517"/>
      <c r="E118" s="518"/>
      <c r="F118" s="202"/>
      <c r="G118" s="202"/>
      <c r="H118" s="202"/>
      <c r="I118" s="202"/>
      <c r="J118" s="202"/>
      <c r="K118" s="202"/>
      <c r="L118" s="202"/>
      <c r="M118" s="266"/>
      <c r="N118" s="137"/>
    </row>
    <row r="119" spans="1:17" x14ac:dyDescent="0.25">
      <c r="A119" s="269"/>
      <c r="B119" s="202"/>
      <c r="C119" s="202"/>
      <c r="D119" s="202"/>
      <c r="E119" s="202"/>
      <c r="F119" s="202"/>
      <c r="G119" s="202"/>
      <c r="H119" s="202"/>
      <c r="I119" s="202"/>
      <c r="J119" s="202"/>
      <c r="K119" s="202"/>
      <c r="L119" s="202"/>
      <c r="M119" s="266"/>
      <c r="N119" s="137"/>
    </row>
    <row r="120" spans="1:17" ht="30" customHeight="1" x14ac:dyDescent="0.25">
      <c r="A120" s="275" t="s">
        <v>638</v>
      </c>
      <c r="B120" s="201" t="s">
        <v>202</v>
      </c>
      <c r="C120" s="201"/>
      <c r="D120" s="200"/>
      <c r="E120" s="200"/>
      <c r="F120" s="200"/>
      <c r="G120" s="200"/>
      <c r="H120" s="200"/>
      <c r="I120" s="200"/>
      <c r="J120" s="200"/>
      <c r="K120" s="200"/>
      <c r="L120" s="200"/>
      <c r="M120" s="276"/>
      <c r="N120" s="137"/>
    </row>
    <row r="121" spans="1:17" ht="21" customHeight="1" x14ac:dyDescent="0.25">
      <c r="A121" s="277"/>
      <c r="B121" s="141" t="s">
        <v>201</v>
      </c>
      <c r="C121" s="141"/>
      <c r="D121" s="141"/>
      <c r="E121" s="141"/>
      <c r="F121" s="141"/>
      <c r="G121" s="141"/>
      <c r="H121" s="141"/>
      <c r="I121" s="141"/>
      <c r="J121" s="141"/>
      <c r="K121" s="141"/>
      <c r="L121" s="141"/>
      <c r="M121" s="278"/>
      <c r="N121" s="137"/>
    </row>
    <row r="122" spans="1:17" x14ac:dyDescent="0.25">
      <c r="A122" s="279" t="s">
        <v>200</v>
      </c>
      <c r="B122" s="195" t="s">
        <v>646</v>
      </c>
      <c r="C122" s="140"/>
      <c r="D122" s="139"/>
      <c r="E122" s="139"/>
      <c r="F122" s="139"/>
      <c r="G122" s="139"/>
      <c r="H122" s="139"/>
      <c r="I122" s="139"/>
      <c r="J122" s="139"/>
      <c r="K122" s="139"/>
      <c r="L122" s="139"/>
      <c r="M122" s="280"/>
      <c r="N122" s="137"/>
    </row>
    <row r="123" spans="1:17" ht="60.95" customHeight="1" x14ac:dyDescent="0.25">
      <c r="A123" s="279"/>
      <c r="B123" s="639" t="s">
        <v>647</v>
      </c>
      <c r="C123" s="511"/>
      <c r="D123" s="511"/>
      <c r="E123" s="511"/>
      <c r="F123" s="139"/>
      <c r="G123" s="139"/>
      <c r="H123" s="139"/>
      <c r="I123" s="139"/>
      <c r="J123" s="139"/>
      <c r="K123" s="139"/>
      <c r="L123" s="139"/>
      <c r="M123" s="280"/>
      <c r="N123" s="137"/>
    </row>
    <row r="124" spans="1:17" ht="15.6" customHeight="1" x14ac:dyDescent="0.25">
      <c r="A124" s="281"/>
      <c r="B124" s="511" t="s">
        <v>607</v>
      </c>
      <c r="C124" s="511"/>
      <c r="D124" s="511"/>
      <c r="E124" s="511"/>
      <c r="F124" s="139"/>
      <c r="G124" s="139"/>
      <c r="H124" s="139"/>
      <c r="I124" s="139"/>
      <c r="J124" s="139"/>
      <c r="K124" s="139"/>
      <c r="L124" s="139"/>
      <c r="M124" s="280"/>
      <c r="N124" s="137"/>
      <c r="Q124" s="137"/>
    </row>
    <row r="125" spans="1:17" ht="33" customHeight="1" thickBot="1" x14ac:dyDescent="0.3">
      <c r="A125" s="281"/>
      <c r="B125" s="609" t="s">
        <v>648</v>
      </c>
      <c r="C125" s="609"/>
      <c r="D125" s="609"/>
      <c r="E125" s="609"/>
      <c r="F125" s="139"/>
      <c r="G125" s="139"/>
      <c r="H125" s="139"/>
      <c r="I125" s="139"/>
      <c r="J125" s="139"/>
      <c r="K125" s="139"/>
      <c r="L125" s="139"/>
      <c r="M125" s="280"/>
      <c r="N125" s="137"/>
      <c r="Q125" s="137"/>
    </row>
    <row r="126" spans="1:17" ht="24" customHeight="1" x14ac:dyDescent="0.25">
      <c r="A126" s="281"/>
      <c r="B126" s="147" t="s">
        <v>199</v>
      </c>
      <c r="C126" s="199" t="s">
        <v>0</v>
      </c>
      <c r="D126" s="199" t="s">
        <v>198</v>
      </c>
      <c r="E126" s="199" t="s">
        <v>197</v>
      </c>
      <c r="F126" s="199" t="s">
        <v>196</v>
      </c>
      <c r="G126" s="199" t="s">
        <v>195</v>
      </c>
      <c r="H126" s="199" t="s">
        <v>125</v>
      </c>
      <c r="I126" s="193" t="s">
        <v>9</v>
      </c>
      <c r="J126" s="181" t="s">
        <v>8</v>
      </c>
      <c r="K126" s="139"/>
      <c r="L126" s="139"/>
      <c r="M126" s="280"/>
      <c r="N126" s="137"/>
      <c r="Q126" s="137"/>
    </row>
    <row r="127" spans="1:17" ht="18" x14ac:dyDescent="0.35">
      <c r="A127" s="281"/>
      <c r="B127" s="457" t="s">
        <v>809</v>
      </c>
      <c r="C127" s="458" t="s">
        <v>267</v>
      </c>
      <c r="D127" s="458" t="s">
        <v>547</v>
      </c>
      <c r="E127" s="459">
        <v>35611</v>
      </c>
      <c r="F127" s="459">
        <v>41516</v>
      </c>
      <c r="G127" s="459">
        <v>39948</v>
      </c>
      <c r="H127" s="459">
        <f t="shared" ref="H127:H142" si="0">SUM(E127:G127)</f>
        <v>117075</v>
      </c>
      <c r="I127" s="458" t="s">
        <v>13</v>
      </c>
      <c r="J127" s="460"/>
      <c r="K127" s="139"/>
      <c r="L127" s="139"/>
      <c r="M127" s="280"/>
      <c r="N127" s="137"/>
      <c r="Q127" s="137"/>
    </row>
    <row r="128" spans="1:17" ht="18" x14ac:dyDescent="0.35">
      <c r="A128" s="281"/>
      <c r="B128" s="457" t="s">
        <v>194</v>
      </c>
      <c r="C128" s="458" t="str">
        <f>VLOOKUP(C$127,ListsReq!$C$3:$R$34,2,FALSE)</f>
        <v>2016/17</v>
      </c>
      <c r="D128" s="458" t="s">
        <v>547</v>
      </c>
      <c r="E128" s="459">
        <v>34358</v>
      </c>
      <c r="F128" s="459">
        <v>36945</v>
      </c>
      <c r="G128" s="459">
        <v>41038</v>
      </c>
      <c r="H128" s="459">
        <f t="shared" si="0"/>
        <v>112341</v>
      </c>
      <c r="I128" s="458" t="s">
        <v>13</v>
      </c>
      <c r="J128" s="460"/>
      <c r="K128" s="139"/>
      <c r="L128" s="139"/>
      <c r="M128" s="280"/>
      <c r="N128" s="137"/>
      <c r="Q128" s="137"/>
    </row>
    <row r="129" spans="1:17" ht="93.95" customHeight="1" x14ac:dyDescent="0.35">
      <c r="A129" s="281"/>
      <c r="B129" s="457" t="s">
        <v>193</v>
      </c>
      <c r="C129" s="458" t="str">
        <f>VLOOKUP(C$127,ListsReq!$C$3:$R$34,3,FALSE)</f>
        <v>2017/18</v>
      </c>
      <c r="D129" s="458" t="s">
        <v>547</v>
      </c>
      <c r="E129" s="459">
        <v>36078.879999999997</v>
      </c>
      <c r="F129" s="459">
        <v>29857.57</v>
      </c>
      <c r="G129" s="459">
        <v>55786.35</v>
      </c>
      <c r="H129" s="459">
        <f t="shared" si="0"/>
        <v>121722.79999999999</v>
      </c>
      <c r="I129" s="458" t="s">
        <v>13</v>
      </c>
      <c r="J129" s="460" t="s">
        <v>914</v>
      </c>
      <c r="K129" s="139"/>
      <c r="L129" s="139"/>
      <c r="M129" s="280"/>
      <c r="N129" s="137"/>
      <c r="Q129" s="137"/>
    </row>
    <row r="130" spans="1:17" ht="69.95" customHeight="1" x14ac:dyDescent="0.35">
      <c r="A130" s="281"/>
      <c r="B130" s="457" t="s">
        <v>192</v>
      </c>
      <c r="C130" s="458" t="str">
        <f>VLOOKUP(C$127,ListsReq!$C$3:$R$34,4,FALSE)</f>
        <v>2018/19</v>
      </c>
      <c r="D130" s="458" t="s">
        <v>547</v>
      </c>
      <c r="E130" s="459">
        <v>35346.93</v>
      </c>
      <c r="F130" s="459">
        <v>21524.55</v>
      </c>
      <c r="G130" s="459">
        <v>41028.85</v>
      </c>
      <c r="H130" s="459">
        <f t="shared" si="0"/>
        <v>97900.329999999987</v>
      </c>
      <c r="I130" s="458" t="s">
        <v>13</v>
      </c>
      <c r="J130" s="460" t="s">
        <v>814</v>
      </c>
      <c r="K130" s="139"/>
      <c r="L130" s="139"/>
      <c r="M130" s="280"/>
      <c r="N130" s="137"/>
      <c r="Q130" s="137"/>
    </row>
    <row r="131" spans="1:17" ht="180.75" customHeight="1" x14ac:dyDescent="0.35">
      <c r="A131" s="281"/>
      <c r="B131" s="457" t="s">
        <v>191</v>
      </c>
      <c r="C131" s="458" t="str">
        <f>VLOOKUP(C$127,ListsReq!$C$3:$R$34,5,FALSE)</f>
        <v>2019/20</v>
      </c>
      <c r="D131" s="458" t="s">
        <v>547</v>
      </c>
      <c r="E131" s="459">
        <f>SUMIF(C150:C173,"Scope 1",H150:H173)</f>
        <v>33475.346481316767</v>
      </c>
      <c r="F131" s="459">
        <f>SUMIF(C150:C173,"Scope 2",H150:H173)</f>
        <v>20897.506962587257</v>
      </c>
      <c r="G131" s="459">
        <f>SUMIF(C150:C173,"Scope 3",H150:H173)</f>
        <v>22739.681138899999</v>
      </c>
      <c r="H131" s="459">
        <f t="shared" si="0"/>
        <v>77112.534582804015</v>
      </c>
      <c r="I131" s="458" t="s">
        <v>13</v>
      </c>
      <c r="J131" s="460" t="s">
        <v>977</v>
      </c>
      <c r="K131" s="139"/>
      <c r="L131" s="139"/>
      <c r="M131" s="280"/>
      <c r="N131" s="137"/>
      <c r="Q131" s="137"/>
    </row>
    <row r="132" spans="1:17" ht="18" hidden="1" x14ac:dyDescent="0.35">
      <c r="A132" s="281"/>
      <c r="B132" s="155" t="s">
        <v>190</v>
      </c>
      <c r="C132" s="171">
        <f>VLOOKUP(C$127,ListsReq!$C$3:$R$34,6,FALSE)</f>
        <v>0</v>
      </c>
      <c r="D132" s="171"/>
      <c r="E132" s="154"/>
      <c r="F132" s="154"/>
      <c r="G132" s="154"/>
      <c r="H132" s="154">
        <f t="shared" si="0"/>
        <v>0</v>
      </c>
      <c r="I132" s="171" t="s">
        <v>13</v>
      </c>
      <c r="J132" s="198"/>
      <c r="K132" s="139"/>
      <c r="L132" s="139"/>
      <c r="M132" s="280"/>
      <c r="N132" s="137"/>
      <c r="Q132" s="137"/>
    </row>
    <row r="133" spans="1:17" ht="18" hidden="1" x14ac:dyDescent="0.35">
      <c r="A133" s="281"/>
      <c r="B133" s="155" t="s">
        <v>189</v>
      </c>
      <c r="C133" s="171">
        <f>VLOOKUP(C$127,ListsReq!$C$3:$R$34,7,FALSE)</f>
        <v>0</v>
      </c>
      <c r="D133" s="171"/>
      <c r="E133" s="154"/>
      <c r="F133" s="154"/>
      <c r="G133" s="154"/>
      <c r="H133" s="154">
        <f t="shared" si="0"/>
        <v>0</v>
      </c>
      <c r="I133" s="171" t="s">
        <v>13</v>
      </c>
      <c r="J133" s="198"/>
      <c r="K133" s="139"/>
      <c r="L133" s="139"/>
      <c r="M133" s="280"/>
      <c r="N133" s="137"/>
      <c r="Q133" s="137"/>
    </row>
    <row r="134" spans="1:17" ht="18" hidden="1" x14ac:dyDescent="0.35">
      <c r="A134" s="281"/>
      <c r="B134" s="155" t="s">
        <v>188</v>
      </c>
      <c r="C134" s="171">
        <f>VLOOKUP(C$127,ListsReq!$C$3:$R$34,8,FALSE)</f>
        <v>0</v>
      </c>
      <c r="D134" s="171"/>
      <c r="E134" s="154"/>
      <c r="F134" s="154"/>
      <c r="G134" s="154"/>
      <c r="H134" s="154">
        <f t="shared" si="0"/>
        <v>0</v>
      </c>
      <c r="I134" s="171" t="s">
        <v>13</v>
      </c>
      <c r="J134" s="198"/>
      <c r="K134" s="139"/>
      <c r="L134" s="139"/>
      <c r="M134" s="280"/>
      <c r="N134" s="137"/>
      <c r="Q134" s="137"/>
    </row>
    <row r="135" spans="1:17" ht="18" hidden="1" x14ac:dyDescent="0.35">
      <c r="A135" s="281"/>
      <c r="B135" s="155" t="s">
        <v>187</v>
      </c>
      <c r="C135" s="171">
        <f>VLOOKUP(C$127,ListsReq!$C$3:$R$34,9,FALSE)</f>
        <v>0</v>
      </c>
      <c r="D135" s="171"/>
      <c r="E135" s="154"/>
      <c r="F135" s="154"/>
      <c r="G135" s="154"/>
      <c r="H135" s="154">
        <f t="shared" si="0"/>
        <v>0</v>
      </c>
      <c r="I135" s="171" t="s">
        <v>13</v>
      </c>
      <c r="J135" s="198"/>
      <c r="K135" s="139"/>
      <c r="L135" s="139"/>
      <c r="M135" s="280"/>
      <c r="N135" s="137"/>
      <c r="Q135" s="137"/>
    </row>
    <row r="136" spans="1:17" ht="18" hidden="1" x14ac:dyDescent="0.35">
      <c r="A136" s="281"/>
      <c r="B136" s="155" t="s">
        <v>186</v>
      </c>
      <c r="C136" s="171">
        <f>VLOOKUP(C$127,ListsReq!$C$3:$R$34,10,FALSE)</f>
        <v>0</v>
      </c>
      <c r="D136" s="171"/>
      <c r="E136" s="154"/>
      <c r="F136" s="154"/>
      <c r="G136" s="154"/>
      <c r="H136" s="154">
        <f t="shared" si="0"/>
        <v>0</v>
      </c>
      <c r="I136" s="171" t="s">
        <v>13</v>
      </c>
      <c r="J136" s="198"/>
      <c r="K136" s="139"/>
      <c r="L136" s="139"/>
      <c r="M136" s="280"/>
      <c r="N136" s="137"/>
      <c r="Q136" s="137"/>
    </row>
    <row r="137" spans="1:17" ht="18" hidden="1" x14ac:dyDescent="0.35">
      <c r="A137" s="281"/>
      <c r="B137" s="155" t="s">
        <v>185</v>
      </c>
      <c r="C137" s="171">
        <f>VLOOKUP(C$127,ListsReq!$C$3:$R$34,11,FALSE)</f>
        <v>0</v>
      </c>
      <c r="D137" s="171"/>
      <c r="E137" s="154"/>
      <c r="F137" s="154"/>
      <c r="G137" s="154"/>
      <c r="H137" s="154">
        <f t="shared" si="0"/>
        <v>0</v>
      </c>
      <c r="I137" s="171" t="s">
        <v>13</v>
      </c>
      <c r="J137" s="198"/>
      <c r="K137" s="139"/>
      <c r="L137" s="139"/>
      <c r="M137" s="280"/>
      <c r="N137" s="137"/>
      <c r="Q137" s="137"/>
    </row>
    <row r="138" spans="1:17" ht="18" hidden="1" x14ac:dyDescent="0.35">
      <c r="A138" s="281"/>
      <c r="B138" s="155" t="s">
        <v>184</v>
      </c>
      <c r="C138" s="171">
        <f>VLOOKUP(C$127,ListsReq!$C$3:$R$34,12,FALSE)</f>
        <v>0</v>
      </c>
      <c r="D138" s="171"/>
      <c r="E138" s="154"/>
      <c r="F138" s="154"/>
      <c r="G138" s="154"/>
      <c r="H138" s="154">
        <f t="shared" si="0"/>
        <v>0</v>
      </c>
      <c r="I138" s="171" t="s">
        <v>13</v>
      </c>
      <c r="J138" s="198"/>
      <c r="K138" s="139"/>
      <c r="L138" s="139"/>
      <c r="M138" s="280"/>
      <c r="N138" s="137"/>
      <c r="Q138" s="137"/>
    </row>
    <row r="139" spans="1:17" ht="18" hidden="1" x14ac:dyDescent="0.35">
      <c r="A139" s="281"/>
      <c r="B139" s="155" t="s">
        <v>183</v>
      </c>
      <c r="C139" s="171">
        <f>VLOOKUP(C$127,ListsReq!$C$3:$R$34,13,FALSE)</f>
        <v>0</v>
      </c>
      <c r="D139" s="171"/>
      <c r="E139" s="154"/>
      <c r="F139" s="154"/>
      <c r="G139" s="154"/>
      <c r="H139" s="154">
        <f t="shared" si="0"/>
        <v>0</v>
      </c>
      <c r="I139" s="171" t="s">
        <v>13</v>
      </c>
      <c r="J139" s="198"/>
      <c r="K139" s="139"/>
      <c r="L139" s="139"/>
      <c r="M139" s="280"/>
      <c r="N139" s="137"/>
      <c r="Q139" s="137"/>
    </row>
    <row r="140" spans="1:17" ht="18" hidden="1" x14ac:dyDescent="0.35">
      <c r="A140" s="281"/>
      <c r="B140" s="155" t="s">
        <v>182</v>
      </c>
      <c r="C140" s="171">
        <f>VLOOKUP(C$127,ListsReq!$C$3:$R$34,14,FALSE)</f>
        <v>0</v>
      </c>
      <c r="D140" s="171"/>
      <c r="E140" s="154"/>
      <c r="F140" s="154"/>
      <c r="G140" s="154"/>
      <c r="H140" s="154">
        <f t="shared" si="0"/>
        <v>0</v>
      </c>
      <c r="I140" s="171" t="s">
        <v>13</v>
      </c>
      <c r="J140" s="198"/>
      <c r="K140" s="139"/>
      <c r="L140" s="139"/>
      <c r="M140" s="280"/>
      <c r="N140" s="137"/>
      <c r="Q140" s="137"/>
    </row>
    <row r="141" spans="1:17" ht="18" hidden="1" x14ac:dyDescent="0.35">
      <c r="A141" s="281"/>
      <c r="B141" s="155" t="s">
        <v>181</v>
      </c>
      <c r="C141" s="171">
        <f>VLOOKUP(C$127,ListsReq!$C$3:$R$34,15,FALSE)</f>
        <v>0</v>
      </c>
      <c r="D141" s="171"/>
      <c r="E141" s="154"/>
      <c r="F141" s="154"/>
      <c r="G141" s="154"/>
      <c r="H141" s="154">
        <f t="shared" si="0"/>
        <v>0</v>
      </c>
      <c r="I141" s="171" t="s">
        <v>13</v>
      </c>
      <c r="J141" s="198"/>
      <c r="K141" s="139"/>
      <c r="L141" s="139"/>
      <c r="M141" s="280"/>
      <c r="N141" s="137"/>
      <c r="Q141" s="137"/>
    </row>
    <row r="142" spans="1:17" ht="6" customHeight="1" thickBot="1" x14ac:dyDescent="0.4">
      <c r="A142" s="281"/>
      <c r="B142" s="144" t="s">
        <v>180</v>
      </c>
      <c r="C142" s="167">
        <f>VLOOKUP(C$127,ListsReq!$C$3:$R$34,16,FALSE)</f>
        <v>0</v>
      </c>
      <c r="D142" s="167"/>
      <c r="E142" s="143"/>
      <c r="F142" s="143"/>
      <c r="G142" s="143"/>
      <c r="H142" s="143">
        <f t="shared" si="0"/>
        <v>0</v>
      </c>
      <c r="I142" s="167" t="s">
        <v>13</v>
      </c>
      <c r="J142" s="197"/>
      <c r="K142" s="139"/>
      <c r="L142" s="139"/>
      <c r="M142" s="280"/>
      <c r="N142" s="137"/>
      <c r="Q142" s="137"/>
    </row>
    <row r="143" spans="1:17" x14ac:dyDescent="0.25">
      <c r="A143" s="279"/>
      <c r="B143" s="196"/>
      <c r="C143" s="162"/>
      <c r="D143" s="139"/>
      <c r="E143" s="139"/>
      <c r="F143" s="139"/>
      <c r="G143" s="139"/>
      <c r="H143" s="423"/>
      <c r="I143" s="139"/>
      <c r="J143" s="139"/>
      <c r="K143" s="139"/>
      <c r="L143" s="139"/>
      <c r="M143" s="280"/>
      <c r="N143" s="137"/>
    </row>
    <row r="144" spans="1:17" x14ac:dyDescent="0.25">
      <c r="A144" s="279" t="s">
        <v>179</v>
      </c>
      <c r="B144" s="195" t="s">
        <v>178</v>
      </c>
      <c r="C144" s="140"/>
      <c r="D144" s="139"/>
      <c r="E144" s="139"/>
      <c r="F144" s="139"/>
      <c r="G144" s="139"/>
      <c r="H144" s="424"/>
      <c r="I144" s="139"/>
      <c r="J144" s="139"/>
      <c r="K144" s="139"/>
      <c r="L144" s="139"/>
      <c r="M144" s="280"/>
      <c r="N144" s="137"/>
    </row>
    <row r="145" spans="1:15" ht="66.599999999999994" customHeight="1" x14ac:dyDescent="0.25">
      <c r="A145" s="279"/>
      <c r="B145" s="511" t="s">
        <v>649</v>
      </c>
      <c r="C145" s="511"/>
      <c r="D145" s="511"/>
      <c r="E145" s="511"/>
      <c r="F145" s="139"/>
      <c r="G145" s="139"/>
      <c r="H145" s="139"/>
      <c r="I145" s="139"/>
      <c r="J145" s="139"/>
      <c r="K145" s="139"/>
      <c r="L145" s="139"/>
      <c r="M145" s="280"/>
      <c r="N145" s="137"/>
    </row>
    <row r="146" spans="1:15" x14ac:dyDescent="0.25">
      <c r="A146" s="281"/>
      <c r="B146" s="511" t="s">
        <v>177</v>
      </c>
      <c r="C146" s="511"/>
      <c r="D146" s="511"/>
      <c r="E146" s="511"/>
      <c r="F146" s="139"/>
      <c r="G146" s="139"/>
      <c r="H146" s="139"/>
      <c r="I146" s="139"/>
      <c r="J146" s="139"/>
      <c r="K146" s="139"/>
      <c r="L146" s="139"/>
      <c r="M146" s="280"/>
      <c r="N146" s="137"/>
      <c r="O146" s="137"/>
    </row>
    <row r="147" spans="1:15" x14ac:dyDescent="0.25">
      <c r="A147" s="281"/>
      <c r="B147" s="388" t="s">
        <v>810</v>
      </c>
      <c r="C147" s="409">
        <v>2019</v>
      </c>
      <c r="D147" s="408">
        <v>2019</v>
      </c>
      <c r="E147" s="408">
        <v>2020</v>
      </c>
      <c r="F147" s="139"/>
      <c r="G147" s="139"/>
      <c r="H147" s="139"/>
      <c r="I147" s="139"/>
      <c r="J147" s="139"/>
      <c r="K147" s="139"/>
      <c r="L147" s="139"/>
      <c r="M147" s="280"/>
      <c r="N147" s="137"/>
      <c r="O147" s="137"/>
    </row>
    <row r="148" spans="1:15" ht="8.4499999999999993" customHeight="1" thickBot="1" x14ac:dyDescent="0.3">
      <c r="A148" s="281"/>
      <c r="B148" s="388"/>
      <c r="C148" s="388"/>
      <c r="D148" s="388"/>
      <c r="E148" s="388"/>
      <c r="F148" s="139"/>
      <c r="G148" s="139"/>
      <c r="H148" s="139"/>
      <c r="I148" s="139"/>
      <c r="J148" s="139"/>
      <c r="K148" s="139"/>
      <c r="L148" s="139"/>
      <c r="M148" s="280"/>
      <c r="N148" s="137"/>
      <c r="O148" s="137"/>
    </row>
    <row r="149" spans="1:15" ht="21.75" customHeight="1" x14ac:dyDescent="0.25">
      <c r="A149" s="281"/>
      <c r="B149" s="147" t="s">
        <v>176</v>
      </c>
      <c r="C149" s="194" t="s">
        <v>175</v>
      </c>
      <c r="D149" s="193" t="s">
        <v>174</v>
      </c>
      <c r="E149" s="193" t="s">
        <v>9</v>
      </c>
      <c r="F149" s="193" t="s">
        <v>173</v>
      </c>
      <c r="G149" s="193" t="s">
        <v>9</v>
      </c>
      <c r="H149" s="193" t="s">
        <v>172</v>
      </c>
      <c r="I149" s="181" t="s">
        <v>8</v>
      </c>
      <c r="J149" s="139"/>
      <c r="K149" s="139"/>
      <c r="L149" s="139"/>
      <c r="M149" s="280"/>
      <c r="N149" s="137"/>
      <c r="O149" s="137"/>
    </row>
    <row r="150" spans="1:15" x14ac:dyDescent="0.25">
      <c r="A150" s="281"/>
      <c r="B150" s="457" t="s">
        <v>755</v>
      </c>
      <c r="C150" s="461" t="s">
        <v>195</v>
      </c>
      <c r="D150" s="462">
        <v>1992222</v>
      </c>
      <c r="E150" s="463" t="str">
        <f>VLOOKUP($B150,ListsReq!$AC$3:$AF$150,2,FALSE)</f>
        <v>miles</v>
      </c>
      <c r="F150" s="464">
        <f>IF($C$147=2020, VLOOKUP($B150,ListsReq!$AC$3:$AF$150,3,FALSE), IF($C$147=2019, VLOOKUP($B150,ListsReq!$AC$153:$AF$300,3,FALSE),""))</f>
        <v>0.29103000000000001</v>
      </c>
      <c r="G150" s="463" t="str">
        <f>VLOOKUP($B150,ListsReq!$AC$3:$AF$150,4,FALSE)</f>
        <v>kg CO2e/mile</v>
      </c>
      <c r="H150" s="465">
        <f t="shared" ref="H150:H181" si="1">(F150*D150)/1000</f>
        <v>579.79636865999998</v>
      </c>
      <c r="I150" s="198"/>
      <c r="J150" s="139"/>
      <c r="K150" s="139"/>
      <c r="L150" s="139"/>
      <c r="M150" s="280"/>
      <c r="N150" s="137"/>
      <c r="O150" s="137"/>
    </row>
    <row r="151" spans="1:15" x14ac:dyDescent="0.25">
      <c r="A151" s="281"/>
      <c r="B151" s="457" t="s">
        <v>747</v>
      </c>
      <c r="C151" s="461" t="s">
        <v>195</v>
      </c>
      <c r="D151" s="459">
        <v>1514068</v>
      </c>
      <c r="E151" s="463" t="str">
        <f>VLOOKUP($B151,ListsReq!$AC$3:$AF$150,2,FALSE)</f>
        <v>miles</v>
      </c>
      <c r="F151" s="464">
        <f>IF($C$147=2020, VLOOKUP($B151,ListsReq!$AC$3:$AF$150,3,FALSE), IF($C$147=2019, VLOOKUP($B151,ListsReq!$AC$153:$AF$300,3,FALSE),""))</f>
        <v>0.27900999999999998</v>
      </c>
      <c r="G151" s="463" t="str">
        <f>VLOOKUP($B151,ListsReq!$AC$3:$AF$150,4,FALSE)</f>
        <v>kg CO2e/mile</v>
      </c>
      <c r="H151" s="465">
        <f t="shared" si="1"/>
        <v>422.44011267999997</v>
      </c>
      <c r="I151" s="198"/>
      <c r="J151" s="139"/>
      <c r="K151" s="139"/>
      <c r="L151" s="139"/>
      <c r="M151" s="280"/>
      <c r="N151" s="137"/>
      <c r="O151" s="137"/>
    </row>
    <row r="152" spans="1:15" ht="45" x14ac:dyDescent="0.25">
      <c r="A152" s="281"/>
      <c r="B152" s="457" t="s">
        <v>542</v>
      </c>
      <c r="C152" s="461" t="s">
        <v>196</v>
      </c>
      <c r="D152" s="459">
        <v>81758634.438917279</v>
      </c>
      <c r="E152" s="463" t="str">
        <f>VLOOKUP($B152,ListsReq!$AC$3:$AF$150,2,FALSE)</f>
        <v>kWh</v>
      </c>
      <c r="F152" s="464">
        <f>IF($C$147=2020, VLOOKUP($B152,ListsReq!$AC$3:$AF$150,3,FALSE), IF($C$147=2019, VLOOKUP($B152,ListsReq!$AC$153:$AF$300,3,FALSE),""))</f>
        <v>0.25559999999999999</v>
      </c>
      <c r="G152" s="463" t="str">
        <f>VLOOKUP($B152,ListsReq!$AC$3:$AF$150,4,FALSE)</f>
        <v>kg CO2e/kWh</v>
      </c>
      <c r="H152" s="465">
        <f t="shared" si="1"/>
        <v>20897.506962587257</v>
      </c>
      <c r="I152" s="198" t="s">
        <v>827</v>
      </c>
      <c r="J152" s="139"/>
      <c r="K152" s="418"/>
      <c r="L152" s="139"/>
      <c r="M152" s="280"/>
      <c r="N152" s="137"/>
      <c r="O152" s="137"/>
    </row>
    <row r="153" spans="1:15" x14ac:dyDescent="0.25">
      <c r="A153" s="281"/>
      <c r="B153" s="457" t="s">
        <v>519</v>
      </c>
      <c r="C153" s="461" t="s">
        <v>195</v>
      </c>
      <c r="D153" s="459">
        <v>81758634</v>
      </c>
      <c r="E153" s="463" t="str">
        <f>VLOOKUP($B153,ListsReq!$AC$3:$AF$150,2,FALSE)</f>
        <v>kWh</v>
      </c>
      <c r="F153" s="464">
        <f>IF($C$147=2020, VLOOKUP($B153,ListsReq!$AC$3:$AF$150,3,FALSE), IF($C$147=2019, VLOOKUP($B153,ListsReq!$AC$153:$AF$300,3,FALSE),""))</f>
        <v>2.1700000000000001E-2</v>
      </c>
      <c r="G153" s="463" t="str">
        <f>VLOOKUP($B153,ListsReq!$AC$3:$AF$150,4,FALSE)</f>
        <v>kg CO2e/kWh</v>
      </c>
      <c r="H153" s="465">
        <f t="shared" si="1"/>
        <v>1774.1623578000001</v>
      </c>
      <c r="I153" s="198" t="s">
        <v>828</v>
      </c>
      <c r="J153" s="139"/>
      <c r="K153" s="418"/>
      <c r="L153" s="139"/>
      <c r="M153" s="280"/>
      <c r="N153" s="137"/>
      <c r="O153" s="137"/>
    </row>
    <row r="154" spans="1:15" x14ac:dyDescent="0.25">
      <c r="A154" s="281"/>
      <c r="B154" s="457" t="s">
        <v>495</v>
      </c>
      <c r="C154" s="461" t="s">
        <v>197</v>
      </c>
      <c r="D154" s="459">
        <v>149753973.257</v>
      </c>
      <c r="E154" s="463" t="str">
        <f>VLOOKUP($B154,ListsReq!$AC$3:$AF$150,2,FALSE)</f>
        <v>kWh</v>
      </c>
      <c r="F154" s="464">
        <f>IF($C$147=2020, VLOOKUP($B154,ListsReq!$AC$3:$AF$150,3,FALSE), IF($C$147=2019, VLOOKUP($B154,ListsReq!$AC$153:$AF$300,3,FALSE),""))</f>
        <v>0.18385000000000001</v>
      </c>
      <c r="G154" s="463" t="str">
        <f>VLOOKUP($B154,ListsReq!$AC$3:$AF$150,4,FALSE)</f>
        <v>kg CO2e/kWh</v>
      </c>
      <c r="H154" s="465">
        <f t="shared" si="1"/>
        <v>27532.267983299454</v>
      </c>
      <c r="I154" s="198"/>
      <c r="J154" s="139"/>
      <c r="K154" s="139"/>
      <c r="L154" s="139"/>
      <c r="M154" s="280"/>
      <c r="N154" s="137"/>
      <c r="O154" s="137"/>
    </row>
    <row r="155" spans="1:15" x14ac:dyDescent="0.25">
      <c r="A155" s="281"/>
      <c r="B155" s="457" t="s">
        <v>401</v>
      </c>
      <c r="C155" s="461" t="s">
        <v>195</v>
      </c>
      <c r="D155" s="459">
        <v>727244.97</v>
      </c>
      <c r="E155" s="463" t="str">
        <f>VLOOKUP($B155,ListsReq!$AC$3:$AF$150,2,FALSE)</f>
        <v>m3</v>
      </c>
      <c r="F155" s="464">
        <f>IF($C$147=2020, VLOOKUP($B155,ListsReq!$AC$3:$AF$150,3,FALSE), IF($C$147=2019, VLOOKUP($B155,ListsReq!$AC$153:$AF$300,3,FALSE),""))</f>
        <v>0.34399999999999997</v>
      </c>
      <c r="G155" s="463" t="str">
        <f>VLOOKUP($B155,ListsReq!$AC$3:$AF$150,4,FALSE)</f>
        <v>kg CO2e/m3</v>
      </c>
      <c r="H155" s="465">
        <f t="shared" si="1"/>
        <v>250.17226967999997</v>
      </c>
      <c r="I155" s="198"/>
      <c r="J155" s="139"/>
      <c r="K155" s="139"/>
      <c r="L155" s="139"/>
      <c r="M155" s="280"/>
      <c r="N155" s="137"/>
      <c r="O155" s="137"/>
    </row>
    <row r="156" spans="1:15" x14ac:dyDescent="0.25">
      <c r="A156" s="281"/>
      <c r="B156" s="457" t="s">
        <v>386</v>
      </c>
      <c r="C156" s="461" t="s">
        <v>195</v>
      </c>
      <c r="D156" s="466">
        <v>687817.0100000021</v>
      </c>
      <c r="E156" s="463" t="str">
        <f>VLOOKUP($B156,ListsReq!$AC$3:$AF$150,2,FALSE)</f>
        <v>m3</v>
      </c>
      <c r="F156" s="464">
        <f>IF($C$147=2020, VLOOKUP($B156,ListsReq!$AC$3:$AF$150,3,FALSE), IF($C$147=2019, VLOOKUP($B156,ListsReq!$AC$153:$AF$300,3,FALSE),""))</f>
        <v>0.70799999999999996</v>
      </c>
      <c r="G156" s="463" t="str">
        <f>VLOOKUP($B156,ListsReq!$AC$3:$AF$150,4,FALSE)</f>
        <v>kg CO2e/m3</v>
      </c>
      <c r="H156" s="465">
        <f t="shared" si="1"/>
        <v>486.97444308000144</v>
      </c>
      <c r="I156" s="198"/>
      <c r="J156" s="139"/>
      <c r="K156" s="139"/>
      <c r="L156" s="139"/>
      <c r="M156" s="280"/>
      <c r="N156" s="137"/>
      <c r="O156" s="137"/>
    </row>
    <row r="157" spans="1:15" ht="30" x14ac:dyDescent="0.25">
      <c r="A157" s="281"/>
      <c r="B157" s="457" t="s">
        <v>728</v>
      </c>
      <c r="C157" s="461" t="s">
        <v>197</v>
      </c>
      <c r="D157" s="459">
        <v>271550.89999999997</v>
      </c>
      <c r="E157" s="463" t="str">
        <f>VLOOKUP($B157,ListsReq!$AC$3:$AF$150,2,FALSE)</f>
        <v>litres</v>
      </c>
      <c r="F157" s="464">
        <f>IF($C$147=2020, VLOOKUP($B157,ListsReq!$AC$3:$AF$150,3,FALSE), IF($C$147=2019, VLOOKUP($B157,ListsReq!$AC$153:$AF$300,3,FALSE),""))</f>
        <v>2.7582100000000001</v>
      </c>
      <c r="G157" s="463" t="str">
        <f>VLOOKUP($B157,ListsReq!$AC$3:$AF$150,4,FALSE)</f>
        <v>kg CO2e/litre</v>
      </c>
      <c r="H157" s="465">
        <f t="shared" si="1"/>
        <v>748.99440788899994</v>
      </c>
      <c r="I157" s="198" t="s">
        <v>815</v>
      </c>
      <c r="J157" s="139"/>
      <c r="K157" s="139"/>
      <c r="L157" s="139"/>
      <c r="M157" s="280"/>
      <c r="N157" s="137"/>
      <c r="O157" s="137"/>
    </row>
    <row r="158" spans="1:15" x14ac:dyDescent="0.25">
      <c r="A158" s="281"/>
      <c r="B158" s="457" t="s">
        <v>677</v>
      </c>
      <c r="C158" s="461" t="s">
        <v>197</v>
      </c>
      <c r="D158" s="459">
        <v>1858397.02</v>
      </c>
      <c r="E158" s="463" t="str">
        <f>VLOOKUP($B158,ListsReq!$AC$3:$AF$150,2,FALSE)</f>
        <v>litres</v>
      </c>
      <c r="F158" s="464">
        <f>IF($C$147=2020, VLOOKUP($B158,ListsReq!$AC$3:$AF$150,3,FALSE), IF($C$147=2019, VLOOKUP($B158,ListsReq!$AC$153:$AF$300,3,FALSE),""))</f>
        <v>2.5941100000000001</v>
      </c>
      <c r="G158" s="463" t="str">
        <f>VLOOKUP($B158,ListsReq!$AC$3:$AF$150,4,FALSE)</f>
        <v>kg CO2e/litre</v>
      </c>
      <c r="H158" s="465">
        <f t="shared" si="1"/>
        <v>4820.8862935522002</v>
      </c>
      <c r="I158" s="198" t="s">
        <v>816</v>
      </c>
      <c r="J158" s="139"/>
      <c r="K158" s="139"/>
      <c r="L158" s="139"/>
      <c r="M158" s="280"/>
      <c r="N158" s="137"/>
      <c r="O158" s="137"/>
    </row>
    <row r="159" spans="1:15" x14ac:dyDescent="0.25">
      <c r="A159" s="281"/>
      <c r="B159" s="457" t="s">
        <v>679</v>
      </c>
      <c r="C159" s="461" t="s">
        <v>197</v>
      </c>
      <c r="D159" s="459">
        <v>121299.12000000001</v>
      </c>
      <c r="E159" s="463" t="str">
        <f>VLOOKUP($B159,ListsReq!$AC$3:$AF$150,2,FALSE)</f>
        <v>litres</v>
      </c>
      <c r="F159" s="464">
        <f>IF($C$147=2020, VLOOKUP($B159,ListsReq!$AC$3:$AF$150,3,FALSE), IF($C$147=2019, VLOOKUP($B159,ListsReq!$AC$153:$AF$300,3,FALSE),""))</f>
        <v>2.2090399999999999</v>
      </c>
      <c r="G159" s="463" t="str">
        <f>VLOOKUP($B159,ListsReq!$AC$3:$AF$150,4,FALSE)</f>
        <v>kg CO2e/litre</v>
      </c>
      <c r="H159" s="465">
        <f t="shared" si="1"/>
        <v>267.95460804480001</v>
      </c>
      <c r="I159" s="198" t="s">
        <v>816</v>
      </c>
      <c r="J159" s="139"/>
      <c r="K159" s="139"/>
      <c r="L159" s="139"/>
      <c r="M159" s="280"/>
      <c r="N159" s="137"/>
      <c r="O159" s="137"/>
    </row>
    <row r="160" spans="1:15" x14ac:dyDescent="0.25">
      <c r="A160" s="281"/>
      <c r="B160" s="457" t="s">
        <v>270</v>
      </c>
      <c r="C160" s="461" t="s">
        <v>195</v>
      </c>
      <c r="D160" s="459">
        <v>28107</v>
      </c>
      <c r="E160" s="463" t="str">
        <f>VLOOKUP($B160,ListsReq!$AC$3:$AF$150,2,FALSE)</f>
        <v>tonnes</v>
      </c>
      <c r="F160" s="464">
        <f>IF($C$147=2020, VLOOKUP($B160,ListsReq!$AC$3:$AF$150,3,FALSE), IF($C$147=2019, VLOOKUP($B160,ListsReq!$AC$153:$AF$300,3,FALSE),""))</f>
        <v>586.51379999999995</v>
      </c>
      <c r="G160" s="463" t="str">
        <f>VLOOKUP($B160,ListsReq!$AC$3:$AF$150,4,FALSE)</f>
        <v>kgCO2e/tonne</v>
      </c>
      <c r="H160" s="465">
        <f t="shared" si="1"/>
        <v>16485.143376600001</v>
      </c>
      <c r="I160" s="198"/>
      <c r="J160" s="139"/>
      <c r="K160" s="139"/>
      <c r="L160" s="139"/>
      <c r="M160" s="280"/>
      <c r="N160" s="137"/>
      <c r="O160" s="137"/>
    </row>
    <row r="161" spans="1:15" x14ac:dyDescent="0.25">
      <c r="A161" s="281"/>
      <c r="B161" s="457" t="s">
        <v>268</v>
      </c>
      <c r="C161" s="461" t="s">
        <v>195</v>
      </c>
      <c r="D161" s="459">
        <v>6376</v>
      </c>
      <c r="E161" s="463" t="str">
        <f>VLOOKUP($B161,ListsReq!$AC$3:$AF$150,2,FALSE)</f>
        <v>tonnes</v>
      </c>
      <c r="F161" s="464">
        <f>IF($C$147=2020, VLOOKUP($B161,ListsReq!$AC$3:$AF$150,3,FALSE), IF($C$147=2019, VLOOKUP($B161,ListsReq!$AC$153:$AF$300,3,FALSE),""))</f>
        <v>99.759200000000007</v>
      </c>
      <c r="G161" s="463" t="str">
        <f>VLOOKUP($B161,ListsReq!$AC$3:$AF$150,4,FALSE)</f>
        <v>kgCO2e/tonne</v>
      </c>
      <c r="H161" s="465">
        <f t="shared" si="1"/>
        <v>636.06465920000005</v>
      </c>
      <c r="I161" s="198"/>
      <c r="J161" s="139"/>
      <c r="K161" s="139"/>
      <c r="L161" s="139"/>
      <c r="M161" s="280"/>
      <c r="N161" s="137"/>
      <c r="O161" s="137"/>
    </row>
    <row r="162" spans="1:15" x14ac:dyDescent="0.25">
      <c r="A162" s="281"/>
      <c r="B162" s="457" t="s">
        <v>266</v>
      </c>
      <c r="C162" s="461" t="s">
        <v>195</v>
      </c>
      <c r="D162" s="459">
        <v>613</v>
      </c>
      <c r="E162" s="463" t="str">
        <f>VLOOKUP($B162,ListsReq!$AC$3:$AF$150,2,FALSE)</f>
        <v>tonnes</v>
      </c>
      <c r="F162" s="464">
        <f>IF($C$147=2020, VLOOKUP($B162,ListsReq!$AC$3:$AF$150,3,FALSE), IF($C$147=2019, VLOOKUP($B162,ListsReq!$AC$153:$AF$300,3,FALSE),""))</f>
        <v>10.203900000000001</v>
      </c>
      <c r="G162" s="463" t="str">
        <f>VLOOKUP($B162,ListsReq!$AC$3:$AF$150,4,FALSE)</f>
        <v>kgCO2e/tonne</v>
      </c>
      <c r="H162" s="465">
        <f t="shared" si="1"/>
        <v>6.2549907000000005</v>
      </c>
      <c r="I162" s="198" t="s">
        <v>818</v>
      </c>
      <c r="J162" s="139"/>
      <c r="K162" s="139"/>
      <c r="L162" s="139"/>
      <c r="M162" s="280"/>
      <c r="N162" s="137"/>
      <c r="O162" s="137"/>
    </row>
    <row r="163" spans="1:15" x14ac:dyDescent="0.25">
      <c r="A163" s="281"/>
      <c r="B163" s="457" t="s">
        <v>262</v>
      </c>
      <c r="C163" s="461" t="s">
        <v>195</v>
      </c>
      <c r="D163" s="459">
        <v>22964</v>
      </c>
      <c r="E163" s="463" t="str">
        <f>VLOOKUP($B163,ListsReq!$AC$3:$AF$150,2,FALSE)</f>
        <v>tonnes</v>
      </c>
      <c r="F163" s="464">
        <f>IF($C$147=2020, VLOOKUP($B163,ListsReq!$AC$3:$AF$150,3,FALSE), IF($C$147=2019, VLOOKUP($B163,ListsReq!$AC$153:$AF$300,3,FALSE),""))</f>
        <v>10.203900000000001</v>
      </c>
      <c r="G163" s="463" t="str">
        <f>VLOOKUP($B163,ListsReq!$AC$3:$AF$150,4,FALSE)</f>
        <v>kgCO2e/tonne</v>
      </c>
      <c r="H163" s="465">
        <f t="shared" si="1"/>
        <v>234.32235960000003</v>
      </c>
      <c r="I163" s="198" t="s">
        <v>817</v>
      </c>
      <c r="J163" s="139"/>
      <c r="K163" s="139"/>
      <c r="L163" s="139"/>
      <c r="M163" s="280"/>
      <c r="N163" s="137"/>
      <c r="O163" s="137"/>
    </row>
    <row r="164" spans="1:15" ht="60" x14ac:dyDescent="0.25">
      <c r="A164" s="281"/>
      <c r="B164" s="457" t="s">
        <v>262</v>
      </c>
      <c r="C164" s="461" t="s">
        <v>195</v>
      </c>
      <c r="D164" s="459">
        <v>1489</v>
      </c>
      <c r="E164" s="463" t="str">
        <f>VLOOKUP($B164,ListsReq!$AC$3:$AF$150,2,FALSE)</f>
        <v>tonnes</v>
      </c>
      <c r="F164" s="464">
        <f>IF($C$147=2020, VLOOKUP($B164,ListsReq!$AC$3:$AF$150,3,FALSE), IF($C$147=2019, VLOOKUP($B164,ListsReq!$AC$153:$AF$300,3,FALSE),""))</f>
        <v>10.203900000000001</v>
      </c>
      <c r="G164" s="463" t="str">
        <f>VLOOKUP($B164,ListsReq!$AC$3:$AF$150,4,FALSE)</f>
        <v>kgCO2e/tonne</v>
      </c>
      <c r="H164" s="465">
        <f t="shared" si="1"/>
        <v>15.193607100000001</v>
      </c>
      <c r="I164" s="198" t="s">
        <v>915</v>
      </c>
      <c r="J164" s="139"/>
      <c r="K164" s="139"/>
      <c r="L164" s="139"/>
      <c r="M164" s="280"/>
      <c r="N164" s="137"/>
      <c r="O164" s="137"/>
    </row>
    <row r="165" spans="1:15" x14ac:dyDescent="0.25">
      <c r="A165" s="281"/>
      <c r="B165" s="457" t="s">
        <v>260</v>
      </c>
      <c r="C165" s="461" t="s">
        <v>195</v>
      </c>
      <c r="D165" s="459">
        <v>6619</v>
      </c>
      <c r="E165" s="463" t="str">
        <f>VLOOKUP($B165,ListsReq!$AC$3:$AF$150,2,FALSE)</f>
        <v>tonnes</v>
      </c>
      <c r="F165" s="464">
        <f>IF($C$147=2020, VLOOKUP($B165,ListsReq!$AC$3:$AF$150,3,FALSE), IF($C$147=2019, VLOOKUP($B165,ListsReq!$AC$153:$AF$300,3,FALSE),""))</f>
        <v>21.3538</v>
      </c>
      <c r="G165" s="463" t="str">
        <f>VLOOKUP($B165,ListsReq!$AC$3:$AF$150,4,FALSE)</f>
        <v>kgCO2e/tonne</v>
      </c>
      <c r="H165" s="465">
        <f t="shared" si="1"/>
        <v>141.34080220000001</v>
      </c>
      <c r="I165" s="198"/>
      <c r="J165" s="139"/>
      <c r="K165" s="139"/>
      <c r="L165" s="139"/>
      <c r="M165" s="280"/>
      <c r="N165" s="137"/>
      <c r="O165" s="137"/>
    </row>
    <row r="166" spans="1:15" x14ac:dyDescent="0.25">
      <c r="A166" s="281"/>
      <c r="B166" s="457" t="s">
        <v>258</v>
      </c>
      <c r="C166" s="461" t="s">
        <v>195</v>
      </c>
      <c r="D166" s="459">
        <v>1869</v>
      </c>
      <c r="E166" s="463" t="str">
        <f>VLOOKUP($B166,ListsReq!$AC$3:$AF$150,2,FALSE)</f>
        <v>tonnes</v>
      </c>
      <c r="F166" s="464">
        <f>IF($C$147=2020, VLOOKUP($B166,ListsReq!$AC$3:$AF$150,3,FALSE), IF($C$147=2019, VLOOKUP($B166,ListsReq!$AC$153:$AF$300,3,FALSE),""))</f>
        <v>21.3538</v>
      </c>
      <c r="G166" s="463" t="str">
        <f>VLOOKUP($B166,ListsReq!$AC$3:$AF$150,4,FALSE)</f>
        <v>kgCO2e/tonne</v>
      </c>
      <c r="H166" s="465">
        <f t="shared" si="1"/>
        <v>39.910252200000002</v>
      </c>
      <c r="I166" s="198"/>
      <c r="J166" s="139"/>
      <c r="K166" s="139"/>
      <c r="L166" s="139"/>
      <c r="M166" s="280"/>
      <c r="N166" s="137"/>
      <c r="O166" s="137"/>
    </row>
    <row r="167" spans="1:15" ht="30" x14ac:dyDescent="0.25">
      <c r="A167" s="281"/>
      <c r="B167" s="457" t="s">
        <v>257</v>
      </c>
      <c r="C167" s="461" t="s">
        <v>195</v>
      </c>
      <c r="D167" s="459">
        <v>8097</v>
      </c>
      <c r="E167" s="463" t="str">
        <f>VLOOKUP($B167,ListsReq!$AC$3:$AF$150,2,FALSE)</f>
        <v>tonnes</v>
      </c>
      <c r="F167" s="464">
        <f>IF($C$147=2020, VLOOKUP($B167,ListsReq!$AC$3:$AF$150,3,FALSE), IF($C$147=2019, VLOOKUP($B167,ListsReq!$AC$153:$AF$300,3,FALSE),""))</f>
        <v>21.3538</v>
      </c>
      <c r="G167" s="463" t="str">
        <f>VLOOKUP($B167,ListsReq!$AC$3:$AF$150,4,FALSE)</f>
        <v>kgCO2e/tonne</v>
      </c>
      <c r="H167" s="465">
        <f t="shared" si="1"/>
        <v>172.90171859999998</v>
      </c>
      <c r="I167" s="198" t="s">
        <v>819</v>
      </c>
      <c r="J167" s="139"/>
      <c r="K167" s="139"/>
      <c r="L167" s="139"/>
      <c r="M167" s="280"/>
      <c r="N167" s="137"/>
      <c r="O167" s="137"/>
    </row>
    <row r="168" spans="1:15" x14ac:dyDescent="0.25">
      <c r="A168" s="281"/>
      <c r="B168" s="457" t="s">
        <v>255</v>
      </c>
      <c r="C168" s="461" t="s">
        <v>195</v>
      </c>
      <c r="D168" s="459">
        <v>4121</v>
      </c>
      <c r="E168" s="463" t="str">
        <f>VLOOKUP($B168,ListsReq!$AC$3:$AF$150,2,FALSE)</f>
        <v>tonnes</v>
      </c>
      <c r="F168" s="464">
        <f>IF($C$147=2020, VLOOKUP($B168,ListsReq!$AC$3:$AF$150,3,FALSE), IF($C$147=2019, VLOOKUP($B168,ListsReq!$AC$153:$AF$300,3,FALSE),""))</f>
        <v>21.3538</v>
      </c>
      <c r="G168" s="463" t="str">
        <f>VLOOKUP($B168,ListsReq!$AC$3:$AF$150,4,FALSE)</f>
        <v>kgCO2e/tonne</v>
      </c>
      <c r="H168" s="465">
        <f t="shared" si="1"/>
        <v>87.999009799999996</v>
      </c>
      <c r="I168" s="198"/>
      <c r="J168" s="139"/>
      <c r="K168" s="139"/>
      <c r="L168" s="139"/>
      <c r="M168" s="280"/>
      <c r="N168" s="137"/>
      <c r="O168" s="137"/>
    </row>
    <row r="169" spans="1:15" ht="30" x14ac:dyDescent="0.25">
      <c r="A169" s="281"/>
      <c r="B169" s="457" t="s">
        <v>686</v>
      </c>
      <c r="C169" s="461" t="s">
        <v>195</v>
      </c>
      <c r="D169" s="459">
        <v>51245</v>
      </c>
      <c r="E169" s="463" t="str">
        <f>VLOOKUP($B169,ListsReq!$AC$3:$AF$150,2,FALSE)</f>
        <v>tonnes</v>
      </c>
      <c r="F169" s="464">
        <f>IF($C$147=2020, VLOOKUP($B169,ListsReq!$AC$3:$AF$150,3,FALSE), IF($C$147=2019, VLOOKUP($B169,ListsReq!$AC$153:$AF$300,3,FALSE),""))</f>
        <v>21.3538</v>
      </c>
      <c r="G169" s="463" t="str">
        <f>VLOOKUP($B169,ListsReq!$AC$3:$AF$150,4,FALSE)</f>
        <v>kgCO2e/tonne</v>
      </c>
      <c r="H169" s="465">
        <f t="shared" si="1"/>
        <v>1094.2754809999999</v>
      </c>
      <c r="I169" s="198" t="s">
        <v>1080</v>
      </c>
      <c r="J169" s="139"/>
      <c r="K169" s="139"/>
      <c r="L169" s="139"/>
      <c r="M169" s="280"/>
      <c r="N169" s="137"/>
      <c r="O169" s="137"/>
    </row>
    <row r="170" spans="1:15" x14ac:dyDescent="0.25">
      <c r="A170" s="281"/>
      <c r="B170" s="457" t="s">
        <v>252</v>
      </c>
      <c r="C170" s="461" t="s">
        <v>195</v>
      </c>
      <c r="D170" s="459">
        <v>14645</v>
      </c>
      <c r="E170" s="463" t="str">
        <f>VLOOKUP($B170,ListsReq!$AC$3:$AF$150,2,FALSE)</f>
        <v>tonnes</v>
      </c>
      <c r="F170" s="464">
        <f>IF($C$147=2020, VLOOKUP($B170,ListsReq!$AC$3:$AF$150,3,FALSE), IF($C$147=2019, VLOOKUP($B170,ListsReq!$AC$153:$AF$300,3,FALSE),""))</f>
        <v>21.353999999999999</v>
      </c>
      <c r="G170" s="463" t="str">
        <f>VLOOKUP($B170,ListsReq!$AC$3:$AF$150,4,FALSE)</f>
        <v>kg CO2e/tonne</v>
      </c>
      <c r="H170" s="465">
        <f t="shared" si="1"/>
        <v>312.72933</v>
      </c>
      <c r="I170" s="198"/>
      <c r="J170" s="139"/>
      <c r="K170" s="139"/>
      <c r="L170" s="139"/>
      <c r="M170" s="280"/>
      <c r="N170" s="137"/>
      <c r="O170" s="137"/>
    </row>
    <row r="171" spans="1:15" x14ac:dyDescent="0.25">
      <c r="A171" s="281"/>
      <c r="B171" s="457" t="s">
        <v>738</v>
      </c>
      <c r="C171" s="461" t="s">
        <v>197</v>
      </c>
      <c r="D171" s="459">
        <v>18703</v>
      </c>
      <c r="E171" s="463" t="str">
        <f>VLOOKUP($B171,ListsReq!$AC$3:$AF$150,2,FALSE)</f>
        <v>litres</v>
      </c>
      <c r="F171" s="464">
        <f>IF($C$147=2020, VLOOKUP($B171,ListsReq!$AC$3:$AF$150,3,FALSE), IF($C$147=2019, VLOOKUP($B171,ListsReq!$AC$153:$AF$300,3,FALSE),""))</f>
        <v>2.5404200000000001</v>
      </c>
      <c r="G171" s="463" t="str">
        <f>VLOOKUP($B171,ListsReq!$AC$3:$AF$150,4,FALSE)</f>
        <v>kg CO2e/litre</v>
      </c>
      <c r="H171" s="465">
        <f t="shared" si="1"/>
        <v>47.51347526</v>
      </c>
      <c r="I171" s="153"/>
      <c r="J171" s="139"/>
      <c r="K171" s="139"/>
      <c r="L171" s="139"/>
      <c r="M171" s="280"/>
      <c r="N171" s="137"/>
      <c r="O171" s="137"/>
    </row>
    <row r="172" spans="1:15" ht="31.5" customHeight="1" x14ac:dyDescent="0.25">
      <c r="A172" s="281"/>
      <c r="B172" s="457" t="s">
        <v>799</v>
      </c>
      <c r="C172" s="461" t="s">
        <v>197</v>
      </c>
      <c r="D172" s="459">
        <v>3661391.764</v>
      </c>
      <c r="E172" s="463" t="str">
        <f>VLOOKUP($B172,ListsReq!$AC$3:$AF$150,2,FALSE)</f>
        <v>kWh</v>
      </c>
      <c r="F172" s="464">
        <f>IF($C$147=2020, VLOOKUP($B172,ListsReq!$AC$3:$AF$150,3,FALSE), IF($C$147=2019, VLOOKUP($B172,ListsReq!$AC$153:$AF$300,3,FALSE),""))</f>
        <v>1.5630000000000002E-2</v>
      </c>
      <c r="G172" s="463" t="str">
        <f>VLOOKUP($B172,ListsReq!$AC$3:$AF$150,4,FALSE)</f>
        <v>kg CO2e/kWh</v>
      </c>
      <c r="H172" s="465">
        <f t="shared" si="1"/>
        <v>57.227553271320005</v>
      </c>
      <c r="I172" s="198" t="s">
        <v>826</v>
      </c>
      <c r="J172" s="139"/>
      <c r="K172" s="139"/>
      <c r="L172" s="139"/>
      <c r="M172" s="280"/>
      <c r="N172" s="137"/>
      <c r="O172" s="137"/>
    </row>
    <row r="173" spans="1:15" ht="45" customHeight="1" x14ac:dyDescent="0.25">
      <c r="A173" s="281"/>
      <c r="B173" s="457" t="s">
        <v>806</v>
      </c>
      <c r="C173" s="461" t="s">
        <v>197</v>
      </c>
      <c r="D173" s="459">
        <v>2510800</v>
      </c>
      <c r="E173" s="463" t="str">
        <f>VLOOKUP($B173,ListsReq!$AC$3:$AF$150,2,FALSE)</f>
        <v>kWh</v>
      </c>
      <c r="F173" s="464">
        <f>IF($C$147=2020, VLOOKUP($B173,ListsReq!$AC$3:$AF$150,3,FALSE), IF($C$147=2019, VLOOKUP($B173,ListsReq!$AC$153:$AF$300,3,FALSE),""))</f>
        <v>2.0000000000000001E-4</v>
      </c>
      <c r="G173" s="463" t="str">
        <f>VLOOKUP($B173,ListsReq!$AC$3:$AF$150,4,FALSE)</f>
        <v>kg CO2e/kWh</v>
      </c>
      <c r="H173" s="465">
        <f t="shared" si="1"/>
        <v>0.50216000000000005</v>
      </c>
      <c r="I173" s="198" t="s">
        <v>916</v>
      </c>
      <c r="J173" s="139"/>
      <c r="K173" s="139"/>
      <c r="L173" s="139"/>
      <c r="M173" s="280"/>
      <c r="N173" s="137"/>
      <c r="O173" s="137"/>
    </row>
    <row r="174" spans="1:15" hidden="1" x14ac:dyDescent="0.25">
      <c r="A174" s="281"/>
      <c r="B174" s="155"/>
      <c r="C174" s="192"/>
      <c r="D174" s="154"/>
      <c r="E174" s="189" t="e">
        <f>VLOOKUP($B174,ListsReq!$AC$3:$AF$150,2,FALSE)</f>
        <v>#N/A</v>
      </c>
      <c r="F174" s="190" t="e">
        <f>IF($C$147=2020, VLOOKUP($B174,ListsReq!$AC$3:$AF$150,3,FALSE), IF($C$147=2019, VLOOKUP($B174,ListsReq!$AC$153:$AF$300,3,FALSE),""))</f>
        <v>#N/A</v>
      </c>
      <c r="G174" s="189" t="e">
        <f>VLOOKUP($B174,ListsReq!$AC$3:$AF$150,4,FALSE)</f>
        <v>#N/A</v>
      </c>
      <c r="H174" s="188" t="e">
        <f t="shared" si="1"/>
        <v>#N/A</v>
      </c>
      <c r="I174" s="153"/>
      <c r="J174" s="139"/>
      <c r="K174" s="139"/>
      <c r="L174" s="139"/>
      <c r="M174" s="280"/>
      <c r="N174" s="137"/>
      <c r="O174" s="137"/>
    </row>
    <row r="175" spans="1:15" hidden="1" x14ac:dyDescent="0.25">
      <c r="A175" s="281"/>
      <c r="B175" s="155"/>
      <c r="C175" s="192"/>
      <c r="D175" s="154"/>
      <c r="E175" s="189" t="e">
        <f>VLOOKUP($B175,ListsReq!$AC$3:$AF$150,2,FALSE)</f>
        <v>#N/A</v>
      </c>
      <c r="F175" s="190" t="e">
        <f>IF($C$147=2020, VLOOKUP($B175,ListsReq!$AC$3:$AF$150,3,FALSE), IF($C$147=2019, VLOOKUP($B175,ListsReq!$AC$153:$AF$300,3,FALSE),""))</f>
        <v>#N/A</v>
      </c>
      <c r="G175" s="189" t="e">
        <f>VLOOKUP($B175,ListsReq!$AC$3:$AF$150,4,FALSE)</f>
        <v>#N/A</v>
      </c>
      <c r="H175" s="188" t="e">
        <f t="shared" si="1"/>
        <v>#N/A</v>
      </c>
      <c r="I175" s="153"/>
      <c r="J175" s="139"/>
      <c r="K175" s="139"/>
      <c r="L175" s="139"/>
      <c r="M175" s="280"/>
      <c r="N175" s="137"/>
      <c r="O175" s="137"/>
    </row>
    <row r="176" spans="1:15" hidden="1" x14ac:dyDescent="0.25">
      <c r="A176" s="281"/>
      <c r="B176" s="155"/>
      <c r="C176" s="192"/>
      <c r="D176" s="154"/>
      <c r="E176" s="189" t="e">
        <f>VLOOKUP($B176,ListsReq!$AC$3:$AF$150,2,FALSE)</f>
        <v>#N/A</v>
      </c>
      <c r="F176" s="190" t="e">
        <f>IF($C$147=2020, VLOOKUP($B176,ListsReq!$AC$3:$AF$150,3,FALSE), IF($C$147=2019, VLOOKUP($B176,ListsReq!$AC$153:$AF$300,3,FALSE),""))</f>
        <v>#N/A</v>
      </c>
      <c r="G176" s="189" t="e">
        <f>VLOOKUP($B176,ListsReq!$AC$3:$AF$150,4,FALSE)</f>
        <v>#N/A</v>
      </c>
      <c r="H176" s="188" t="e">
        <f t="shared" si="1"/>
        <v>#N/A</v>
      </c>
      <c r="I176" s="153"/>
      <c r="J176" s="139"/>
      <c r="K176" s="139"/>
      <c r="L176" s="139"/>
      <c r="M176" s="280"/>
      <c r="N176" s="137"/>
      <c r="O176" s="137"/>
    </row>
    <row r="177" spans="1:15" hidden="1" x14ac:dyDescent="0.25">
      <c r="A177" s="281"/>
      <c r="B177" s="155"/>
      <c r="C177" s="192"/>
      <c r="D177" s="154"/>
      <c r="E177" s="189" t="e">
        <f>VLOOKUP($B177,ListsReq!$AC$3:$AF$150,2,FALSE)</f>
        <v>#N/A</v>
      </c>
      <c r="F177" s="190" t="e">
        <f>IF($C$147=2020, VLOOKUP($B177,ListsReq!$AC$3:$AF$150,3,FALSE), IF($C$147=2019, VLOOKUP($B177,ListsReq!$AC$153:$AF$300,3,FALSE),""))</f>
        <v>#N/A</v>
      </c>
      <c r="G177" s="189" t="e">
        <f>VLOOKUP($B177,ListsReq!$AC$3:$AF$150,4,FALSE)</f>
        <v>#N/A</v>
      </c>
      <c r="H177" s="188" t="e">
        <f t="shared" si="1"/>
        <v>#N/A</v>
      </c>
      <c r="I177" s="153"/>
      <c r="J177" s="139"/>
      <c r="K177" s="139"/>
      <c r="L177" s="139"/>
      <c r="M177" s="280"/>
      <c r="N177" s="137"/>
      <c r="O177" s="137"/>
    </row>
    <row r="178" spans="1:15" hidden="1" x14ac:dyDescent="0.25">
      <c r="A178" s="281"/>
      <c r="B178" s="155"/>
      <c r="C178" s="192"/>
      <c r="D178" s="154"/>
      <c r="E178" s="189" t="e">
        <f>VLOOKUP($B178,ListsReq!$AC$3:$AF$150,2,FALSE)</f>
        <v>#N/A</v>
      </c>
      <c r="F178" s="190" t="e">
        <f>IF($C$147=2020, VLOOKUP($B178,ListsReq!$AC$3:$AF$150,3,FALSE), IF($C$147=2019, VLOOKUP($B178,ListsReq!$AC$153:$AF$300,3,FALSE),""))</f>
        <v>#N/A</v>
      </c>
      <c r="G178" s="189" t="e">
        <f>VLOOKUP($B178,ListsReq!$AC$3:$AF$150,4,FALSE)</f>
        <v>#N/A</v>
      </c>
      <c r="H178" s="188" t="e">
        <f t="shared" si="1"/>
        <v>#N/A</v>
      </c>
      <c r="I178" s="153"/>
      <c r="J178" s="139"/>
      <c r="K178" s="139"/>
      <c r="L178" s="139"/>
      <c r="M178" s="280"/>
      <c r="N178" s="137"/>
      <c r="O178" s="137"/>
    </row>
    <row r="179" spans="1:15" hidden="1" x14ac:dyDescent="0.25">
      <c r="A179" s="281"/>
      <c r="B179" s="155"/>
      <c r="C179" s="192"/>
      <c r="D179" s="154"/>
      <c r="E179" s="189" t="e">
        <f>VLOOKUP($B179,ListsReq!$AC$3:$AF$150,2,FALSE)</f>
        <v>#N/A</v>
      </c>
      <c r="F179" s="190" t="e">
        <f>IF($C$147=2020, VLOOKUP($B179,ListsReq!$AC$3:$AF$150,3,FALSE), IF($C$147=2019, VLOOKUP($B179,ListsReq!$AC$153:$AF$300,3,FALSE),""))</f>
        <v>#N/A</v>
      </c>
      <c r="G179" s="189" t="e">
        <f>VLOOKUP($B179,ListsReq!$AC$3:$AF$150,4,FALSE)</f>
        <v>#N/A</v>
      </c>
      <c r="H179" s="188" t="e">
        <f t="shared" si="1"/>
        <v>#N/A</v>
      </c>
      <c r="I179" s="153"/>
      <c r="J179" s="139"/>
      <c r="K179" s="139"/>
      <c r="L179" s="139"/>
      <c r="M179" s="280"/>
      <c r="N179" s="137"/>
      <c r="O179" s="137"/>
    </row>
    <row r="180" spans="1:15" hidden="1" x14ac:dyDescent="0.25">
      <c r="A180" s="281"/>
      <c r="B180" s="155"/>
      <c r="C180" s="192"/>
      <c r="D180" s="154"/>
      <c r="E180" s="189" t="e">
        <f>VLOOKUP($B180,ListsReq!$AC$3:$AF$150,2,FALSE)</f>
        <v>#N/A</v>
      </c>
      <c r="F180" s="190" t="e">
        <f>IF($C$147=2020, VLOOKUP($B180,ListsReq!$AC$3:$AF$150,3,FALSE), IF($C$147=2019, VLOOKUP($B180,ListsReq!$AC$153:$AF$300,3,FALSE),""))</f>
        <v>#N/A</v>
      </c>
      <c r="G180" s="189" t="e">
        <f>VLOOKUP($B180,ListsReq!$AC$3:$AF$150,4,FALSE)</f>
        <v>#N/A</v>
      </c>
      <c r="H180" s="188" t="e">
        <f t="shared" si="1"/>
        <v>#N/A</v>
      </c>
      <c r="I180" s="153"/>
      <c r="J180" s="139"/>
      <c r="K180" s="139"/>
      <c r="L180" s="139"/>
      <c r="M180" s="280"/>
      <c r="N180" s="137"/>
      <c r="O180" s="137"/>
    </row>
    <row r="181" spans="1:15" hidden="1" x14ac:dyDescent="0.25">
      <c r="A181" s="281"/>
      <c r="B181" s="155"/>
      <c r="C181" s="192"/>
      <c r="D181" s="154"/>
      <c r="E181" s="189" t="e">
        <f>VLOOKUP($B181,ListsReq!$AC$3:$AF$150,2,FALSE)</f>
        <v>#N/A</v>
      </c>
      <c r="F181" s="190" t="e">
        <f>IF($C$147=2020, VLOOKUP($B181,ListsReq!$AC$3:$AF$150,3,FALSE), IF($C$147=2019, VLOOKUP($B181,ListsReq!$AC$153:$AF$300,3,FALSE),""))</f>
        <v>#N/A</v>
      </c>
      <c r="G181" s="189" t="e">
        <f>VLOOKUP($B181,ListsReq!$AC$3:$AF$150,4,FALSE)</f>
        <v>#N/A</v>
      </c>
      <c r="H181" s="188" t="e">
        <f t="shared" si="1"/>
        <v>#N/A</v>
      </c>
      <c r="I181" s="153"/>
      <c r="J181" s="139"/>
      <c r="K181" s="139"/>
      <c r="L181" s="139"/>
      <c r="M181" s="280"/>
      <c r="N181" s="137"/>
      <c r="O181" s="137"/>
    </row>
    <row r="182" spans="1:15" hidden="1" x14ac:dyDescent="0.25">
      <c r="A182" s="281"/>
      <c r="B182" s="155"/>
      <c r="C182" s="192"/>
      <c r="D182" s="154"/>
      <c r="E182" s="189" t="e">
        <f>VLOOKUP($B182,ListsReq!$AC$3:$AF$150,2,FALSE)</f>
        <v>#N/A</v>
      </c>
      <c r="F182" s="190" t="e">
        <f>IF($C$147=2020, VLOOKUP($B182,ListsReq!$AC$3:$AF$150,3,FALSE), IF($C$147=2019, VLOOKUP($B182,ListsReq!$AC$153:$AF$300,3,FALSE),""))</f>
        <v>#N/A</v>
      </c>
      <c r="G182" s="189" t="e">
        <f>VLOOKUP($B182,ListsReq!$AC$3:$AF$150,4,FALSE)</f>
        <v>#N/A</v>
      </c>
      <c r="H182" s="188" t="e">
        <f t="shared" ref="H182:H213" si="2">(F182*D182)/1000</f>
        <v>#N/A</v>
      </c>
      <c r="I182" s="153"/>
      <c r="J182" s="139"/>
      <c r="K182" s="139"/>
      <c r="L182" s="139"/>
      <c r="M182" s="280"/>
      <c r="N182" s="137"/>
      <c r="O182" s="137"/>
    </row>
    <row r="183" spans="1:15" hidden="1" x14ac:dyDescent="0.25">
      <c r="A183" s="281"/>
      <c r="B183" s="155"/>
      <c r="C183" s="192"/>
      <c r="D183" s="154"/>
      <c r="E183" s="189" t="e">
        <f>VLOOKUP($B183,ListsReq!$AC$3:$AF$150,2,FALSE)</f>
        <v>#N/A</v>
      </c>
      <c r="F183" s="190" t="e">
        <f>IF($C$147=2020, VLOOKUP($B183,ListsReq!$AC$3:$AF$150,3,FALSE), IF($C$147=2019, VLOOKUP($B183,ListsReq!$AC$153:$AF$300,3,FALSE),""))</f>
        <v>#N/A</v>
      </c>
      <c r="G183" s="189" t="e">
        <f>VLOOKUP($B183,ListsReq!$AC$3:$AF$150,4,FALSE)</f>
        <v>#N/A</v>
      </c>
      <c r="H183" s="188" t="e">
        <f t="shared" si="2"/>
        <v>#N/A</v>
      </c>
      <c r="I183" s="153"/>
      <c r="J183" s="139"/>
      <c r="K183" s="139"/>
      <c r="L183" s="139"/>
      <c r="M183" s="280"/>
      <c r="N183" s="137"/>
      <c r="O183" s="137"/>
    </row>
    <row r="184" spans="1:15" hidden="1" x14ac:dyDescent="0.25">
      <c r="A184" s="281"/>
      <c r="B184" s="155"/>
      <c r="C184" s="192"/>
      <c r="D184" s="154"/>
      <c r="E184" s="189" t="e">
        <f>VLOOKUP($B184,ListsReq!$AC$3:$AF$150,2,FALSE)</f>
        <v>#N/A</v>
      </c>
      <c r="F184" s="190" t="e">
        <f>IF($C$147=2020, VLOOKUP($B184,ListsReq!$AC$3:$AF$150,3,FALSE), IF($C$147=2019, VLOOKUP($B184,ListsReq!$AC$153:$AF$300,3,FALSE),""))</f>
        <v>#N/A</v>
      </c>
      <c r="G184" s="189" t="e">
        <f>VLOOKUP($B184,ListsReq!$AC$3:$AF$150,4,FALSE)</f>
        <v>#N/A</v>
      </c>
      <c r="H184" s="188" t="e">
        <f t="shared" si="2"/>
        <v>#N/A</v>
      </c>
      <c r="I184" s="153"/>
      <c r="J184" s="139"/>
      <c r="K184" s="139"/>
      <c r="L184" s="139"/>
      <c r="M184" s="280"/>
      <c r="N184" s="137"/>
      <c r="O184" s="137"/>
    </row>
    <row r="185" spans="1:15" hidden="1" x14ac:dyDescent="0.25">
      <c r="A185" s="281"/>
      <c r="B185" s="155"/>
      <c r="C185" s="192"/>
      <c r="D185" s="154"/>
      <c r="E185" s="189" t="e">
        <f>VLOOKUP($B185,ListsReq!$AC$3:$AF$150,2,FALSE)</f>
        <v>#N/A</v>
      </c>
      <c r="F185" s="190" t="e">
        <f>IF($C$147=2020, VLOOKUP($B185,ListsReq!$AC$3:$AF$150,3,FALSE), IF($C$147=2019, VLOOKUP($B185,ListsReq!$AC$153:$AF$300,3,FALSE),""))</f>
        <v>#N/A</v>
      </c>
      <c r="G185" s="189" t="e">
        <f>VLOOKUP($B185,ListsReq!$AC$3:$AF$150,4,FALSE)</f>
        <v>#N/A</v>
      </c>
      <c r="H185" s="188" t="e">
        <f t="shared" si="2"/>
        <v>#N/A</v>
      </c>
      <c r="I185" s="153"/>
      <c r="J185" s="139"/>
      <c r="K185" s="139"/>
      <c r="L185" s="139"/>
      <c r="M185" s="280"/>
      <c r="N185" s="137"/>
      <c r="O185" s="137"/>
    </row>
    <row r="186" spans="1:15" hidden="1" x14ac:dyDescent="0.25">
      <c r="A186" s="281"/>
      <c r="B186" s="155"/>
      <c r="C186" s="192"/>
      <c r="D186" s="154"/>
      <c r="E186" s="189" t="e">
        <f>VLOOKUP($B186,ListsReq!$AC$3:$AF$150,2,FALSE)</f>
        <v>#N/A</v>
      </c>
      <c r="F186" s="190" t="e">
        <f>IF($C$147=2020, VLOOKUP($B186,ListsReq!$AC$3:$AF$150,3,FALSE), IF($C$147=2019, VLOOKUP($B186,ListsReq!$AC$153:$AF$300,3,FALSE),""))</f>
        <v>#N/A</v>
      </c>
      <c r="G186" s="189" t="e">
        <f>VLOOKUP($B186,ListsReq!$AC$3:$AF$150,4,FALSE)</f>
        <v>#N/A</v>
      </c>
      <c r="H186" s="188" t="e">
        <f t="shared" si="2"/>
        <v>#N/A</v>
      </c>
      <c r="I186" s="153"/>
      <c r="J186" s="139"/>
      <c r="K186" s="139"/>
      <c r="L186" s="139"/>
      <c r="M186" s="280"/>
      <c r="N186" s="137"/>
      <c r="O186" s="137"/>
    </row>
    <row r="187" spans="1:15" hidden="1" x14ac:dyDescent="0.25">
      <c r="A187" s="281"/>
      <c r="B187" s="155"/>
      <c r="C187" s="192"/>
      <c r="D187" s="154"/>
      <c r="E187" s="189" t="e">
        <f>VLOOKUP($B187,ListsReq!$AC$3:$AF$150,2,FALSE)</f>
        <v>#N/A</v>
      </c>
      <c r="F187" s="190" t="e">
        <f>IF($C$147=2020, VLOOKUP($B187,ListsReq!$AC$3:$AF$150,3,FALSE), IF($C$147=2019, VLOOKUP($B187,ListsReq!$AC$153:$AF$300,3,FALSE),""))</f>
        <v>#N/A</v>
      </c>
      <c r="G187" s="189" t="e">
        <f>VLOOKUP($B187,ListsReq!$AC$3:$AF$150,4,FALSE)</f>
        <v>#N/A</v>
      </c>
      <c r="H187" s="188" t="e">
        <f t="shared" si="2"/>
        <v>#N/A</v>
      </c>
      <c r="I187" s="153"/>
      <c r="J187" s="139"/>
      <c r="K187" s="139"/>
      <c r="L187" s="139"/>
      <c r="M187" s="280"/>
      <c r="N187" s="137"/>
      <c r="O187" s="137"/>
    </row>
    <row r="188" spans="1:15" hidden="1" x14ac:dyDescent="0.25">
      <c r="A188" s="281"/>
      <c r="B188" s="155"/>
      <c r="C188" s="192"/>
      <c r="D188" s="154"/>
      <c r="E188" s="189" t="e">
        <f>VLOOKUP($B188,ListsReq!$AC$3:$AF$150,2,FALSE)</f>
        <v>#N/A</v>
      </c>
      <c r="F188" s="190" t="e">
        <f>IF($C$147=2020, VLOOKUP($B188,ListsReq!$AC$3:$AF$150,3,FALSE), IF($C$147=2019, VLOOKUP($B188,ListsReq!$AC$153:$AF$300,3,FALSE),""))</f>
        <v>#N/A</v>
      </c>
      <c r="G188" s="189" t="e">
        <f>VLOOKUP($B188,ListsReq!$AC$3:$AF$150,4,FALSE)</f>
        <v>#N/A</v>
      </c>
      <c r="H188" s="188" t="e">
        <f t="shared" si="2"/>
        <v>#N/A</v>
      </c>
      <c r="I188" s="153"/>
      <c r="J188" s="139"/>
      <c r="K188" s="139"/>
      <c r="L188" s="139"/>
      <c r="M188" s="280"/>
      <c r="N188" s="137"/>
      <c r="O188" s="137"/>
    </row>
    <row r="189" spans="1:15" hidden="1" x14ac:dyDescent="0.25">
      <c r="A189" s="281"/>
      <c r="B189" s="155"/>
      <c r="C189" s="192"/>
      <c r="D189" s="154"/>
      <c r="E189" s="189" t="e">
        <f>VLOOKUP($B189,ListsReq!$AC$3:$AF$150,2,FALSE)</f>
        <v>#N/A</v>
      </c>
      <c r="F189" s="190" t="e">
        <f>IF($C$147=2020, VLOOKUP($B189,ListsReq!$AC$3:$AF$150,3,FALSE), IF($C$147=2019, VLOOKUP($B189,ListsReq!$AC$153:$AF$300,3,FALSE),""))</f>
        <v>#N/A</v>
      </c>
      <c r="G189" s="189" t="e">
        <f>VLOOKUP($B189,ListsReq!$AC$3:$AF$150,4,FALSE)</f>
        <v>#N/A</v>
      </c>
      <c r="H189" s="188" t="e">
        <f t="shared" si="2"/>
        <v>#N/A</v>
      </c>
      <c r="I189" s="153"/>
      <c r="J189" s="139"/>
      <c r="K189" s="139"/>
      <c r="L189" s="139"/>
      <c r="M189" s="280"/>
      <c r="N189" s="137"/>
      <c r="O189" s="137"/>
    </row>
    <row r="190" spans="1:15" hidden="1" x14ac:dyDescent="0.25">
      <c r="A190" s="281"/>
      <c r="B190" s="155"/>
      <c r="C190" s="192"/>
      <c r="D190" s="154"/>
      <c r="E190" s="189" t="e">
        <f>VLOOKUP($B190,ListsReq!$AC$3:$AF$150,2,FALSE)</f>
        <v>#N/A</v>
      </c>
      <c r="F190" s="190" t="e">
        <f>IF($C$147=2020, VLOOKUP($B190,ListsReq!$AC$3:$AF$150,3,FALSE), IF($C$147=2019, VLOOKUP($B190,ListsReq!$AC$153:$AF$300,3,FALSE),""))</f>
        <v>#N/A</v>
      </c>
      <c r="G190" s="189" t="e">
        <f>VLOOKUP($B190,ListsReq!$AC$3:$AF$150,4,FALSE)</f>
        <v>#N/A</v>
      </c>
      <c r="H190" s="188" t="e">
        <f t="shared" si="2"/>
        <v>#N/A</v>
      </c>
      <c r="I190" s="153"/>
      <c r="J190" s="139"/>
      <c r="K190" s="139"/>
      <c r="L190" s="139"/>
      <c r="M190" s="280"/>
      <c r="N190" s="137"/>
      <c r="O190" s="137"/>
    </row>
    <row r="191" spans="1:15" hidden="1" x14ac:dyDescent="0.25">
      <c r="A191" s="281"/>
      <c r="B191" s="155"/>
      <c r="C191" s="192"/>
      <c r="D191" s="154"/>
      <c r="E191" s="189" t="e">
        <f>VLOOKUP($B191,ListsReq!$AC$3:$AF$150,2,FALSE)</f>
        <v>#N/A</v>
      </c>
      <c r="F191" s="190" t="e">
        <f>IF($C$147=2020, VLOOKUP($B191,ListsReq!$AC$3:$AF$150,3,FALSE), IF($C$147=2019, VLOOKUP($B191,ListsReq!$AC$153:$AF$300,3,FALSE),""))</f>
        <v>#N/A</v>
      </c>
      <c r="G191" s="189" t="e">
        <f>VLOOKUP($B191,ListsReq!$AC$3:$AF$150,4,FALSE)</f>
        <v>#N/A</v>
      </c>
      <c r="H191" s="188" t="e">
        <f t="shared" si="2"/>
        <v>#N/A</v>
      </c>
      <c r="I191" s="153"/>
      <c r="J191" s="139"/>
      <c r="K191" s="139"/>
      <c r="L191" s="139"/>
      <c r="M191" s="280"/>
      <c r="N191" s="137"/>
      <c r="O191" s="137"/>
    </row>
    <row r="192" spans="1:15" hidden="1" x14ac:dyDescent="0.25">
      <c r="A192" s="281"/>
      <c r="B192" s="155"/>
      <c r="C192" s="192"/>
      <c r="D192" s="154"/>
      <c r="E192" s="189" t="e">
        <f>VLOOKUP($B192,ListsReq!$AC$3:$AF$150,2,FALSE)</f>
        <v>#N/A</v>
      </c>
      <c r="F192" s="190" t="e">
        <f>IF($C$147=2020, VLOOKUP($B192,ListsReq!$AC$3:$AF$150,3,FALSE), IF($C$147=2019, VLOOKUP($B192,ListsReq!$AC$153:$AF$300,3,FALSE),""))</f>
        <v>#N/A</v>
      </c>
      <c r="G192" s="189" t="e">
        <f>VLOOKUP($B192,ListsReq!$AC$3:$AF$150,4,FALSE)</f>
        <v>#N/A</v>
      </c>
      <c r="H192" s="188" t="e">
        <f t="shared" si="2"/>
        <v>#N/A</v>
      </c>
      <c r="I192" s="153"/>
      <c r="J192" s="139"/>
      <c r="K192" s="139"/>
      <c r="L192" s="139"/>
      <c r="M192" s="280"/>
      <c r="N192" s="137"/>
      <c r="O192" s="137"/>
    </row>
    <row r="193" spans="1:15" hidden="1" x14ac:dyDescent="0.25">
      <c r="A193" s="281"/>
      <c r="B193" s="155"/>
      <c r="C193" s="192"/>
      <c r="D193" s="154"/>
      <c r="E193" s="189" t="e">
        <f>VLOOKUP($B193,ListsReq!$AC$3:$AF$150,2,FALSE)</f>
        <v>#N/A</v>
      </c>
      <c r="F193" s="190" t="e">
        <f>IF($C$147=2020, VLOOKUP($B193,ListsReq!$AC$3:$AF$150,3,FALSE), IF($C$147=2019, VLOOKUP($B193,ListsReq!$AC$153:$AF$300,3,FALSE),""))</f>
        <v>#N/A</v>
      </c>
      <c r="G193" s="189" t="e">
        <f>VLOOKUP($B193,ListsReq!$AC$3:$AF$150,4,FALSE)</f>
        <v>#N/A</v>
      </c>
      <c r="H193" s="188" t="e">
        <f t="shared" si="2"/>
        <v>#N/A</v>
      </c>
      <c r="I193" s="153"/>
      <c r="J193" s="139"/>
      <c r="K193" s="139"/>
      <c r="L193" s="139"/>
      <c r="M193" s="280"/>
      <c r="N193" s="137"/>
      <c r="O193" s="137"/>
    </row>
    <row r="194" spans="1:15" hidden="1" x14ac:dyDescent="0.25">
      <c r="A194" s="281"/>
      <c r="B194" s="155"/>
      <c r="C194" s="192"/>
      <c r="D194" s="154"/>
      <c r="E194" s="189" t="e">
        <f>VLOOKUP($B194,ListsReq!$AC$3:$AF$150,2,FALSE)</f>
        <v>#N/A</v>
      </c>
      <c r="F194" s="190" t="e">
        <f>IF($C$147=2020, VLOOKUP($B194,ListsReq!$AC$3:$AF$150,3,FALSE), IF($C$147=2019, VLOOKUP($B194,ListsReq!$AC$153:$AF$300,3,FALSE),""))</f>
        <v>#N/A</v>
      </c>
      <c r="G194" s="189" t="e">
        <f>VLOOKUP($B194,ListsReq!$AC$3:$AF$150,4,FALSE)</f>
        <v>#N/A</v>
      </c>
      <c r="H194" s="188" t="e">
        <f t="shared" si="2"/>
        <v>#N/A</v>
      </c>
      <c r="I194" s="153"/>
      <c r="J194" s="139"/>
      <c r="K194" s="139"/>
      <c r="L194" s="139"/>
      <c r="M194" s="280"/>
      <c r="N194" s="137"/>
      <c r="O194" s="137"/>
    </row>
    <row r="195" spans="1:15" hidden="1" x14ac:dyDescent="0.25">
      <c r="A195" s="281"/>
      <c r="B195" s="155"/>
      <c r="C195" s="192"/>
      <c r="D195" s="154"/>
      <c r="E195" s="189" t="e">
        <f>VLOOKUP($B195,ListsReq!$AC$3:$AF$150,2,FALSE)</f>
        <v>#N/A</v>
      </c>
      <c r="F195" s="190" t="e">
        <f>IF($C$147=2020, VLOOKUP($B195,ListsReq!$AC$3:$AF$150,3,FALSE), IF($C$147=2019, VLOOKUP($B195,ListsReq!$AC$153:$AF$300,3,FALSE),""))</f>
        <v>#N/A</v>
      </c>
      <c r="G195" s="189" t="e">
        <f>VLOOKUP($B195,ListsReq!$AC$3:$AF$150,4,FALSE)</f>
        <v>#N/A</v>
      </c>
      <c r="H195" s="188" t="e">
        <f t="shared" si="2"/>
        <v>#N/A</v>
      </c>
      <c r="I195" s="153"/>
      <c r="J195" s="139"/>
      <c r="K195" s="139"/>
      <c r="L195" s="139"/>
      <c r="M195" s="280"/>
      <c r="N195" s="137"/>
      <c r="O195" s="137"/>
    </row>
    <row r="196" spans="1:15" hidden="1" x14ac:dyDescent="0.25">
      <c r="A196" s="281"/>
      <c r="B196" s="155"/>
      <c r="C196" s="192"/>
      <c r="D196" s="154"/>
      <c r="E196" s="189" t="e">
        <f>VLOOKUP($B196,ListsReq!$AC$3:$AF$150,2,FALSE)</f>
        <v>#N/A</v>
      </c>
      <c r="F196" s="190" t="e">
        <f>IF($C$147=2020, VLOOKUP($B196,ListsReq!$AC$3:$AF$150,3,FALSE), IF($C$147=2019, VLOOKUP($B196,ListsReq!$AC$153:$AF$300,3,FALSE),""))</f>
        <v>#N/A</v>
      </c>
      <c r="G196" s="189" t="e">
        <f>VLOOKUP($B196,ListsReq!$AC$3:$AF$150,4,FALSE)</f>
        <v>#N/A</v>
      </c>
      <c r="H196" s="188" t="e">
        <f t="shared" si="2"/>
        <v>#N/A</v>
      </c>
      <c r="I196" s="153"/>
      <c r="J196" s="139"/>
      <c r="K196" s="139"/>
      <c r="L196" s="139"/>
      <c r="M196" s="280"/>
      <c r="N196" s="137"/>
      <c r="O196" s="137"/>
    </row>
    <row r="197" spans="1:15" hidden="1" x14ac:dyDescent="0.25">
      <c r="A197" s="281"/>
      <c r="B197" s="155"/>
      <c r="C197" s="192"/>
      <c r="D197" s="154"/>
      <c r="E197" s="189" t="e">
        <f>VLOOKUP($B197,ListsReq!$AC$3:$AF$150,2,FALSE)</f>
        <v>#N/A</v>
      </c>
      <c r="F197" s="190" t="e">
        <f>IF($C$147=2020, VLOOKUP($B197,ListsReq!$AC$3:$AF$150,3,FALSE), IF($C$147=2019, VLOOKUP($B197,ListsReq!$AC$153:$AF$300,3,FALSE),""))</f>
        <v>#N/A</v>
      </c>
      <c r="G197" s="189" t="e">
        <f>VLOOKUP($B197,ListsReq!$AC$3:$AF$150,4,FALSE)</f>
        <v>#N/A</v>
      </c>
      <c r="H197" s="188" t="e">
        <f t="shared" si="2"/>
        <v>#N/A</v>
      </c>
      <c r="I197" s="153"/>
      <c r="J197" s="139"/>
      <c r="K197" s="139"/>
      <c r="L197" s="139"/>
      <c r="M197" s="280"/>
      <c r="N197" s="137"/>
      <c r="O197" s="137"/>
    </row>
    <row r="198" spans="1:15" hidden="1" x14ac:dyDescent="0.25">
      <c r="A198" s="281"/>
      <c r="B198" s="155"/>
      <c r="C198" s="192"/>
      <c r="D198" s="154"/>
      <c r="E198" s="189" t="e">
        <f>VLOOKUP($B198,ListsReq!$AC$3:$AF$150,2,FALSE)</f>
        <v>#N/A</v>
      </c>
      <c r="F198" s="190" t="e">
        <f>IF($C$147=2020, VLOOKUP($B198,ListsReq!$AC$3:$AF$150,3,FALSE), IF($C$147=2019, VLOOKUP($B198,ListsReq!$AC$153:$AF$300,3,FALSE),""))</f>
        <v>#N/A</v>
      </c>
      <c r="G198" s="189" t="e">
        <f>VLOOKUP($B198,ListsReq!$AC$3:$AF$150,4,FALSE)</f>
        <v>#N/A</v>
      </c>
      <c r="H198" s="188" t="e">
        <f t="shared" si="2"/>
        <v>#N/A</v>
      </c>
      <c r="I198" s="153"/>
      <c r="J198" s="139"/>
      <c r="K198" s="139"/>
      <c r="L198" s="139"/>
      <c r="M198" s="280"/>
      <c r="N198" s="137"/>
      <c r="O198" s="137"/>
    </row>
    <row r="199" spans="1:15" hidden="1" x14ac:dyDescent="0.25">
      <c r="A199" s="281"/>
      <c r="B199" s="155"/>
      <c r="C199" s="192"/>
      <c r="D199" s="154"/>
      <c r="E199" s="189" t="e">
        <f>VLOOKUP($B199,ListsReq!$AC$3:$AF$150,2,FALSE)</f>
        <v>#N/A</v>
      </c>
      <c r="F199" s="190" t="e">
        <f>IF($C$147=2020, VLOOKUP($B199,ListsReq!$AC$3:$AF$150,3,FALSE), IF($C$147=2019, VLOOKUP($B199,ListsReq!$AC$153:$AF$300,3,FALSE),""))</f>
        <v>#N/A</v>
      </c>
      <c r="G199" s="189" t="e">
        <f>VLOOKUP($B199,ListsReq!$AC$3:$AF$150,4,FALSE)</f>
        <v>#N/A</v>
      </c>
      <c r="H199" s="188" t="e">
        <f t="shared" si="2"/>
        <v>#N/A</v>
      </c>
      <c r="I199" s="153"/>
      <c r="J199" s="139"/>
      <c r="K199" s="139"/>
      <c r="L199" s="139"/>
      <c r="M199" s="280"/>
      <c r="N199" s="137"/>
      <c r="O199" s="137"/>
    </row>
    <row r="200" spans="1:15" hidden="1" x14ac:dyDescent="0.25">
      <c r="A200" s="281"/>
      <c r="B200" s="155"/>
      <c r="C200" s="192"/>
      <c r="D200" s="154"/>
      <c r="E200" s="189" t="e">
        <f>VLOOKUP($B200,ListsReq!$AC$3:$AF$150,2,FALSE)</f>
        <v>#N/A</v>
      </c>
      <c r="F200" s="190" t="e">
        <f>IF($C$147=2020, VLOOKUP($B200,ListsReq!$AC$3:$AF$150,3,FALSE), IF($C$147=2019, VLOOKUP($B200,ListsReq!$AC$153:$AF$300,3,FALSE),""))</f>
        <v>#N/A</v>
      </c>
      <c r="G200" s="189" t="e">
        <f>VLOOKUP($B200,ListsReq!$AC$3:$AF$150,4,FALSE)</f>
        <v>#N/A</v>
      </c>
      <c r="H200" s="188" t="e">
        <f t="shared" si="2"/>
        <v>#N/A</v>
      </c>
      <c r="I200" s="153"/>
      <c r="J200" s="139"/>
      <c r="K200" s="139"/>
      <c r="L200" s="139"/>
      <c r="M200" s="280"/>
      <c r="N200" s="137"/>
      <c r="O200" s="137"/>
    </row>
    <row r="201" spans="1:15" hidden="1" x14ac:dyDescent="0.25">
      <c r="A201" s="281"/>
      <c r="B201" s="155"/>
      <c r="C201" s="192"/>
      <c r="D201" s="154"/>
      <c r="E201" s="189" t="e">
        <f>VLOOKUP($B201,ListsReq!$AC$3:$AF$150,2,FALSE)</f>
        <v>#N/A</v>
      </c>
      <c r="F201" s="190" t="e">
        <f>IF($C$147=2020, VLOOKUP($B201,ListsReq!$AC$3:$AF$150,3,FALSE), IF($C$147=2019, VLOOKUP($B201,ListsReq!$AC$153:$AF$300,3,FALSE),""))</f>
        <v>#N/A</v>
      </c>
      <c r="G201" s="189" t="e">
        <f>VLOOKUP($B201,ListsReq!$AC$3:$AF$150,4,FALSE)</f>
        <v>#N/A</v>
      </c>
      <c r="H201" s="188" t="e">
        <f t="shared" si="2"/>
        <v>#N/A</v>
      </c>
      <c r="I201" s="153"/>
      <c r="J201" s="139"/>
      <c r="K201" s="139"/>
      <c r="L201" s="139"/>
      <c r="M201" s="280"/>
      <c r="N201" s="137"/>
      <c r="O201" s="137"/>
    </row>
    <row r="202" spans="1:15" hidden="1" x14ac:dyDescent="0.25">
      <c r="A202" s="281"/>
      <c r="B202" s="155"/>
      <c r="C202" s="192"/>
      <c r="D202" s="154"/>
      <c r="E202" s="189" t="e">
        <f>VLOOKUP($B202,ListsReq!$AC$3:$AF$150,2,FALSE)</f>
        <v>#N/A</v>
      </c>
      <c r="F202" s="190" t="e">
        <f>IF($C$147=2020, VLOOKUP($B202,ListsReq!$AC$3:$AF$150,3,FALSE), IF($C$147=2019, VLOOKUP($B202,ListsReq!$AC$153:$AF$300,3,FALSE),""))</f>
        <v>#N/A</v>
      </c>
      <c r="G202" s="189" t="e">
        <f>VLOOKUP($B202,ListsReq!$AC$3:$AF$150,4,FALSE)</f>
        <v>#N/A</v>
      </c>
      <c r="H202" s="188" t="e">
        <f t="shared" si="2"/>
        <v>#N/A</v>
      </c>
      <c r="I202" s="153"/>
      <c r="J202" s="139"/>
      <c r="K202" s="139"/>
      <c r="L202" s="139"/>
      <c r="M202" s="280"/>
      <c r="N202" s="137"/>
      <c r="O202" s="137"/>
    </row>
    <row r="203" spans="1:15" hidden="1" x14ac:dyDescent="0.25">
      <c r="A203" s="281"/>
      <c r="B203" s="155"/>
      <c r="C203" s="192"/>
      <c r="D203" s="154"/>
      <c r="E203" s="189" t="e">
        <f>VLOOKUP($B203,ListsReq!$AC$3:$AF$150,2,FALSE)</f>
        <v>#N/A</v>
      </c>
      <c r="F203" s="190" t="e">
        <f>IF($C$147=2020, VLOOKUP($B203,ListsReq!$AC$3:$AF$150,3,FALSE), IF($C$147=2019, VLOOKUP($B203,ListsReq!$AC$153:$AF$300,3,FALSE),""))</f>
        <v>#N/A</v>
      </c>
      <c r="G203" s="189" t="e">
        <f>VLOOKUP($B203,ListsReq!$AC$3:$AF$150,4,FALSE)</f>
        <v>#N/A</v>
      </c>
      <c r="H203" s="188" t="e">
        <f t="shared" si="2"/>
        <v>#N/A</v>
      </c>
      <c r="I203" s="153"/>
      <c r="J203" s="139"/>
      <c r="K203" s="139"/>
      <c r="L203" s="139"/>
      <c r="M203" s="280"/>
      <c r="N203" s="137"/>
      <c r="O203" s="137"/>
    </row>
    <row r="204" spans="1:15" hidden="1" x14ac:dyDescent="0.25">
      <c r="A204" s="281"/>
      <c r="B204" s="155"/>
      <c r="C204" s="192"/>
      <c r="D204" s="154"/>
      <c r="E204" s="189" t="e">
        <f>VLOOKUP($B204,ListsReq!$AC$3:$AF$150,2,FALSE)</f>
        <v>#N/A</v>
      </c>
      <c r="F204" s="190" t="e">
        <f>IF($C$147=2020, VLOOKUP($B204,ListsReq!$AC$3:$AF$150,3,FALSE), IF($C$147=2019, VLOOKUP($B204,ListsReq!$AC$153:$AF$300,3,FALSE),""))</f>
        <v>#N/A</v>
      </c>
      <c r="G204" s="189" t="e">
        <f>VLOOKUP($B204,ListsReq!$AC$3:$AF$150,4,FALSE)</f>
        <v>#N/A</v>
      </c>
      <c r="H204" s="188" t="e">
        <f t="shared" si="2"/>
        <v>#N/A</v>
      </c>
      <c r="I204" s="153"/>
      <c r="J204" s="139"/>
      <c r="K204" s="139"/>
      <c r="L204" s="139"/>
      <c r="M204" s="280"/>
      <c r="N204" s="137"/>
      <c r="O204" s="137"/>
    </row>
    <row r="205" spans="1:15" hidden="1" x14ac:dyDescent="0.25">
      <c r="A205" s="281"/>
      <c r="B205" s="155"/>
      <c r="C205" s="192"/>
      <c r="D205" s="154"/>
      <c r="E205" s="189" t="e">
        <f>VLOOKUP($B205,ListsReq!$AC$3:$AF$150,2,FALSE)</f>
        <v>#N/A</v>
      </c>
      <c r="F205" s="190" t="e">
        <f>IF($C$147=2020, VLOOKUP($B205,ListsReq!$AC$3:$AF$150,3,FALSE), IF($C$147=2019, VLOOKUP($B205,ListsReq!$AC$153:$AF$300,3,FALSE),""))</f>
        <v>#N/A</v>
      </c>
      <c r="G205" s="189" t="e">
        <f>VLOOKUP($B205,ListsReq!$AC$3:$AF$150,4,FALSE)</f>
        <v>#N/A</v>
      </c>
      <c r="H205" s="188" t="e">
        <f t="shared" si="2"/>
        <v>#N/A</v>
      </c>
      <c r="I205" s="153"/>
      <c r="J205" s="139"/>
      <c r="K205" s="139"/>
      <c r="L205" s="139"/>
      <c r="M205" s="280"/>
      <c r="N205" s="137"/>
      <c r="O205" s="137"/>
    </row>
    <row r="206" spans="1:15" hidden="1" x14ac:dyDescent="0.25">
      <c r="A206" s="281"/>
      <c r="B206" s="155"/>
      <c r="C206" s="192"/>
      <c r="D206" s="154"/>
      <c r="E206" s="189" t="e">
        <f>VLOOKUP($B206,ListsReq!$AC$3:$AF$150,2,FALSE)</f>
        <v>#N/A</v>
      </c>
      <c r="F206" s="190" t="e">
        <f>IF($C$147=2020, VLOOKUP($B206,ListsReq!$AC$3:$AF$150,3,FALSE), IF($C$147=2019, VLOOKUP($B206,ListsReq!$AC$153:$AF$300,3,FALSE),""))</f>
        <v>#N/A</v>
      </c>
      <c r="G206" s="189" t="e">
        <f>VLOOKUP($B206,ListsReq!$AC$3:$AF$150,4,FALSE)</f>
        <v>#N/A</v>
      </c>
      <c r="H206" s="188" t="e">
        <f t="shared" si="2"/>
        <v>#N/A</v>
      </c>
      <c r="I206" s="153"/>
      <c r="J206" s="139"/>
      <c r="K206" s="139"/>
      <c r="L206" s="139"/>
      <c r="M206" s="280"/>
      <c r="N206" s="137"/>
      <c r="O206" s="137"/>
    </row>
    <row r="207" spans="1:15" hidden="1" x14ac:dyDescent="0.25">
      <c r="A207" s="281"/>
      <c r="B207" s="155"/>
      <c r="C207" s="192"/>
      <c r="D207" s="154"/>
      <c r="E207" s="189" t="e">
        <f>VLOOKUP($B207,ListsReq!$AC$3:$AF$150,2,FALSE)</f>
        <v>#N/A</v>
      </c>
      <c r="F207" s="190" t="e">
        <f>IF($C$147=2020, VLOOKUP($B207,ListsReq!$AC$3:$AF$150,3,FALSE), IF($C$147=2019, VLOOKUP($B207,ListsReq!$AC$153:$AF$300,3,FALSE),""))</f>
        <v>#N/A</v>
      </c>
      <c r="G207" s="189" t="e">
        <f>VLOOKUP($B207,ListsReq!$AC$3:$AF$150,4,FALSE)</f>
        <v>#N/A</v>
      </c>
      <c r="H207" s="188" t="e">
        <f t="shared" si="2"/>
        <v>#N/A</v>
      </c>
      <c r="I207" s="153"/>
      <c r="J207" s="139"/>
      <c r="K207" s="139"/>
      <c r="L207" s="139"/>
      <c r="M207" s="280"/>
      <c r="N207" s="137"/>
      <c r="O207" s="137"/>
    </row>
    <row r="208" spans="1:15" hidden="1" x14ac:dyDescent="0.25">
      <c r="A208" s="281"/>
      <c r="B208" s="155"/>
      <c r="C208" s="192"/>
      <c r="D208" s="154"/>
      <c r="E208" s="189" t="e">
        <f>VLOOKUP($B208,ListsReq!$AC$3:$AF$150,2,FALSE)</f>
        <v>#N/A</v>
      </c>
      <c r="F208" s="190" t="e">
        <f>IF($C$147=2020, VLOOKUP($B208,ListsReq!$AC$3:$AF$150,3,FALSE), IF($C$147=2019, VLOOKUP($B208,ListsReq!$AC$153:$AF$300,3,FALSE),""))</f>
        <v>#N/A</v>
      </c>
      <c r="G208" s="189" t="e">
        <f>VLOOKUP($B208,ListsReq!$AC$3:$AF$150,4,FALSE)</f>
        <v>#N/A</v>
      </c>
      <c r="H208" s="188" t="e">
        <f t="shared" si="2"/>
        <v>#N/A</v>
      </c>
      <c r="I208" s="153"/>
      <c r="J208" s="139"/>
      <c r="K208" s="139"/>
      <c r="L208" s="139"/>
      <c r="M208" s="280"/>
      <c r="N208" s="137"/>
      <c r="O208" s="137"/>
    </row>
    <row r="209" spans="1:15" hidden="1" x14ac:dyDescent="0.25">
      <c r="A209" s="281"/>
      <c r="B209" s="155"/>
      <c r="C209" s="192"/>
      <c r="D209" s="154"/>
      <c r="E209" s="189" t="e">
        <f>VLOOKUP($B209,ListsReq!$AC$3:$AF$150,2,FALSE)</f>
        <v>#N/A</v>
      </c>
      <c r="F209" s="190" t="e">
        <f>IF($C$147=2020, VLOOKUP($B209,ListsReq!$AC$3:$AF$150,3,FALSE), IF($C$147=2019, VLOOKUP($B209,ListsReq!$AC$153:$AF$300,3,FALSE),""))</f>
        <v>#N/A</v>
      </c>
      <c r="G209" s="189" t="e">
        <f>VLOOKUP($B209,ListsReq!$AC$3:$AF$150,4,FALSE)</f>
        <v>#N/A</v>
      </c>
      <c r="H209" s="188" t="e">
        <f t="shared" si="2"/>
        <v>#N/A</v>
      </c>
      <c r="I209" s="153"/>
      <c r="J209" s="139"/>
      <c r="K209" s="139"/>
      <c r="L209" s="139"/>
      <c r="M209" s="280"/>
      <c r="N209" s="137"/>
      <c r="O209" s="137"/>
    </row>
    <row r="210" spans="1:15" hidden="1" x14ac:dyDescent="0.25">
      <c r="A210" s="281"/>
      <c r="B210" s="155"/>
      <c r="C210" s="192"/>
      <c r="D210" s="154"/>
      <c r="E210" s="189" t="e">
        <f>VLOOKUP($B210,ListsReq!$AC$3:$AF$150,2,FALSE)</f>
        <v>#N/A</v>
      </c>
      <c r="F210" s="190" t="e">
        <f>IF($C$147=2020, VLOOKUP($B210,ListsReq!$AC$3:$AF$150,3,FALSE), IF($C$147=2019, VLOOKUP($B210,ListsReq!$AC$153:$AF$300,3,FALSE),""))</f>
        <v>#N/A</v>
      </c>
      <c r="G210" s="189" t="e">
        <f>VLOOKUP($B210,ListsReq!$AC$3:$AF$150,4,FALSE)</f>
        <v>#N/A</v>
      </c>
      <c r="H210" s="188" t="e">
        <f t="shared" si="2"/>
        <v>#N/A</v>
      </c>
      <c r="I210" s="153"/>
      <c r="J210" s="139"/>
      <c r="K210" s="139"/>
      <c r="L210" s="139"/>
      <c r="M210" s="280"/>
      <c r="N210" s="137"/>
      <c r="O210" s="137"/>
    </row>
    <row r="211" spans="1:15" hidden="1" x14ac:dyDescent="0.25">
      <c r="A211" s="281"/>
      <c r="B211" s="155"/>
      <c r="C211" s="192"/>
      <c r="D211" s="154"/>
      <c r="E211" s="189" t="e">
        <f>VLOOKUP($B211,ListsReq!$AC$3:$AF$150,2,FALSE)</f>
        <v>#N/A</v>
      </c>
      <c r="F211" s="190" t="e">
        <f>IF($C$147=2020, VLOOKUP($B211,ListsReq!$AC$3:$AF$150,3,FALSE), IF($C$147=2019, VLOOKUP($B211,ListsReq!$AC$153:$AF$300,3,FALSE),""))</f>
        <v>#N/A</v>
      </c>
      <c r="G211" s="189" t="e">
        <f>VLOOKUP($B211,ListsReq!$AC$3:$AF$150,4,FALSE)</f>
        <v>#N/A</v>
      </c>
      <c r="H211" s="188" t="e">
        <f t="shared" si="2"/>
        <v>#N/A</v>
      </c>
      <c r="I211" s="153"/>
      <c r="J211" s="139"/>
      <c r="K211" s="139"/>
      <c r="L211" s="139"/>
      <c r="M211" s="280"/>
      <c r="N211" s="137"/>
      <c r="O211" s="137"/>
    </row>
    <row r="212" spans="1:15" hidden="1" x14ac:dyDescent="0.25">
      <c r="A212" s="281"/>
      <c r="B212" s="155"/>
      <c r="C212" s="191"/>
      <c r="D212" s="151"/>
      <c r="E212" s="189" t="e">
        <f>VLOOKUP($B212,ListsReq!$AC$3:$AF$150,2,FALSE)</f>
        <v>#N/A</v>
      </c>
      <c r="F212" s="190" t="e">
        <f>IF($C$147=2020, VLOOKUP($B212,ListsReq!$AC$3:$AF$150,3,FALSE), IF($C$147=2019, VLOOKUP($B212,ListsReq!$AC$153:$AF$300,3,FALSE),""))</f>
        <v>#N/A</v>
      </c>
      <c r="G212" s="189" t="e">
        <f>VLOOKUP($B212,ListsReq!$AC$3:$AF$150,4,FALSE)</f>
        <v>#N/A</v>
      </c>
      <c r="H212" s="188" t="e">
        <f t="shared" si="2"/>
        <v>#N/A</v>
      </c>
      <c r="I212" s="150"/>
      <c r="J212" s="139"/>
      <c r="K212" s="139"/>
      <c r="L212" s="139"/>
      <c r="M212" s="280"/>
      <c r="N212" s="137"/>
      <c r="O212" s="137"/>
    </row>
    <row r="213" spans="1:15" hidden="1" x14ac:dyDescent="0.25">
      <c r="A213" s="281"/>
      <c r="B213" s="155"/>
      <c r="C213" s="191"/>
      <c r="D213" s="151"/>
      <c r="E213" s="189" t="e">
        <f>VLOOKUP($B213,ListsReq!$AC$3:$AF$150,2,FALSE)</f>
        <v>#N/A</v>
      </c>
      <c r="F213" s="190" t="e">
        <f>IF($C$147=2020, VLOOKUP($B213,ListsReq!$AC$3:$AF$150,3,FALSE), IF($C$147=2019, VLOOKUP($B213,ListsReq!$AC$153:$AF$300,3,FALSE),""))</f>
        <v>#N/A</v>
      </c>
      <c r="G213" s="189" t="e">
        <f>VLOOKUP($B213,ListsReq!$AC$3:$AF$150,4,FALSE)</f>
        <v>#N/A</v>
      </c>
      <c r="H213" s="188" t="e">
        <f t="shared" si="2"/>
        <v>#N/A</v>
      </c>
      <c r="I213" s="150"/>
      <c r="J213" s="139"/>
      <c r="K213" s="139"/>
      <c r="L213" s="139"/>
      <c r="M213" s="280"/>
      <c r="N213" s="137"/>
      <c r="O213" s="137"/>
    </row>
    <row r="214" spans="1:15" hidden="1" x14ac:dyDescent="0.25">
      <c r="A214" s="281"/>
      <c r="B214" s="155"/>
      <c r="C214" s="191"/>
      <c r="D214" s="151"/>
      <c r="E214" s="189" t="e">
        <f>VLOOKUP($B214,ListsReq!$AC$3:$AF$150,2,FALSE)</f>
        <v>#N/A</v>
      </c>
      <c r="F214" s="190" t="e">
        <f>IF($C$147=2020, VLOOKUP($B214,ListsReq!$AC$3:$AF$150,3,FALSE), IF($C$147=2019, VLOOKUP($B214,ListsReq!$AC$153:$AF$300,3,FALSE),""))</f>
        <v>#N/A</v>
      </c>
      <c r="G214" s="189" t="e">
        <f>VLOOKUP($B214,ListsReq!$AC$3:$AF$150,4,FALSE)</f>
        <v>#N/A</v>
      </c>
      <c r="H214" s="188" t="e">
        <f t="shared" ref="H214:H239" si="3">(F214*D214)/1000</f>
        <v>#N/A</v>
      </c>
      <c r="I214" s="150"/>
      <c r="J214" s="139"/>
      <c r="K214" s="139"/>
      <c r="L214" s="139"/>
      <c r="M214" s="280"/>
      <c r="N214" s="137"/>
      <c r="O214" s="137"/>
    </row>
    <row r="215" spans="1:15" hidden="1" x14ac:dyDescent="0.25">
      <c r="A215" s="281"/>
      <c r="B215" s="155"/>
      <c r="C215" s="191"/>
      <c r="D215" s="151"/>
      <c r="E215" s="189" t="e">
        <f>VLOOKUP($B215,ListsReq!$AC$3:$AF$150,2,FALSE)</f>
        <v>#N/A</v>
      </c>
      <c r="F215" s="190" t="e">
        <f>IF($C$147=2020, VLOOKUP($B215,ListsReq!$AC$3:$AF$150,3,FALSE), IF($C$147=2019, VLOOKUP($B215,ListsReq!$AC$153:$AF$300,3,FALSE),""))</f>
        <v>#N/A</v>
      </c>
      <c r="G215" s="189" t="e">
        <f>VLOOKUP($B215,ListsReq!$AC$3:$AF$150,4,FALSE)</f>
        <v>#N/A</v>
      </c>
      <c r="H215" s="188" t="e">
        <f t="shared" si="3"/>
        <v>#N/A</v>
      </c>
      <c r="I215" s="150"/>
      <c r="J215" s="139"/>
      <c r="K215" s="139"/>
      <c r="L215" s="139"/>
      <c r="M215" s="280"/>
      <c r="N215" s="137"/>
      <c r="O215" s="137"/>
    </row>
    <row r="216" spans="1:15" hidden="1" x14ac:dyDescent="0.25">
      <c r="A216" s="281"/>
      <c r="B216" s="155"/>
      <c r="C216" s="191"/>
      <c r="D216" s="151"/>
      <c r="E216" s="189" t="e">
        <f>VLOOKUP($B216,ListsReq!$AC$3:$AF$150,2,FALSE)</f>
        <v>#N/A</v>
      </c>
      <c r="F216" s="190" t="e">
        <f>IF($C$147=2020, VLOOKUP($B216,ListsReq!$AC$3:$AF$150,3,FALSE), IF($C$147=2019, VLOOKUP($B216,ListsReq!$AC$153:$AF$300,3,FALSE),""))</f>
        <v>#N/A</v>
      </c>
      <c r="G216" s="189" t="e">
        <f>VLOOKUP($B216,ListsReq!$AC$3:$AF$150,4,FALSE)</f>
        <v>#N/A</v>
      </c>
      <c r="H216" s="188" t="e">
        <f t="shared" si="3"/>
        <v>#N/A</v>
      </c>
      <c r="I216" s="150"/>
      <c r="J216" s="139"/>
      <c r="K216" s="139"/>
      <c r="L216" s="139"/>
      <c r="M216" s="280"/>
      <c r="N216" s="137"/>
      <c r="O216" s="137"/>
    </row>
    <row r="217" spans="1:15" hidden="1" x14ac:dyDescent="0.25">
      <c r="A217" s="281"/>
      <c r="B217" s="155"/>
      <c r="C217" s="191"/>
      <c r="D217" s="151"/>
      <c r="E217" s="189" t="e">
        <f>VLOOKUP($B217,ListsReq!$AC$3:$AF$150,2,FALSE)</f>
        <v>#N/A</v>
      </c>
      <c r="F217" s="190" t="e">
        <f>IF($C$147=2020, VLOOKUP($B217,ListsReq!$AC$3:$AF$150,3,FALSE), IF($C$147=2019, VLOOKUP($B217,ListsReq!$AC$153:$AF$300,3,FALSE),""))</f>
        <v>#N/A</v>
      </c>
      <c r="G217" s="189" t="e">
        <f>VLOOKUP($B217,ListsReq!$AC$3:$AF$150,4,FALSE)</f>
        <v>#N/A</v>
      </c>
      <c r="H217" s="188" t="e">
        <f t="shared" si="3"/>
        <v>#N/A</v>
      </c>
      <c r="I217" s="150"/>
      <c r="J217" s="139"/>
      <c r="K217" s="139"/>
      <c r="L217" s="139"/>
      <c r="M217" s="280"/>
      <c r="N217" s="137"/>
      <c r="O217" s="137"/>
    </row>
    <row r="218" spans="1:15" hidden="1" x14ac:dyDescent="0.25">
      <c r="A218" s="281"/>
      <c r="B218" s="155"/>
      <c r="C218" s="191"/>
      <c r="D218" s="151"/>
      <c r="E218" s="189" t="e">
        <f>VLOOKUP($B218,ListsReq!$AC$3:$AF$150,2,FALSE)</f>
        <v>#N/A</v>
      </c>
      <c r="F218" s="190" t="e">
        <f>IF($C$147=2020, VLOOKUP($B218,ListsReq!$AC$3:$AF$150,3,FALSE), IF($C$147=2019, VLOOKUP($B218,ListsReq!$AC$153:$AF$300,3,FALSE),""))</f>
        <v>#N/A</v>
      </c>
      <c r="G218" s="189" t="e">
        <f>VLOOKUP($B218,ListsReq!$AC$3:$AF$150,4,FALSE)</f>
        <v>#N/A</v>
      </c>
      <c r="H218" s="188" t="e">
        <f t="shared" si="3"/>
        <v>#N/A</v>
      </c>
      <c r="I218" s="150"/>
      <c r="J218" s="139"/>
      <c r="K218" s="139"/>
      <c r="L218" s="139"/>
      <c r="M218" s="280"/>
      <c r="N218" s="137"/>
      <c r="O218" s="137"/>
    </row>
    <row r="219" spans="1:15" hidden="1" x14ac:dyDescent="0.25">
      <c r="A219" s="281"/>
      <c r="B219" s="155"/>
      <c r="C219" s="191"/>
      <c r="D219" s="151"/>
      <c r="E219" s="189" t="e">
        <f>VLOOKUP($B219,ListsReq!$AC$3:$AF$150,2,FALSE)</f>
        <v>#N/A</v>
      </c>
      <c r="F219" s="190" t="e">
        <f>IF($C$147=2020, VLOOKUP($B219,ListsReq!$AC$3:$AF$150,3,FALSE), IF($C$147=2019, VLOOKUP($B219,ListsReq!$AC$153:$AF$300,3,FALSE),""))</f>
        <v>#N/A</v>
      </c>
      <c r="G219" s="189" t="e">
        <f>VLOOKUP($B219,ListsReq!$AC$3:$AF$150,4,FALSE)</f>
        <v>#N/A</v>
      </c>
      <c r="H219" s="188" t="e">
        <f t="shared" si="3"/>
        <v>#N/A</v>
      </c>
      <c r="I219" s="150"/>
      <c r="J219" s="139"/>
      <c r="K219" s="139"/>
      <c r="L219" s="139"/>
      <c r="M219" s="280"/>
      <c r="N219" s="137"/>
      <c r="O219" s="137"/>
    </row>
    <row r="220" spans="1:15" hidden="1" x14ac:dyDescent="0.25">
      <c r="A220" s="281"/>
      <c r="B220" s="155"/>
      <c r="C220" s="191"/>
      <c r="D220" s="151"/>
      <c r="E220" s="189" t="e">
        <f>VLOOKUP($B220,ListsReq!$AC$3:$AF$150,2,FALSE)</f>
        <v>#N/A</v>
      </c>
      <c r="F220" s="190" t="e">
        <f>IF($C$147=2020, VLOOKUP($B220,ListsReq!$AC$3:$AF$150,3,FALSE), IF($C$147=2019, VLOOKUP($B220,ListsReq!$AC$153:$AF$300,3,FALSE),""))</f>
        <v>#N/A</v>
      </c>
      <c r="G220" s="189" t="e">
        <f>VLOOKUP($B220,ListsReq!$AC$3:$AF$150,4,FALSE)</f>
        <v>#N/A</v>
      </c>
      <c r="H220" s="188" t="e">
        <f t="shared" si="3"/>
        <v>#N/A</v>
      </c>
      <c r="I220" s="150"/>
      <c r="J220" s="139"/>
      <c r="K220" s="139"/>
      <c r="L220" s="139"/>
      <c r="M220" s="280"/>
      <c r="N220" s="137"/>
      <c r="O220" s="137"/>
    </row>
    <row r="221" spans="1:15" hidden="1" x14ac:dyDescent="0.25">
      <c r="A221" s="281"/>
      <c r="B221" s="155"/>
      <c r="C221" s="191"/>
      <c r="D221" s="151"/>
      <c r="E221" s="189" t="e">
        <f>VLOOKUP($B221,ListsReq!$AC$3:$AF$150,2,FALSE)</f>
        <v>#N/A</v>
      </c>
      <c r="F221" s="190" t="e">
        <f>IF($C$147=2020, VLOOKUP($B221,ListsReq!$AC$3:$AF$150,3,FALSE), IF($C$147=2019, VLOOKUP($B221,ListsReq!$AC$153:$AF$300,3,FALSE),""))</f>
        <v>#N/A</v>
      </c>
      <c r="G221" s="189" t="e">
        <f>VLOOKUP($B221,ListsReq!$AC$3:$AF$150,4,FALSE)</f>
        <v>#N/A</v>
      </c>
      <c r="H221" s="188" t="e">
        <f t="shared" si="3"/>
        <v>#N/A</v>
      </c>
      <c r="I221" s="150"/>
      <c r="J221" s="139"/>
      <c r="K221" s="139"/>
      <c r="L221" s="139"/>
      <c r="M221" s="280"/>
      <c r="N221" s="137"/>
      <c r="O221" s="137"/>
    </row>
    <row r="222" spans="1:15" hidden="1" x14ac:dyDescent="0.25">
      <c r="A222" s="281"/>
      <c r="B222" s="155"/>
      <c r="C222" s="191"/>
      <c r="D222" s="151"/>
      <c r="E222" s="189" t="e">
        <f>VLOOKUP($B222,ListsReq!$AC$3:$AF$150,2,FALSE)</f>
        <v>#N/A</v>
      </c>
      <c r="F222" s="190" t="e">
        <f>IF($C$147=2020, VLOOKUP($B222,ListsReq!$AC$3:$AF$150,3,FALSE), IF($C$147=2019, VLOOKUP($B222,ListsReq!$AC$153:$AF$300,3,FALSE),""))</f>
        <v>#N/A</v>
      </c>
      <c r="G222" s="189" t="e">
        <f>VLOOKUP($B222,ListsReq!$AC$3:$AF$150,4,FALSE)</f>
        <v>#N/A</v>
      </c>
      <c r="H222" s="188" t="e">
        <f t="shared" si="3"/>
        <v>#N/A</v>
      </c>
      <c r="I222" s="150"/>
      <c r="J222" s="139"/>
      <c r="K222" s="139"/>
      <c r="L222" s="139"/>
      <c r="M222" s="280"/>
      <c r="N222" s="137"/>
      <c r="O222" s="137"/>
    </row>
    <row r="223" spans="1:15" hidden="1" x14ac:dyDescent="0.25">
      <c r="A223" s="281"/>
      <c r="B223" s="155"/>
      <c r="C223" s="191"/>
      <c r="D223" s="151"/>
      <c r="E223" s="189" t="e">
        <f>VLOOKUP($B223,ListsReq!$AC$3:$AF$150,2,FALSE)</f>
        <v>#N/A</v>
      </c>
      <c r="F223" s="190" t="e">
        <f>IF($C$147=2020, VLOOKUP($B223,ListsReq!$AC$3:$AF$150,3,FALSE), IF($C$147=2019, VLOOKUP($B223,ListsReq!$AC$153:$AF$300,3,FALSE),""))</f>
        <v>#N/A</v>
      </c>
      <c r="G223" s="189" t="e">
        <f>VLOOKUP($B223,ListsReq!$AC$3:$AF$150,4,FALSE)</f>
        <v>#N/A</v>
      </c>
      <c r="H223" s="188" t="e">
        <f t="shared" si="3"/>
        <v>#N/A</v>
      </c>
      <c r="I223" s="150"/>
      <c r="J223" s="139"/>
      <c r="K223" s="139"/>
      <c r="L223" s="139"/>
      <c r="M223" s="280"/>
      <c r="N223" s="137"/>
      <c r="O223" s="137"/>
    </row>
    <row r="224" spans="1:15" hidden="1" x14ac:dyDescent="0.25">
      <c r="A224" s="281"/>
      <c r="B224" s="155"/>
      <c r="C224" s="191"/>
      <c r="D224" s="151"/>
      <c r="E224" s="189" t="e">
        <f>VLOOKUP($B224,ListsReq!$AC$3:$AF$150,2,FALSE)</f>
        <v>#N/A</v>
      </c>
      <c r="F224" s="190" t="e">
        <f>IF($C$147=2020, VLOOKUP($B224,ListsReq!$AC$3:$AF$150,3,FALSE), IF($C$147=2019, VLOOKUP($B224,ListsReq!$AC$153:$AF$300,3,FALSE),""))</f>
        <v>#N/A</v>
      </c>
      <c r="G224" s="189" t="e">
        <f>VLOOKUP($B224,ListsReq!$AC$3:$AF$150,4,FALSE)</f>
        <v>#N/A</v>
      </c>
      <c r="H224" s="188" t="e">
        <f t="shared" si="3"/>
        <v>#N/A</v>
      </c>
      <c r="I224" s="150"/>
      <c r="J224" s="139"/>
      <c r="K224" s="139"/>
      <c r="L224" s="139"/>
      <c r="M224" s="280"/>
      <c r="N224" s="137"/>
      <c r="O224" s="137"/>
    </row>
    <row r="225" spans="1:15" hidden="1" x14ac:dyDescent="0.25">
      <c r="A225" s="281"/>
      <c r="B225" s="155"/>
      <c r="C225" s="191"/>
      <c r="D225" s="151"/>
      <c r="E225" s="189" t="e">
        <f>VLOOKUP($B225,ListsReq!$AC$3:$AF$150,2,FALSE)</f>
        <v>#N/A</v>
      </c>
      <c r="F225" s="190" t="e">
        <f>IF($C$147=2020, VLOOKUP($B225,ListsReq!$AC$3:$AF$150,3,FALSE), IF($C$147=2019, VLOOKUP($B225,ListsReq!$AC$153:$AF$300,3,FALSE),""))</f>
        <v>#N/A</v>
      </c>
      <c r="G225" s="189" t="e">
        <f>VLOOKUP($B225,ListsReq!$AC$3:$AF$150,4,FALSE)</f>
        <v>#N/A</v>
      </c>
      <c r="H225" s="188" t="e">
        <f t="shared" si="3"/>
        <v>#N/A</v>
      </c>
      <c r="I225" s="150"/>
      <c r="J225" s="139"/>
      <c r="K225" s="139"/>
      <c r="L225" s="139"/>
      <c r="M225" s="280"/>
      <c r="N225" s="137"/>
      <c r="O225" s="137"/>
    </row>
    <row r="226" spans="1:15" hidden="1" x14ac:dyDescent="0.25">
      <c r="A226" s="281"/>
      <c r="B226" s="155"/>
      <c r="C226" s="191"/>
      <c r="D226" s="151"/>
      <c r="E226" s="189" t="e">
        <f>VLOOKUP($B226,ListsReq!$AC$3:$AF$150,2,FALSE)</f>
        <v>#N/A</v>
      </c>
      <c r="F226" s="190" t="e">
        <f>IF($C$147=2020, VLOOKUP($B226,ListsReq!$AC$3:$AF$150,3,FALSE), IF($C$147=2019, VLOOKUP($B226,ListsReq!$AC$153:$AF$300,3,FALSE),""))</f>
        <v>#N/A</v>
      </c>
      <c r="G226" s="189" t="e">
        <f>VLOOKUP($B226,ListsReq!$AC$3:$AF$150,4,FALSE)</f>
        <v>#N/A</v>
      </c>
      <c r="H226" s="188" t="e">
        <f t="shared" si="3"/>
        <v>#N/A</v>
      </c>
      <c r="I226" s="150"/>
      <c r="J226" s="139"/>
      <c r="K226" s="139"/>
      <c r="L226" s="139"/>
      <c r="M226" s="280"/>
      <c r="N226" s="137"/>
      <c r="O226" s="137"/>
    </row>
    <row r="227" spans="1:15" hidden="1" x14ac:dyDescent="0.25">
      <c r="A227" s="281"/>
      <c r="B227" s="155"/>
      <c r="C227" s="191"/>
      <c r="D227" s="151"/>
      <c r="E227" s="189" t="e">
        <f>VLOOKUP($B227,ListsReq!$AC$3:$AF$150,2,FALSE)</f>
        <v>#N/A</v>
      </c>
      <c r="F227" s="190" t="e">
        <f>IF($C$147=2020, VLOOKUP($B227,ListsReq!$AC$3:$AF$150,3,FALSE), IF($C$147=2019, VLOOKUP($B227,ListsReq!$AC$153:$AF$300,3,FALSE),""))</f>
        <v>#N/A</v>
      </c>
      <c r="G227" s="189" t="e">
        <f>VLOOKUP($B227,ListsReq!$AC$3:$AF$150,4,FALSE)</f>
        <v>#N/A</v>
      </c>
      <c r="H227" s="188" t="e">
        <f t="shared" si="3"/>
        <v>#N/A</v>
      </c>
      <c r="I227" s="150"/>
      <c r="J227" s="139"/>
      <c r="K227" s="139"/>
      <c r="L227" s="139"/>
      <c r="M227" s="280"/>
      <c r="N227" s="137"/>
      <c r="O227" s="137"/>
    </row>
    <row r="228" spans="1:15" hidden="1" x14ac:dyDescent="0.25">
      <c r="A228" s="281"/>
      <c r="B228" s="155"/>
      <c r="C228" s="191"/>
      <c r="D228" s="151"/>
      <c r="E228" s="189" t="e">
        <f>VLOOKUP($B228,ListsReq!$AC$3:$AF$150,2,FALSE)</f>
        <v>#N/A</v>
      </c>
      <c r="F228" s="190" t="e">
        <f>IF($C$147=2020, VLOOKUP($B228,ListsReq!$AC$3:$AF$150,3,FALSE), IF($C$147=2019, VLOOKUP($B228,ListsReq!$AC$153:$AF$300,3,FALSE),""))</f>
        <v>#N/A</v>
      </c>
      <c r="G228" s="189" t="e">
        <f>VLOOKUP($B228,ListsReq!$AC$3:$AF$150,4,FALSE)</f>
        <v>#N/A</v>
      </c>
      <c r="H228" s="188" t="e">
        <f t="shared" si="3"/>
        <v>#N/A</v>
      </c>
      <c r="I228" s="150"/>
      <c r="J228" s="139"/>
      <c r="K228" s="139"/>
      <c r="L228" s="139"/>
      <c r="M228" s="280"/>
      <c r="N228" s="137"/>
      <c r="O228" s="137"/>
    </row>
    <row r="229" spans="1:15" hidden="1" x14ac:dyDescent="0.25">
      <c r="A229" s="281"/>
      <c r="B229" s="155"/>
      <c r="C229" s="191"/>
      <c r="D229" s="151"/>
      <c r="E229" s="189" t="e">
        <f>VLOOKUP($B229,ListsReq!$AC$3:$AF$150,2,FALSE)</f>
        <v>#N/A</v>
      </c>
      <c r="F229" s="190" t="e">
        <f>IF($C$147=2020, VLOOKUP($B229,ListsReq!$AC$3:$AF$150,3,FALSE), IF($C$147=2019, VLOOKUP($B229,ListsReq!$AC$153:$AF$300,3,FALSE),""))</f>
        <v>#N/A</v>
      </c>
      <c r="G229" s="189" t="e">
        <f>VLOOKUP($B229,ListsReq!$AC$3:$AF$150,4,FALSE)</f>
        <v>#N/A</v>
      </c>
      <c r="H229" s="188" t="e">
        <f t="shared" si="3"/>
        <v>#N/A</v>
      </c>
      <c r="I229" s="150"/>
      <c r="J229" s="139"/>
      <c r="K229" s="139"/>
      <c r="L229" s="139"/>
      <c r="M229" s="280"/>
      <c r="N229" s="137"/>
      <c r="O229" s="137"/>
    </row>
    <row r="230" spans="1:15" hidden="1" x14ac:dyDescent="0.25">
      <c r="A230" s="281"/>
      <c r="B230" s="155"/>
      <c r="C230" s="191"/>
      <c r="D230" s="151"/>
      <c r="E230" s="189" t="e">
        <f>VLOOKUP($B230,ListsReq!$AC$3:$AF$150,2,FALSE)</f>
        <v>#N/A</v>
      </c>
      <c r="F230" s="190" t="e">
        <f>IF($C$147=2020, VLOOKUP($B230,ListsReq!$AC$3:$AF$150,3,FALSE), IF($C$147=2019, VLOOKUP($B230,ListsReq!$AC$153:$AF$300,3,FALSE),""))</f>
        <v>#N/A</v>
      </c>
      <c r="G230" s="189" t="e">
        <f>VLOOKUP($B230,ListsReq!$AC$3:$AF$150,4,FALSE)</f>
        <v>#N/A</v>
      </c>
      <c r="H230" s="188" t="e">
        <f t="shared" si="3"/>
        <v>#N/A</v>
      </c>
      <c r="I230" s="150"/>
      <c r="J230" s="139"/>
      <c r="K230" s="139"/>
      <c r="L230" s="139"/>
      <c r="M230" s="280"/>
      <c r="N230" s="137"/>
      <c r="O230" s="137"/>
    </row>
    <row r="231" spans="1:15" hidden="1" x14ac:dyDescent="0.25">
      <c r="A231" s="281"/>
      <c r="B231" s="155"/>
      <c r="C231" s="191"/>
      <c r="D231" s="151"/>
      <c r="E231" s="189" t="e">
        <f>VLOOKUP($B231,ListsReq!$AC$3:$AF$150,2,FALSE)</f>
        <v>#N/A</v>
      </c>
      <c r="F231" s="190" t="e">
        <f>IF($C$147=2020, VLOOKUP($B231,ListsReq!$AC$3:$AF$150,3,FALSE), IF($C$147=2019, VLOOKUP($B231,ListsReq!$AC$153:$AF$300,3,FALSE),""))</f>
        <v>#N/A</v>
      </c>
      <c r="G231" s="189" t="e">
        <f>VLOOKUP($B231,ListsReq!$AC$3:$AF$150,4,FALSE)</f>
        <v>#N/A</v>
      </c>
      <c r="H231" s="188" t="e">
        <f t="shared" si="3"/>
        <v>#N/A</v>
      </c>
      <c r="I231" s="150"/>
      <c r="J231" s="139"/>
      <c r="K231" s="139"/>
      <c r="L231" s="139"/>
      <c r="M231" s="280"/>
      <c r="N231" s="137"/>
      <c r="O231" s="137"/>
    </row>
    <row r="232" spans="1:15" hidden="1" x14ac:dyDescent="0.25">
      <c r="A232" s="281"/>
      <c r="B232" s="155"/>
      <c r="C232" s="191"/>
      <c r="D232" s="151"/>
      <c r="E232" s="189" t="e">
        <f>VLOOKUP($B232,ListsReq!$AC$3:$AF$150,2,FALSE)</f>
        <v>#N/A</v>
      </c>
      <c r="F232" s="190" t="e">
        <f>IF($C$147=2020, VLOOKUP($B232,ListsReq!$AC$3:$AF$150,3,FALSE), IF($C$147=2019, VLOOKUP($B232,ListsReq!$AC$153:$AF$300,3,FALSE),""))</f>
        <v>#N/A</v>
      </c>
      <c r="G232" s="189" t="e">
        <f>VLOOKUP($B232,ListsReq!$AC$3:$AF$150,4,FALSE)</f>
        <v>#N/A</v>
      </c>
      <c r="H232" s="188" t="e">
        <f t="shared" si="3"/>
        <v>#N/A</v>
      </c>
      <c r="I232" s="150"/>
      <c r="J232" s="139"/>
      <c r="K232" s="139"/>
      <c r="L232" s="139"/>
      <c r="M232" s="280"/>
      <c r="N232" s="137"/>
      <c r="O232" s="137"/>
    </row>
    <row r="233" spans="1:15" hidden="1" x14ac:dyDescent="0.25">
      <c r="A233" s="281"/>
      <c r="B233" s="155"/>
      <c r="C233" s="191"/>
      <c r="D233" s="151"/>
      <c r="E233" s="189" t="e">
        <f>VLOOKUP($B233,ListsReq!$AC$3:$AF$150,2,FALSE)</f>
        <v>#N/A</v>
      </c>
      <c r="F233" s="190" t="e">
        <f>IF($C$147=2020, VLOOKUP($B233,ListsReq!$AC$3:$AF$150,3,FALSE), IF($C$147=2019, VLOOKUP($B233,ListsReq!$AC$153:$AF$300,3,FALSE),""))</f>
        <v>#N/A</v>
      </c>
      <c r="G233" s="189" t="e">
        <f>VLOOKUP($B233,ListsReq!$AC$3:$AF$150,4,FALSE)</f>
        <v>#N/A</v>
      </c>
      <c r="H233" s="188" t="e">
        <f t="shared" si="3"/>
        <v>#N/A</v>
      </c>
      <c r="I233" s="150"/>
      <c r="J233" s="139"/>
      <c r="K233" s="139"/>
      <c r="L233" s="139"/>
      <c r="M233" s="280"/>
      <c r="N233" s="137"/>
      <c r="O233" s="137"/>
    </row>
    <row r="234" spans="1:15" hidden="1" x14ac:dyDescent="0.25">
      <c r="A234" s="281"/>
      <c r="B234" s="155"/>
      <c r="C234" s="191"/>
      <c r="D234" s="151"/>
      <c r="E234" s="189" t="e">
        <f>VLOOKUP($B234,ListsReq!$AC$3:$AF$150,2,FALSE)</f>
        <v>#N/A</v>
      </c>
      <c r="F234" s="190" t="e">
        <f>IF($C$147=2020, VLOOKUP($B234,ListsReq!$AC$3:$AF$150,3,FALSE), IF($C$147=2019, VLOOKUP($B234,ListsReq!$AC$153:$AF$300,3,FALSE),""))</f>
        <v>#N/A</v>
      </c>
      <c r="G234" s="189" t="e">
        <f>VLOOKUP($B234,ListsReq!$AC$3:$AF$150,4,FALSE)</f>
        <v>#N/A</v>
      </c>
      <c r="H234" s="188" t="e">
        <f t="shared" si="3"/>
        <v>#N/A</v>
      </c>
      <c r="I234" s="150"/>
      <c r="J234" s="139"/>
      <c r="K234" s="139"/>
      <c r="L234" s="139"/>
      <c r="M234" s="280"/>
      <c r="N234" s="137"/>
      <c r="O234" s="137"/>
    </row>
    <row r="235" spans="1:15" hidden="1" x14ac:dyDescent="0.25">
      <c r="A235" s="281"/>
      <c r="B235" s="155"/>
      <c r="C235" s="191"/>
      <c r="D235" s="151"/>
      <c r="E235" s="189" t="e">
        <f>VLOOKUP($B235,ListsReq!$AC$3:$AF$150,2,FALSE)</f>
        <v>#N/A</v>
      </c>
      <c r="F235" s="190" t="e">
        <f>IF($C$147=2020, VLOOKUP($B235,ListsReq!$AC$3:$AF$150,3,FALSE), IF($C$147=2019, VLOOKUP($B235,ListsReq!$AC$153:$AF$300,3,FALSE),""))</f>
        <v>#N/A</v>
      </c>
      <c r="G235" s="189" t="e">
        <f>VLOOKUP($B235,ListsReq!$AC$3:$AF$150,4,FALSE)</f>
        <v>#N/A</v>
      </c>
      <c r="H235" s="188" t="e">
        <f t="shared" si="3"/>
        <v>#N/A</v>
      </c>
      <c r="I235" s="150"/>
      <c r="J235" s="139"/>
      <c r="K235" s="139"/>
      <c r="L235" s="139"/>
      <c r="M235" s="280"/>
      <c r="N235" s="137"/>
      <c r="O235" s="137"/>
    </row>
    <row r="236" spans="1:15" hidden="1" x14ac:dyDescent="0.25">
      <c r="A236" s="281"/>
      <c r="B236" s="155"/>
      <c r="C236" s="191"/>
      <c r="D236" s="151"/>
      <c r="E236" s="189" t="e">
        <f>VLOOKUP($B236,ListsReq!$AC$3:$AF$150,2,FALSE)</f>
        <v>#N/A</v>
      </c>
      <c r="F236" s="190" t="e">
        <f>IF($C$147=2020, VLOOKUP($B236,ListsReq!$AC$3:$AF$150,3,FALSE), IF($C$147=2019, VLOOKUP($B236,ListsReq!$AC$153:$AF$300,3,FALSE),""))</f>
        <v>#N/A</v>
      </c>
      <c r="G236" s="189" t="e">
        <f>VLOOKUP($B236,ListsReq!$AC$3:$AF$150,4,FALSE)</f>
        <v>#N/A</v>
      </c>
      <c r="H236" s="188" t="e">
        <f t="shared" si="3"/>
        <v>#N/A</v>
      </c>
      <c r="I236" s="150"/>
      <c r="J236" s="139"/>
      <c r="K236" s="139"/>
      <c r="L236" s="139"/>
      <c r="M236" s="280"/>
      <c r="N236" s="137"/>
      <c r="O236" s="137"/>
    </row>
    <row r="237" spans="1:15" hidden="1" x14ac:dyDescent="0.25">
      <c r="A237" s="281"/>
      <c r="B237" s="155"/>
      <c r="C237" s="191"/>
      <c r="D237" s="151"/>
      <c r="E237" s="189" t="e">
        <f>VLOOKUP($B237,ListsReq!$AC$3:$AF$150,2,FALSE)</f>
        <v>#N/A</v>
      </c>
      <c r="F237" s="190" t="e">
        <f>IF($C$147=2020, VLOOKUP($B237,ListsReq!$AC$3:$AF$150,3,FALSE), IF($C$147=2019, VLOOKUP($B237,ListsReq!$AC$153:$AF$300,3,FALSE),""))</f>
        <v>#N/A</v>
      </c>
      <c r="G237" s="189" t="e">
        <f>VLOOKUP($B237,ListsReq!$AC$3:$AF$150,4,FALSE)</f>
        <v>#N/A</v>
      </c>
      <c r="H237" s="188" t="e">
        <f t="shared" si="3"/>
        <v>#N/A</v>
      </c>
      <c r="I237" s="150"/>
      <c r="J237" s="139"/>
      <c r="K237" s="139"/>
      <c r="L237" s="139"/>
      <c r="M237" s="280"/>
      <c r="N237" s="137"/>
      <c r="O237" s="137"/>
    </row>
    <row r="238" spans="1:15" hidden="1" x14ac:dyDescent="0.25">
      <c r="A238" s="281"/>
      <c r="B238" s="155"/>
      <c r="C238" s="191"/>
      <c r="D238" s="151"/>
      <c r="E238" s="189" t="e">
        <f>VLOOKUP($B238,ListsReq!$AC$3:$AF$150,2,FALSE)</f>
        <v>#N/A</v>
      </c>
      <c r="F238" s="190" t="e">
        <f>IF($C$147=2020, VLOOKUP($B238,ListsReq!$AC$3:$AF$150,3,FALSE), IF($C$147=2019, VLOOKUP($B238,ListsReq!$AC$153:$AF$300,3,FALSE),""))</f>
        <v>#N/A</v>
      </c>
      <c r="G238" s="189" t="e">
        <f>VLOOKUP($B238,ListsReq!$AC$3:$AF$150,4,FALSE)</f>
        <v>#N/A</v>
      </c>
      <c r="H238" s="188" t="e">
        <f t="shared" si="3"/>
        <v>#N/A</v>
      </c>
      <c r="I238" s="150"/>
      <c r="J238" s="139"/>
      <c r="K238" s="139"/>
      <c r="L238" s="139"/>
      <c r="M238" s="280"/>
      <c r="N238" s="137"/>
      <c r="O238" s="137"/>
    </row>
    <row r="239" spans="1:15" hidden="1" x14ac:dyDescent="0.25">
      <c r="A239" s="281"/>
      <c r="B239" s="155"/>
      <c r="C239" s="191"/>
      <c r="D239" s="151"/>
      <c r="E239" s="189" t="e">
        <f>VLOOKUP($B239,ListsReq!$AC$3:$AF$150,2,FALSE)</f>
        <v>#N/A</v>
      </c>
      <c r="F239" s="190" t="e">
        <f>IF($C$147=2020, VLOOKUP($B239,ListsReq!$AC$3:$AF$150,3,FALSE), IF($C$147=2019, VLOOKUP($B239,ListsReq!$AC$153:$AF$300,3,FALSE),""))</f>
        <v>#N/A</v>
      </c>
      <c r="G239" s="189" t="e">
        <f>VLOOKUP($B239,ListsReq!$AC$3:$AF$150,4,FALSE)</f>
        <v>#N/A</v>
      </c>
      <c r="H239" s="188" t="e">
        <f t="shared" si="3"/>
        <v>#N/A</v>
      </c>
      <c r="I239" s="150"/>
      <c r="J239" s="139"/>
      <c r="K239" s="139"/>
      <c r="L239" s="139"/>
      <c r="M239" s="280"/>
      <c r="N239" s="137"/>
      <c r="O239" s="137"/>
    </row>
    <row r="240" spans="1:15" ht="15.75" thickBot="1" x14ac:dyDescent="0.3">
      <c r="A240" s="281"/>
      <c r="B240" s="187"/>
      <c r="C240" s="186"/>
      <c r="D240" s="185"/>
      <c r="E240" s="184"/>
      <c r="F240" s="183"/>
      <c r="G240" s="189"/>
      <c r="H240" s="417">
        <f>SUMIF(H150:H239,"&lt;&gt;#N/A")</f>
        <v>77112.53458280403</v>
      </c>
      <c r="I240" s="142"/>
      <c r="J240" s="139"/>
      <c r="K240" s="139"/>
      <c r="L240" s="139"/>
      <c r="M240" s="280"/>
      <c r="N240" s="137"/>
      <c r="O240" s="137"/>
    </row>
    <row r="241" spans="1:14" x14ac:dyDescent="0.25">
      <c r="A241" s="281"/>
      <c r="B241" s="139"/>
      <c r="C241" s="139"/>
      <c r="D241" s="139"/>
      <c r="E241" s="139"/>
      <c r="F241" s="139"/>
      <c r="G241" s="139"/>
      <c r="H241" s="139"/>
      <c r="I241" s="139"/>
      <c r="J241" s="139"/>
      <c r="K241" s="139"/>
      <c r="L241" s="139"/>
      <c r="M241" s="280"/>
      <c r="N241" s="137"/>
    </row>
    <row r="242" spans="1:14" x14ac:dyDescent="0.25">
      <c r="A242" s="282" t="s">
        <v>171</v>
      </c>
      <c r="B242" s="228" t="s">
        <v>170</v>
      </c>
      <c r="C242" s="139"/>
      <c r="D242" s="139"/>
      <c r="E242" s="139"/>
      <c r="F242" s="139"/>
      <c r="G242" s="139"/>
      <c r="H242" s="139"/>
      <c r="I242" s="139"/>
      <c r="J242" s="139"/>
      <c r="K242" s="139"/>
      <c r="L242" s="139"/>
      <c r="M242" s="280"/>
      <c r="N242" s="137"/>
    </row>
    <row r="243" spans="1:14" ht="15.75" thickBot="1" x14ac:dyDescent="0.3">
      <c r="A243" s="282"/>
      <c r="B243" s="182" t="s">
        <v>608</v>
      </c>
      <c r="C243" s="139"/>
      <c r="D243" s="139"/>
      <c r="E243" s="139"/>
      <c r="F243" s="139"/>
      <c r="G243" s="139"/>
      <c r="H243" s="139"/>
      <c r="I243" s="139"/>
      <c r="J243" s="139"/>
      <c r="K243" s="139"/>
      <c r="L243" s="139"/>
      <c r="M243" s="280"/>
      <c r="N243" s="137"/>
    </row>
    <row r="244" spans="1:14" ht="21.75" customHeight="1" thickBot="1" x14ac:dyDescent="0.3">
      <c r="A244" s="282"/>
      <c r="B244" s="336"/>
      <c r="C244" s="612" t="s">
        <v>910</v>
      </c>
      <c r="D244" s="613"/>
      <c r="E244" s="612" t="s">
        <v>652</v>
      </c>
      <c r="F244" s="613"/>
      <c r="G244" s="335"/>
      <c r="H244" s="139"/>
      <c r="I244" s="139"/>
      <c r="J244" s="139"/>
      <c r="K244" s="139"/>
      <c r="L244" s="139"/>
      <c r="M244" s="280"/>
      <c r="N244" s="137"/>
    </row>
    <row r="245" spans="1:14" ht="35.25" customHeight="1" x14ac:dyDescent="0.25">
      <c r="A245" s="282"/>
      <c r="B245" s="147" t="s">
        <v>650</v>
      </c>
      <c r="C245" s="146" t="s">
        <v>651</v>
      </c>
      <c r="D245" s="181" t="s">
        <v>169</v>
      </c>
      <c r="E245" s="146" t="s">
        <v>651</v>
      </c>
      <c r="F245" s="181" t="s">
        <v>169</v>
      </c>
      <c r="G245" s="181" t="s">
        <v>8</v>
      </c>
      <c r="H245" s="139"/>
      <c r="I245" s="139"/>
      <c r="J245" s="139"/>
      <c r="K245" s="139"/>
      <c r="L245" s="139"/>
      <c r="M245" s="280"/>
      <c r="N245" s="137"/>
    </row>
    <row r="246" spans="1:14" ht="45" x14ac:dyDescent="0.25">
      <c r="A246" s="282"/>
      <c r="B246" s="457" t="s">
        <v>820</v>
      </c>
      <c r="C246" s="459">
        <v>2510800</v>
      </c>
      <c r="D246" s="459">
        <v>10869000</v>
      </c>
      <c r="E246" s="459"/>
      <c r="F246" s="332"/>
      <c r="G246" s="198" t="s">
        <v>821</v>
      </c>
      <c r="H246" s="139"/>
      <c r="I246" s="139"/>
      <c r="J246" s="139"/>
      <c r="K246" s="139"/>
      <c r="L246" s="139"/>
      <c r="M246" s="280"/>
      <c r="N246" s="137"/>
    </row>
    <row r="247" spans="1:14" x14ac:dyDescent="0.25">
      <c r="A247" s="282"/>
      <c r="B247" s="457" t="s">
        <v>822</v>
      </c>
      <c r="C247" s="459"/>
      <c r="D247" s="459"/>
      <c r="E247" s="459">
        <v>3112183</v>
      </c>
      <c r="F247" s="332"/>
      <c r="G247" s="153"/>
      <c r="H247" s="139"/>
      <c r="I247" s="418"/>
      <c r="J247" s="139"/>
      <c r="K247" s="139"/>
      <c r="L247" s="139"/>
      <c r="M247" s="280"/>
      <c r="N247" s="137"/>
    </row>
    <row r="248" spans="1:14" x14ac:dyDescent="0.25">
      <c r="A248" s="282"/>
      <c r="B248" s="152" t="s">
        <v>823</v>
      </c>
      <c r="C248" s="151">
        <v>3827</v>
      </c>
      <c r="D248" s="151">
        <v>0</v>
      </c>
      <c r="E248" s="151"/>
      <c r="F248" s="333"/>
      <c r="G248" s="150"/>
      <c r="H248" s="139"/>
      <c r="I248" s="139"/>
      <c r="J248" s="139"/>
      <c r="K248" s="139"/>
      <c r="L248" s="139"/>
      <c r="M248" s="280"/>
      <c r="N248" s="137"/>
    </row>
    <row r="249" spans="1:14" x14ac:dyDescent="0.25">
      <c r="A249" s="282"/>
      <c r="B249" s="152" t="s">
        <v>824</v>
      </c>
      <c r="C249" s="151">
        <v>1731</v>
      </c>
      <c r="D249" s="151">
        <v>1731</v>
      </c>
      <c r="E249" s="151"/>
      <c r="F249" s="333"/>
      <c r="G249" s="150"/>
      <c r="H249" s="139"/>
      <c r="I249" s="139"/>
      <c r="J249" s="139"/>
      <c r="K249" s="139"/>
      <c r="L249" s="139"/>
      <c r="M249" s="280"/>
      <c r="N249" s="137"/>
    </row>
    <row r="250" spans="1:14" ht="15.75" thickBot="1" x14ac:dyDescent="0.3">
      <c r="A250" s="282"/>
      <c r="B250" s="144" t="s">
        <v>825</v>
      </c>
      <c r="C250" s="143">
        <v>193703</v>
      </c>
      <c r="D250" s="143">
        <v>193703</v>
      </c>
      <c r="E250" s="143"/>
      <c r="F250" s="334"/>
      <c r="G250" s="479"/>
      <c r="H250" s="139"/>
      <c r="I250" s="139"/>
      <c r="J250" s="139"/>
      <c r="K250" s="139"/>
      <c r="L250" s="139"/>
      <c r="M250" s="280"/>
      <c r="N250" s="137"/>
    </row>
    <row r="251" spans="1:14" x14ac:dyDescent="0.25">
      <c r="A251" s="282"/>
      <c r="B251" s="139"/>
      <c r="C251" s="139"/>
      <c r="D251" s="139"/>
      <c r="E251" s="139"/>
      <c r="F251" s="139"/>
      <c r="G251" s="139"/>
      <c r="H251" s="139"/>
      <c r="I251" s="139"/>
      <c r="J251" s="139"/>
      <c r="K251" s="139"/>
      <c r="L251" s="139"/>
      <c r="M251" s="280"/>
      <c r="N251" s="137"/>
    </row>
    <row r="252" spans="1:14" ht="22.7" customHeight="1" x14ac:dyDescent="0.25">
      <c r="A252" s="277"/>
      <c r="B252" s="141" t="s">
        <v>11</v>
      </c>
      <c r="C252" s="141"/>
      <c r="D252" s="141"/>
      <c r="E252" s="141"/>
      <c r="F252" s="141"/>
      <c r="G252" s="141"/>
      <c r="H252" s="141"/>
      <c r="I252" s="141"/>
      <c r="J252" s="141"/>
      <c r="K252" s="141"/>
      <c r="L252" s="141"/>
      <c r="M252" s="278"/>
      <c r="N252" s="137"/>
    </row>
    <row r="253" spans="1:14" ht="18.95" customHeight="1" x14ac:dyDescent="0.25">
      <c r="A253" s="279" t="s">
        <v>168</v>
      </c>
      <c r="B253" s="180" t="s">
        <v>167</v>
      </c>
      <c r="C253" s="162"/>
      <c r="D253" s="139"/>
      <c r="E253" s="139"/>
      <c r="F253" s="139"/>
      <c r="G253" s="139"/>
      <c r="H253" s="139"/>
      <c r="I253" s="139"/>
      <c r="J253" s="139"/>
      <c r="K253" s="139"/>
      <c r="L253" s="139"/>
      <c r="M253" s="280"/>
      <c r="N253" s="137"/>
    </row>
    <row r="254" spans="1:14" ht="15.75" thickBot="1" x14ac:dyDescent="0.3">
      <c r="A254" s="281"/>
      <c r="B254" s="511" t="s">
        <v>653</v>
      </c>
      <c r="C254" s="511"/>
      <c r="D254" s="511"/>
      <c r="E254" s="511"/>
      <c r="F254" s="139"/>
      <c r="G254" s="139"/>
      <c r="H254" s="139"/>
      <c r="I254" s="139"/>
      <c r="J254" s="139"/>
      <c r="K254" s="139"/>
      <c r="L254" s="139"/>
      <c r="M254" s="280"/>
      <c r="N254" s="137"/>
    </row>
    <row r="255" spans="1:14" ht="30.75" thickBot="1" x14ac:dyDescent="0.3">
      <c r="A255" s="281"/>
      <c r="B255" s="179" t="s">
        <v>166</v>
      </c>
      <c r="C255" s="178" t="s">
        <v>165</v>
      </c>
      <c r="D255" s="178" t="s">
        <v>164</v>
      </c>
      <c r="E255" s="178" t="s">
        <v>9</v>
      </c>
      <c r="F255" s="178" t="s">
        <v>163</v>
      </c>
      <c r="G255" s="178" t="s">
        <v>654</v>
      </c>
      <c r="H255" s="178" t="s">
        <v>162</v>
      </c>
      <c r="I255" s="178" t="s">
        <v>161</v>
      </c>
      <c r="J255" s="178" t="s">
        <v>160</v>
      </c>
      <c r="K255" s="337" t="s">
        <v>655</v>
      </c>
      <c r="L255" s="338" t="s">
        <v>8</v>
      </c>
      <c r="M255" s="280"/>
      <c r="N255" s="137"/>
    </row>
    <row r="256" spans="1:14" ht="105" x14ac:dyDescent="0.25">
      <c r="A256" s="281"/>
      <c r="B256" s="475" t="s">
        <v>917</v>
      </c>
      <c r="C256" s="176" t="s">
        <v>545</v>
      </c>
      <c r="D256" s="470">
        <v>0</v>
      </c>
      <c r="E256" s="176" t="s">
        <v>499</v>
      </c>
      <c r="F256" s="468" t="s">
        <v>402</v>
      </c>
      <c r="G256" s="176" t="s">
        <v>267</v>
      </c>
      <c r="H256" s="177">
        <f>H127</f>
        <v>117075</v>
      </c>
      <c r="I256" s="176" t="s">
        <v>1</v>
      </c>
      <c r="J256" s="176">
        <v>2030</v>
      </c>
      <c r="K256" s="469">
        <f>H256-H131</f>
        <v>39962.465417195985</v>
      </c>
      <c r="L256" s="467" t="s">
        <v>918</v>
      </c>
      <c r="M256" s="280"/>
      <c r="N256" s="137"/>
    </row>
    <row r="257" spans="1:14" ht="63.95" customHeight="1" x14ac:dyDescent="0.25">
      <c r="A257" s="281"/>
      <c r="B257" s="474" t="s">
        <v>919</v>
      </c>
      <c r="C257" s="171" t="s">
        <v>498</v>
      </c>
      <c r="D257" s="154">
        <v>1</v>
      </c>
      <c r="E257" s="171" t="s">
        <v>499</v>
      </c>
      <c r="F257" s="169" t="s">
        <v>402</v>
      </c>
      <c r="G257" s="171" t="s">
        <v>920</v>
      </c>
      <c r="H257" s="471">
        <f>H127/12902</f>
        <v>9.0741745465819257</v>
      </c>
      <c r="I257" s="171" t="s">
        <v>1</v>
      </c>
      <c r="J257" s="171">
        <v>2030</v>
      </c>
      <c r="K257" s="472">
        <f>(H257)-(H131/B10)</f>
        <v>2.9051717799576044</v>
      </c>
      <c r="L257" s="198" t="s">
        <v>921</v>
      </c>
      <c r="M257" s="280"/>
      <c r="N257" s="137"/>
    </row>
    <row r="258" spans="1:14" ht="45" x14ac:dyDescent="0.25">
      <c r="A258" s="281"/>
      <c r="B258" s="474" t="s">
        <v>922</v>
      </c>
      <c r="C258" s="171" t="s">
        <v>522</v>
      </c>
      <c r="D258" s="154">
        <v>49</v>
      </c>
      <c r="E258" s="171" t="s">
        <v>477</v>
      </c>
      <c r="F258" s="171" t="s">
        <v>3</v>
      </c>
      <c r="G258" s="171" t="s">
        <v>263</v>
      </c>
      <c r="H258" s="154">
        <v>41</v>
      </c>
      <c r="I258" s="171" t="s">
        <v>251</v>
      </c>
      <c r="J258" s="171">
        <v>2022</v>
      </c>
      <c r="K258" s="339"/>
      <c r="L258" s="198" t="s">
        <v>971</v>
      </c>
      <c r="M258" s="280"/>
      <c r="N258" s="137"/>
    </row>
    <row r="259" spans="1:14" ht="45" x14ac:dyDescent="0.25">
      <c r="A259" s="281"/>
      <c r="B259" s="474" t="s">
        <v>923</v>
      </c>
      <c r="C259" s="171"/>
      <c r="D259" s="154"/>
      <c r="E259" s="171"/>
      <c r="F259" s="171" t="s">
        <v>402</v>
      </c>
      <c r="G259" s="171">
        <v>2018</v>
      </c>
      <c r="H259" s="473">
        <v>1.9</v>
      </c>
      <c r="I259" s="171" t="s">
        <v>230</v>
      </c>
      <c r="J259" s="171"/>
      <c r="K259" s="339"/>
      <c r="L259" s="198" t="s">
        <v>924</v>
      </c>
      <c r="M259" s="280"/>
      <c r="N259" s="137"/>
    </row>
    <row r="260" spans="1:14" ht="90" x14ac:dyDescent="0.25">
      <c r="A260" s="281"/>
      <c r="B260" s="474" t="s">
        <v>925</v>
      </c>
      <c r="C260" s="171" t="s">
        <v>498</v>
      </c>
      <c r="D260" s="154">
        <v>300</v>
      </c>
      <c r="E260" s="171" t="s">
        <v>230</v>
      </c>
      <c r="F260" s="171" t="s">
        <v>402</v>
      </c>
      <c r="G260" s="171" t="s">
        <v>261</v>
      </c>
      <c r="H260" s="154">
        <v>246</v>
      </c>
      <c r="I260" s="171" t="s">
        <v>230</v>
      </c>
      <c r="J260" s="171" t="s">
        <v>259</v>
      </c>
      <c r="K260" s="339"/>
      <c r="L260" s="198" t="s">
        <v>926</v>
      </c>
      <c r="M260" s="280"/>
      <c r="N260" s="137"/>
    </row>
    <row r="261" spans="1:14" ht="45" x14ac:dyDescent="0.25">
      <c r="A261" s="281"/>
      <c r="B261" s="474" t="s">
        <v>927</v>
      </c>
      <c r="C261" s="171" t="s">
        <v>522</v>
      </c>
      <c r="D261" s="154">
        <v>95</v>
      </c>
      <c r="E261" s="171" t="s">
        <v>230</v>
      </c>
      <c r="F261" s="171" t="s">
        <v>544</v>
      </c>
      <c r="G261" s="171" t="s">
        <v>261</v>
      </c>
      <c r="H261" s="154">
        <v>83.6</v>
      </c>
      <c r="I261" s="171" t="s">
        <v>230</v>
      </c>
      <c r="J261" s="171" t="s">
        <v>928</v>
      </c>
      <c r="K261" s="339"/>
      <c r="L261" s="198" t="s">
        <v>929</v>
      </c>
      <c r="M261" s="280"/>
      <c r="N261" s="137"/>
    </row>
    <row r="262" spans="1:14" ht="90" x14ac:dyDescent="0.25">
      <c r="A262" s="281"/>
      <c r="B262" s="474" t="s">
        <v>930</v>
      </c>
      <c r="C262" s="171" t="s">
        <v>522</v>
      </c>
      <c r="D262" s="154">
        <v>79.3</v>
      </c>
      <c r="E262" s="171" t="s">
        <v>230</v>
      </c>
      <c r="F262" s="171" t="s">
        <v>402</v>
      </c>
      <c r="G262" s="171" t="s">
        <v>261</v>
      </c>
      <c r="H262" s="154">
        <v>100</v>
      </c>
      <c r="I262" s="171" t="s">
        <v>230</v>
      </c>
      <c r="J262" s="171" t="s">
        <v>259</v>
      </c>
      <c r="K262" s="339"/>
      <c r="L262" s="198" t="s">
        <v>931</v>
      </c>
      <c r="M262" s="280"/>
      <c r="N262" s="137"/>
    </row>
    <row r="263" spans="1:14" ht="75" x14ac:dyDescent="0.25">
      <c r="A263" s="281"/>
      <c r="B263" s="474" t="s">
        <v>932</v>
      </c>
      <c r="C263" s="171" t="s">
        <v>545</v>
      </c>
      <c r="D263" s="154"/>
      <c r="E263" s="171"/>
      <c r="F263" s="171"/>
      <c r="G263" s="171"/>
      <c r="H263" s="154"/>
      <c r="I263" s="171"/>
      <c r="J263" s="171"/>
      <c r="K263" s="339"/>
      <c r="L263" s="198" t="s">
        <v>933</v>
      </c>
      <c r="M263" s="280"/>
      <c r="N263" s="137"/>
    </row>
    <row r="264" spans="1:14" ht="15.75" thickBot="1" x14ac:dyDescent="0.3">
      <c r="A264" s="281"/>
      <c r="B264" s="175"/>
      <c r="C264" s="167"/>
      <c r="D264" s="143"/>
      <c r="E264" s="167"/>
      <c r="F264" s="167"/>
      <c r="G264" s="167"/>
      <c r="H264" s="143"/>
      <c r="I264" s="167"/>
      <c r="J264" s="167"/>
      <c r="K264" s="340"/>
      <c r="L264" s="142"/>
      <c r="M264" s="280"/>
      <c r="N264" s="137"/>
    </row>
    <row r="265" spans="1:14" x14ac:dyDescent="0.25">
      <c r="A265" s="282"/>
      <c r="B265" s="139"/>
      <c r="C265" s="139"/>
      <c r="D265" s="139"/>
      <c r="E265" s="139"/>
      <c r="F265" s="139"/>
      <c r="G265" s="139"/>
      <c r="H265" s="139"/>
      <c r="I265" s="139"/>
      <c r="J265" s="139"/>
      <c r="K265" s="139"/>
      <c r="L265" s="139"/>
      <c r="M265" s="280"/>
      <c r="N265" s="137"/>
    </row>
    <row r="266" spans="1:14" ht="18.75" x14ac:dyDescent="0.25">
      <c r="A266" s="277"/>
      <c r="B266" s="141" t="s">
        <v>159</v>
      </c>
      <c r="C266" s="141"/>
      <c r="D266" s="141"/>
      <c r="E266" s="141"/>
      <c r="F266" s="141"/>
      <c r="G266" s="141"/>
      <c r="H266" s="141"/>
      <c r="I266" s="141"/>
      <c r="J266" s="141"/>
      <c r="K266" s="141"/>
      <c r="L266" s="141"/>
      <c r="M266" s="278"/>
      <c r="N266" s="137"/>
    </row>
    <row r="267" spans="1:14" ht="19.5" customHeight="1" x14ac:dyDescent="0.25">
      <c r="A267" s="279" t="s">
        <v>158</v>
      </c>
      <c r="B267" s="616" t="s">
        <v>609</v>
      </c>
      <c r="C267" s="617"/>
      <c r="D267" s="617"/>
      <c r="E267" s="617"/>
      <c r="F267" s="139"/>
      <c r="G267" s="139"/>
      <c r="H267" s="139"/>
      <c r="I267" s="139"/>
      <c r="J267" s="139"/>
      <c r="K267" s="139"/>
      <c r="L267" s="139"/>
      <c r="M267" s="280"/>
      <c r="N267" s="137"/>
    </row>
    <row r="268" spans="1:14" ht="56.25" customHeight="1" thickBot="1" x14ac:dyDescent="0.3">
      <c r="A268" s="282"/>
      <c r="B268" s="511" t="s">
        <v>610</v>
      </c>
      <c r="C268" s="511"/>
      <c r="D268" s="511"/>
      <c r="E268" s="511"/>
      <c r="F268" s="139"/>
      <c r="G268" s="139"/>
      <c r="H268" s="139"/>
      <c r="I268" s="139"/>
      <c r="J268" s="139"/>
      <c r="K268" s="139"/>
      <c r="L268" s="139"/>
      <c r="M268" s="280"/>
      <c r="N268" s="137"/>
    </row>
    <row r="269" spans="1:14" ht="48.95" customHeight="1" x14ac:dyDescent="0.25">
      <c r="A269" s="282"/>
      <c r="B269" s="147" t="s">
        <v>134</v>
      </c>
      <c r="C269" s="146" t="s">
        <v>143</v>
      </c>
      <c r="D269" s="145" t="s">
        <v>8</v>
      </c>
      <c r="E269" s="229"/>
      <c r="F269" s="139"/>
      <c r="G269" s="139"/>
      <c r="H269" s="139"/>
      <c r="I269" s="139"/>
      <c r="J269" s="139"/>
      <c r="K269" s="139"/>
      <c r="L269" s="139"/>
      <c r="M269" s="280"/>
      <c r="N269" s="137"/>
    </row>
    <row r="270" spans="1:14" x14ac:dyDescent="0.25">
      <c r="A270" s="282"/>
      <c r="B270" s="155" t="s">
        <v>142</v>
      </c>
      <c r="C270" s="154">
        <v>628</v>
      </c>
      <c r="D270" s="153" t="s">
        <v>948</v>
      </c>
      <c r="E270" s="229"/>
      <c r="F270" s="139"/>
      <c r="G270" s="139"/>
      <c r="H270" s="139"/>
      <c r="I270" s="139"/>
      <c r="J270" s="139"/>
      <c r="K270" s="139"/>
      <c r="L270" s="139"/>
      <c r="M270" s="280"/>
      <c r="N270" s="137"/>
    </row>
    <row r="271" spans="1:14" x14ac:dyDescent="0.25">
      <c r="A271" s="282"/>
      <c r="B271" s="155" t="s">
        <v>141</v>
      </c>
      <c r="C271" s="154">
        <f>J285+J286</f>
        <v>24.900000000000002</v>
      </c>
      <c r="D271" s="153" t="s">
        <v>948</v>
      </c>
      <c r="E271" s="229"/>
      <c r="F271" s="139"/>
      <c r="G271" s="139"/>
      <c r="H271" s="139"/>
      <c r="I271" s="139"/>
      <c r="J271" s="139"/>
      <c r="K271" s="139"/>
      <c r="L271" s="139"/>
      <c r="M271" s="280"/>
      <c r="N271" s="137"/>
    </row>
    <row r="272" spans="1:14" x14ac:dyDescent="0.25">
      <c r="A272" s="282"/>
      <c r="B272" s="155" t="s">
        <v>140</v>
      </c>
      <c r="C272" s="154"/>
      <c r="D272" s="153"/>
      <c r="E272" s="229"/>
      <c r="F272" s="139"/>
      <c r="G272" s="139"/>
      <c r="H272" s="139"/>
      <c r="I272" s="139"/>
      <c r="J272" s="139"/>
      <c r="K272" s="139"/>
      <c r="L272" s="139"/>
      <c r="M272" s="280"/>
      <c r="N272" s="137"/>
    </row>
    <row r="273" spans="1:14" x14ac:dyDescent="0.25">
      <c r="A273" s="282"/>
      <c r="B273" s="155" t="s">
        <v>3</v>
      </c>
      <c r="C273" s="154"/>
      <c r="D273" s="153"/>
      <c r="E273" s="229"/>
      <c r="F273" s="139"/>
      <c r="G273" s="139"/>
      <c r="H273" s="139"/>
      <c r="I273" s="139"/>
      <c r="J273" s="139"/>
      <c r="K273" s="139"/>
      <c r="L273" s="139"/>
      <c r="M273" s="280"/>
      <c r="N273" s="137"/>
    </row>
    <row r="274" spans="1:14" x14ac:dyDescent="0.25">
      <c r="A274" s="282"/>
      <c r="B274" s="155" t="s">
        <v>139</v>
      </c>
      <c r="C274" s="154"/>
      <c r="D274" s="153"/>
      <c r="E274" s="229"/>
      <c r="F274" s="139"/>
      <c r="G274" s="139"/>
      <c r="H274" s="139"/>
      <c r="I274" s="139"/>
      <c r="J274" s="139"/>
      <c r="K274" s="139"/>
      <c r="L274" s="139"/>
      <c r="M274" s="280"/>
      <c r="N274" s="137"/>
    </row>
    <row r="275" spans="1:14" x14ac:dyDescent="0.25">
      <c r="A275" s="282"/>
      <c r="B275" s="155" t="s">
        <v>138</v>
      </c>
      <c r="C275" s="154"/>
      <c r="D275" s="153"/>
      <c r="E275" s="229"/>
      <c r="F275" s="139"/>
      <c r="G275" s="139"/>
      <c r="H275" s="139"/>
      <c r="I275" s="139"/>
      <c r="J275" s="139"/>
      <c r="K275" s="139"/>
      <c r="L275" s="139"/>
      <c r="M275" s="280"/>
      <c r="N275" s="137"/>
    </row>
    <row r="276" spans="1:14" x14ac:dyDescent="0.25">
      <c r="A276" s="282"/>
      <c r="B276" s="155" t="s">
        <v>157</v>
      </c>
      <c r="C276" s="154"/>
      <c r="D276" s="153"/>
      <c r="E276" s="229"/>
      <c r="F276" s="139"/>
      <c r="G276" s="139"/>
      <c r="H276" s="139"/>
      <c r="I276" s="139"/>
      <c r="J276" s="139"/>
      <c r="K276" s="139"/>
      <c r="L276" s="139"/>
      <c r="M276" s="280"/>
      <c r="N276" s="137"/>
    </row>
    <row r="277" spans="1:14" x14ac:dyDescent="0.25">
      <c r="A277" s="282"/>
      <c r="B277" s="155" t="s">
        <v>128</v>
      </c>
      <c r="C277" s="154"/>
      <c r="D277" s="153"/>
      <c r="E277" s="229"/>
      <c r="F277" s="139"/>
      <c r="G277" s="139"/>
      <c r="H277" s="139"/>
      <c r="I277" s="139"/>
      <c r="J277" s="139"/>
      <c r="K277" s="139"/>
      <c r="L277" s="139"/>
      <c r="M277" s="280"/>
      <c r="N277" s="137"/>
    </row>
    <row r="278" spans="1:14" x14ac:dyDescent="0.25">
      <c r="A278" s="282"/>
      <c r="B278" s="152" t="s">
        <v>127</v>
      </c>
      <c r="C278" s="151"/>
      <c r="D278" s="153"/>
      <c r="E278" s="229"/>
      <c r="F278" s="139"/>
      <c r="G278" s="139"/>
      <c r="H278" s="139"/>
      <c r="I278" s="139"/>
      <c r="J278" s="139"/>
      <c r="K278" s="139"/>
      <c r="L278" s="139"/>
      <c r="M278" s="280"/>
      <c r="N278" s="137"/>
    </row>
    <row r="279" spans="1:14" x14ac:dyDescent="0.25">
      <c r="A279" s="282"/>
      <c r="B279" s="152" t="s">
        <v>126</v>
      </c>
      <c r="C279" s="151"/>
      <c r="D279" s="153"/>
      <c r="E279" s="229"/>
      <c r="F279" s="139"/>
      <c r="G279" s="139"/>
      <c r="H279" s="139"/>
      <c r="I279" s="139"/>
      <c r="J279" s="139"/>
      <c r="K279" s="139"/>
      <c r="L279" s="139"/>
      <c r="M279" s="280"/>
      <c r="N279" s="137"/>
    </row>
    <row r="280" spans="1:14" ht="15.75" thickBot="1" x14ac:dyDescent="0.3">
      <c r="A280" s="282"/>
      <c r="B280" s="84" t="s">
        <v>125</v>
      </c>
      <c r="C280" s="149">
        <f>SUM(C270:C279)</f>
        <v>652.9</v>
      </c>
      <c r="D280" s="148"/>
      <c r="E280" s="229"/>
      <c r="F280" s="139"/>
      <c r="G280" s="139"/>
      <c r="H280" s="139"/>
      <c r="I280" s="139"/>
      <c r="J280" s="139"/>
      <c r="K280" s="139"/>
      <c r="L280" s="139"/>
      <c r="M280" s="280"/>
      <c r="N280" s="137"/>
    </row>
    <row r="281" spans="1:14" x14ac:dyDescent="0.25">
      <c r="A281" s="282"/>
      <c r="B281" s="139"/>
      <c r="C281" s="139"/>
      <c r="D281" s="139"/>
      <c r="E281" s="139"/>
      <c r="F281" s="139"/>
      <c r="G281" s="139"/>
      <c r="H281" s="139"/>
      <c r="I281" s="139"/>
      <c r="J281" s="139"/>
      <c r="K281" s="139"/>
      <c r="L281" s="139"/>
      <c r="M281" s="280"/>
      <c r="N281" s="137"/>
    </row>
    <row r="282" spans="1:14" ht="16.5" customHeight="1" x14ac:dyDescent="0.25">
      <c r="A282" s="283" t="s">
        <v>156</v>
      </c>
      <c r="B282" s="610" t="s">
        <v>656</v>
      </c>
      <c r="C282" s="611"/>
      <c r="D282" s="611"/>
      <c r="E282" s="611"/>
      <c r="F282" s="139"/>
      <c r="G282" s="139"/>
      <c r="H282" s="139"/>
      <c r="I282" s="139"/>
      <c r="J282" s="139"/>
      <c r="K282" s="139"/>
      <c r="L282" s="139"/>
      <c r="M282" s="280"/>
      <c r="N282" s="137"/>
    </row>
    <row r="283" spans="1:14" ht="24" customHeight="1" thickBot="1" x14ac:dyDescent="0.3">
      <c r="A283" s="279"/>
      <c r="B283" s="614" t="s">
        <v>657</v>
      </c>
      <c r="C283" s="615"/>
      <c r="D283" s="615"/>
      <c r="E283" s="615"/>
      <c r="F283" s="139"/>
      <c r="G283" s="139"/>
      <c r="H283" s="139"/>
      <c r="I283" s="139"/>
      <c r="J283" s="139"/>
      <c r="K283" s="139"/>
      <c r="L283" s="139"/>
      <c r="M283" s="280"/>
      <c r="N283" s="137"/>
    </row>
    <row r="284" spans="1:14" ht="93" customHeight="1" x14ac:dyDescent="0.25">
      <c r="A284" s="281"/>
      <c r="B284" s="174" t="s">
        <v>155</v>
      </c>
      <c r="C284" s="146" t="s">
        <v>154</v>
      </c>
      <c r="D284" s="146" t="s">
        <v>153</v>
      </c>
      <c r="E284" s="173" t="s">
        <v>658</v>
      </c>
      <c r="F284" s="146" t="s">
        <v>152</v>
      </c>
      <c r="G284" s="146" t="s">
        <v>151</v>
      </c>
      <c r="H284" s="146" t="s">
        <v>150</v>
      </c>
      <c r="I284" s="146" t="s">
        <v>149</v>
      </c>
      <c r="J284" s="146" t="s">
        <v>148</v>
      </c>
      <c r="K284" s="146" t="s">
        <v>147</v>
      </c>
      <c r="L284" s="146" t="s">
        <v>19</v>
      </c>
      <c r="M284" s="172" t="s">
        <v>8</v>
      </c>
      <c r="N284" s="137"/>
    </row>
    <row r="285" spans="1:14" x14ac:dyDescent="0.25">
      <c r="A285" s="281"/>
      <c r="B285" s="155" t="s">
        <v>934</v>
      </c>
      <c r="C285" s="171" t="s">
        <v>946</v>
      </c>
      <c r="D285" s="171" t="s">
        <v>259</v>
      </c>
      <c r="E285" s="170" t="s">
        <v>539</v>
      </c>
      <c r="F285" s="154">
        <v>27432</v>
      </c>
      <c r="G285" s="171"/>
      <c r="H285" s="171">
        <v>1</v>
      </c>
      <c r="I285" s="171" t="s">
        <v>495</v>
      </c>
      <c r="J285" s="154">
        <v>3.55</v>
      </c>
      <c r="K285" s="478">
        <v>424</v>
      </c>
      <c r="L285" s="169"/>
      <c r="M285" s="168"/>
      <c r="N285" s="137"/>
    </row>
    <row r="286" spans="1:14" x14ac:dyDescent="0.25">
      <c r="A286" s="281"/>
      <c r="B286" s="155" t="s">
        <v>935</v>
      </c>
      <c r="C286" s="171" t="s">
        <v>946</v>
      </c>
      <c r="D286" s="171" t="s">
        <v>259</v>
      </c>
      <c r="E286" s="170" t="s">
        <v>539</v>
      </c>
      <c r="F286" s="154">
        <v>132461</v>
      </c>
      <c r="G286" s="171"/>
      <c r="H286" s="171">
        <v>1</v>
      </c>
      <c r="I286" s="171" t="s">
        <v>495</v>
      </c>
      <c r="J286" s="154">
        <v>21.35</v>
      </c>
      <c r="K286" s="476">
        <v>2555</v>
      </c>
      <c r="L286" s="169"/>
      <c r="M286" s="168"/>
      <c r="N286" s="137"/>
    </row>
    <row r="287" spans="1:14" x14ac:dyDescent="0.25">
      <c r="A287" s="281"/>
      <c r="B287" s="155" t="s">
        <v>936</v>
      </c>
      <c r="C287" s="171" t="s">
        <v>946</v>
      </c>
      <c r="D287" s="171" t="s">
        <v>259</v>
      </c>
      <c r="E287" s="170" t="s">
        <v>539</v>
      </c>
      <c r="F287" s="154">
        <v>159907.22</v>
      </c>
      <c r="G287" s="171"/>
      <c r="H287" s="171">
        <v>1</v>
      </c>
      <c r="I287" s="171" t="s">
        <v>542</v>
      </c>
      <c r="J287" s="154">
        <v>67.2</v>
      </c>
      <c r="K287" s="476">
        <v>19379</v>
      </c>
      <c r="L287" s="169"/>
      <c r="M287" s="168"/>
      <c r="N287" s="137"/>
    </row>
    <row r="288" spans="1:14" x14ac:dyDescent="0.25">
      <c r="A288" s="281"/>
      <c r="B288" s="155" t="s">
        <v>937</v>
      </c>
      <c r="C288" s="171" t="s">
        <v>946</v>
      </c>
      <c r="D288" s="171" t="s">
        <v>259</v>
      </c>
      <c r="E288" s="170" t="s">
        <v>539</v>
      </c>
      <c r="F288" s="154">
        <v>98596.11</v>
      </c>
      <c r="G288" s="171"/>
      <c r="H288" s="171">
        <v>1</v>
      </c>
      <c r="I288" s="171" t="s">
        <v>542</v>
      </c>
      <c r="J288" s="154">
        <v>41.03</v>
      </c>
      <c r="K288" s="476">
        <v>11833</v>
      </c>
      <c r="L288" s="169"/>
      <c r="M288" s="168"/>
      <c r="N288" s="137"/>
    </row>
    <row r="289" spans="1:15" x14ac:dyDescent="0.25">
      <c r="A289" s="281"/>
      <c r="B289" s="155" t="s">
        <v>938</v>
      </c>
      <c r="C289" s="171" t="s">
        <v>946</v>
      </c>
      <c r="D289" s="171" t="s">
        <v>259</v>
      </c>
      <c r="E289" s="170" t="s">
        <v>539</v>
      </c>
      <c r="F289" s="154">
        <v>20828.599999999999</v>
      </c>
      <c r="G289" s="171"/>
      <c r="H289" s="171">
        <v>1</v>
      </c>
      <c r="I289" s="171" t="s">
        <v>542</v>
      </c>
      <c r="J289" s="154">
        <v>13.35</v>
      </c>
      <c r="K289" s="476">
        <v>3850</v>
      </c>
      <c r="L289" s="169"/>
      <c r="M289" s="168"/>
      <c r="N289" s="137"/>
    </row>
    <row r="290" spans="1:15" x14ac:dyDescent="0.25">
      <c r="A290" s="281"/>
      <c r="B290" s="155" t="s">
        <v>939</v>
      </c>
      <c r="C290" s="171" t="s">
        <v>946</v>
      </c>
      <c r="D290" s="171" t="s">
        <v>259</v>
      </c>
      <c r="E290" s="170" t="s">
        <v>539</v>
      </c>
      <c r="F290" s="154">
        <v>114591</v>
      </c>
      <c r="G290" s="171"/>
      <c r="H290" s="171">
        <v>1</v>
      </c>
      <c r="I290" s="171" t="s">
        <v>542</v>
      </c>
      <c r="J290" s="154">
        <v>119.61</v>
      </c>
      <c r="K290" s="476">
        <v>34493</v>
      </c>
      <c r="L290" s="169"/>
      <c r="M290" s="168"/>
      <c r="N290" s="137"/>
    </row>
    <row r="291" spans="1:15" x14ac:dyDescent="0.25">
      <c r="A291" s="281"/>
      <c r="B291" s="155" t="s">
        <v>940</v>
      </c>
      <c r="C291" s="171" t="s">
        <v>946</v>
      </c>
      <c r="D291" s="171" t="s">
        <v>259</v>
      </c>
      <c r="E291" s="170" t="s">
        <v>539</v>
      </c>
      <c r="F291" s="154">
        <v>23343.599999999999</v>
      </c>
      <c r="G291" s="171"/>
      <c r="H291" s="171">
        <v>1</v>
      </c>
      <c r="I291" s="171" t="s">
        <v>542</v>
      </c>
      <c r="J291" s="154">
        <v>14.07</v>
      </c>
      <c r="K291" s="477">
        <v>4056</v>
      </c>
      <c r="L291" s="169"/>
      <c r="M291" s="168"/>
      <c r="N291" s="137"/>
    </row>
    <row r="292" spans="1:15" ht="45" x14ac:dyDescent="0.25">
      <c r="A292" s="281"/>
      <c r="B292" s="155" t="s">
        <v>1037</v>
      </c>
      <c r="C292" s="171" t="s">
        <v>1082</v>
      </c>
      <c r="D292" s="171" t="s">
        <v>267</v>
      </c>
      <c r="E292" s="170" t="s">
        <v>539</v>
      </c>
      <c r="F292" s="154">
        <v>1000000</v>
      </c>
      <c r="G292" s="171"/>
      <c r="H292" s="171">
        <v>5</v>
      </c>
      <c r="I292" s="171" t="s">
        <v>542</v>
      </c>
      <c r="J292" s="154">
        <v>373</v>
      </c>
      <c r="K292" s="227"/>
      <c r="L292" s="169"/>
      <c r="M292" s="168" t="s">
        <v>1081</v>
      </c>
      <c r="N292" s="137"/>
    </row>
    <row r="293" spans="1:15" ht="15.75" thickBot="1" x14ac:dyDescent="0.3">
      <c r="A293" s="281"/>
      <c r="B293" s="144"/>
      <c r="C293" s="167"/>
      <c r="D293" s="167"/>
      <c r="E293" s="166"/>
      <c r="F293" s="143"/>
      <c r="G293" s="167"/>
      <c r="H293" s="167"/>
      <c r="I293" s="167"/>
      <c r="J293" s="143"/>
      <c r="K293" s="341"/>
      <c r="L293" s="165"/>
      <c r="M293" s="164"/>
      <c r="N293" s="137"/>
    </row>
    <row r="294" spans="1:15" x14ac:dyDescent="0.25">
      <c r="A294" s="279"/>
      <c r="B294" s="163"/>
      <c r="C294" s="162"/>
      <c r="D294" s="139"/>
      <c r="E294" s="139"/>
      <c r="F294" s="139"/>
      <c r="G294" s="139"/>
      <c r="H294" s="139"/>
      <c r="I294" s="139"/>
      <c r="J294" s="139"/>
      <c r="K294" s="139"/>
      <c r="L294" s="139"/>
      <c r="M294" s="280"/>
      <c r="N294" s="137"/>
    </row>
    <row r="295" spans="1:15" x14ac:dyDescent="0.25">
      <c r="A295" s="279" t="s">
        <v>146</v>
      </c>
      <c r="B295" s="514" t="s">
        <v>659</v>
      </c>
      <c r="C295" s="515"/>
      <c r="D295" s="515"/>
      <c r="E295" s="515"/>
      <c r="F295" s="139"/>
      <c r="G295" s="139"/>
      <c r="H295" s="139"/>
      <c r="I295" s="139"/>
      <c r="J295" s="139"/>
      <c r="K295" s="139"/>
      <c r="L295" s="139"/>
      <c r="M295" s="280"/>
      <c r="N295" s="137"/>
    </row>
    <row r="296" spans="1:15" ht="33.75" customHeight="1" thickBot="1" x14ac:dyDescent="0.3">
      <c r="A296" s="282"/>
      <c r="B296" s="609" t="s">
        <v>660</v>
      </c>
      <c r="C296" s="609"/>
      <c r="D296" s="609"/>
      <c r="E296" s="609"/>
      <c r="F296" s="139"/>
      <c r="G296" s="139"/>
      <c r="H296" s="139"/>
      <c r="I296" s="139"/>
      <c r="J296" s="139"/>
      <c r="K296" s="139"/>
      <c r="L296" s="139"/>
      <c r="M296" s="280"/>
      <c r="N296" s="161"/>
    </row>
    <row r="297" spans="1:15" ht="33" x14ac:dyDescent="0.25">
      <c r="A297" s="282"/>
      <c r="B297" s="147" t="s">
        <v>134</v>
      </c>
      <c r="C297" s="146" t="s">
        <v>133</v>
      </c>
      <c r="D297" s="146" t="s">
        <v>132</v>
      </c>
      <c r="E297" s="145" t="s">
        <v>8</v>
      </c>
      <c r="F297" s="229"/>
      <c r="G297" s="139"/>
      <c r="H297" s="139"/>
      <c r="I297" s="139"/>
      <c r="J297" s="139"/>
      <c r="K297" s="139"/>
      <c r="L297" s="139"/>
      <c r="M297" s="280"/>
      <c r="N297" s="160"/>
      <c r="O297" s="137"/>
    </row>
    <row r="298" spans="1:15" x14ac:dyDescent="0.25">
      <c r="A298" s="282"/>
      <c r="B298" s="155" t="s">
        <v>131</v>
      </c>
      <c r="C298" s="154"/>
      <c r="D298" s="154"/>
      <c r="E298" s="153"/>
      <c r="F298" s="229"/>
      <c r="G298" s="139"/>
      <c r="H298" s="139"/>
      <c r="I298" s="139"/>
      <c r="J298" s="139"/>
      <c r="K298" s="139"/>
      <c r="L298" s="139"/>
      <c r="M298" s="280"/>
      <c r="N298" s="160"/>
      <c r="O298" s="137"/>
    </row>
    <row r="299" spans="1:15" x14ac:dyDescent="0.25">
      <c r="A299" s="282"/>
      <c r="B299" s="155" t="s">
        <v>130</v>
      </c>
      <c r="C299" s="154"/>
      <c r="D299" s="154"/>
      <c r="E299" s="153"/>
      <c r="F299" s="229"/>
      <c r="G299" s="139"/>
      <c r="H299" s="139"/>
      <c r="I299" s="139"/>
      <c r="J299" s="139"/>
      <c r="K299" s="139"/>
      <c r="L299" s="139"/>
      <c r="M299" s="280"/>
      <c r="N299" s="160"/>
      <c r="O299" s="137"/>
    </row>
    <row r="300" spans="1:15" x14ac:dyDescent="0.25">
      <c r="A300" s="282"/>
      <c r="B300" s="155" t="s">
        <v>129</v>
      </c>
      <c r="C300" s="154"/>
      <c r="D300" s="154"/>
      <c r="E300" s="153"/>
      <c r="F300" s="229"/>
      <c r="G300" s="139"/>
      <c r="H300" s="139"/>
      <c r="I300" s="139"/>
      <c r="J300" s="139"/>
      <c r="K300" s="139"/>
      <c r="L300" s="139"/>
      <c r="M300" s="280"/>
      <c r="N300" s="160"/>
      <c r="O300" s="137"/>
    </row>
    <row r="301" spans="1:15" ht="30" x14ac:dyDescent="0.25">
      <c r="A301" s="282"/>
      <c r="B301" s="155" t="s">
        <v>943</v>
      </c>
      <c r="C301" s="154">
        <v>17540.2</v>
      </c>
      <c r="D301" s="154" t="s">
        <v>513</v>
      </c>
      <c r="E301" s="198" t="s">
        <v>944</v>
      </c>
      <c r="F301" s="229"/>
      <c r="G301" s="139"/>
      <c r="H301" s="139"/>
      <c r="I301" s="139"/>
      <c r="J301" s="139"/>
      <c r="K301" s="139"/>
      <c r="L301" s="139"/>
      <c r="M301" s="280"/>
      <c r="N301" s="160"/>
      <c r="O301" s="137"/>
    </row>
    <row r="302" spans="1:15" x14ac:dyDescent="0.25">
      <c r="A302" s="282"/>
      <c r="B302" s="152" t="s">
        <v>127</v>
      </c>
      <c r="C302" s="151"/>
      <c r="D302" s="151"/>
      <c r="E302" s="150"/>
      <c r="F302" s="229"/>
      <c r="G302" s="139"/>
      <c r="H302" s="139"/>
      <c r="I302" s="139"/>
      <c r="J302" s="139"/>
      <c r="K302" s="139"/>
      <c r="L302" s="139"/>
      <c r="M302" s="280"/>
      <c r="N302" s="160"/>
      <c r="O302" s="137"/>
    </row>
    <row r="303" spans="1:15" x14ac:dyDescent="0.25">
      <c r="A303" s="282"/>
      <c r="B303" s="152" t="s">
        <v>126</v>
      </c>
      <c r="C303" s="151"/>
      <c r="D303" s="151"/>
      <c r="E303" s="150"/>
      <c r="F303" s="229"/>
      <c r="G303" s="139"/>
      <c r="H303" s="139"/>
      <c r="I303" s="139"/>
      <c r="J303" s="139"/>
      <c r="K303" s="139"/>
      <c r="L303" s="139"/>
      <c r="M303" s="280"/>
      <c r="N303" s="160"/>
      <c r="O303" s="137"/>
    </row>
    <row r="304" spans="1:15" ht="15.75" thickBot="1" x14ac:dyDescent="0.3">
      <c r="A304" s="282"/>
      <c r="B304" s="84" t="s">
        <v>125</v>
      </c>
      <c r="C304" s="149"/>
      <c r="D304" s="149">
        <f>(SUMIF(D298:D303,"Increase",C298:C303))-(SUMIF(D298:D303,"Decrease",C298:C303))</f>
        <v>-17540.2</v>
      </c>
      <c r="E304" s="148"/>
      <c r="F304" s="229"/>
      <c r="G304" s="139"/>
      <c r="H304" s="139"/>
      <c r="I304" s="139"/>
      <c r="J304" s="139"/>
      <c r="K304" s="139"/>
      <c r="L304" s="139"/>
      <c r="M304" s="280"/>
      <c r="N304" s="160"/>
      <c r="O304" s="137"/>
    </row>
    <row r="305" spans="1:14" x14ac:dyDescent="0.25">
      <c r="A305" s="282"/>
      <c r="B305" s="229"/>
      <c r="C305" s="229"/>
      <c r="D305" s="229"/>
      <c r="E305" s="229"/>
      <c r="F305" s="139"/>
      <c r="G305" s="139"/>
      <c r="H305" s="139"/>
      <c r="I305" s="139"/>
      <c r="J305" s="139"/>
      <c r="K305" s="139"/>
      <c r="L305" s="139"/>
      <c r="M305" s="280"/>
      <c r="N305" s="159"/>
    </row>
    <row r="306" spans="1:14" x14ac:dyDescent="0.25">
      <c r="A306" s="282" t="s">
        <v>145</v>
      </c>
      <c r="B306" s="229" t="s">
        <v>611</v>
      </c>
      <c r="C306" s="229"/>
      <c r="D306" s="229"/>
      <c r="E306" s="229"/>
      <c r="F306" s="139"/>
      <c r="G306" s="139"/>
      <c r="H306" s="139"/>
      <c r="I306" s="139"/>
      <c r="J306" s="139"/>
      <c r="K306" s="139"/>
      <c r="L306" s="139"/>
      <c r="M306" s="280"/>
      <c r="N306" s="137"/>
    </row>
    <row r="307" spans="1:14" ht="57.75" customHeight="1" thickBot="1" x14ac:dyDescent="0.3">
      <c r="A307" s="282"/>
      <c r="B307" s="511" t="s">
        <v>144</v>
      </c>
      <c r="C307" s="511"/>
      <c r="D307" s="511"/>
      <c r="E307" s="511"/>
      <c r="F307" s="139"/>
      <c r="G307" s="139"/>
      <c r="H307" s="139"/>
      <c r="I307" s="139"/>
      <c r="J307" s="139"/>
      <c r="K307" s="139"/>
      <c r="L307" s="139"/>
      <c r="M307" s="280"/>
      <c r="N307" s="137"/>
    </row>
    <row r="308" spans="1:14" ht="33" x14ac:dyDescent="0.25">
      <c r="A308" s="282"/>
      <c r="B308" s="147" t="s">
        <v>134</v>
      </c>
      <c r="C308" s="146" t="s">
        <v>143</v>
      </c>
      <c r="D308" s="145" t="s">
        <v>8</v>
      </c>
      <c r="E308" s="229"/>
      <c r="F308" s="139"/>
      <c r="G308" s="139"/>
      <c r="H308" s="139"/>
      <c r="I308" s="139"/>
      <c r="J308" s="139"/>
      <c r="K308" s="139"/>
      <c r="L308" s="139"/>
      <c r="M308" s="280"/>
      <c r="N308" s="137"/>
    </row>
    <row r="309" spans="1:14" s="156" customFormat="1" ht="143.25" customHeight="1" x14ac:dyDescent="0.25">
      <c r="A309" s="284"/>
      <c r="B309" s="155" t="s">
        <v>142</v>
      </c>
      <c r="C309" s="154">
        <v>41</v>
      </c>
      <c r="D309" s="168" t="s">
        <v>1083</v>
      </c>
      <c r="E309" s="158"/>
      <c r="F309" s="157"/>
      <c r="G309" s="157"/>
      <c r="H309" s="157"/>
      <c r="I309" s="157"/>
      <c r="J309" s="157"/>
      <c r="K309" s="157"/>
      <c r="L309" s="157"/>
      <c r="M309" s="285"/>
      <c r="N309" s="137"/>
    </row>
    <row r="310" spans="1:14" s="156" customFormat="1" x14ac:dyDescent="0.25">
      <c r="A310" s="284"/>
      <c r="B310" s="155" t="s">
        <v>141</v>
      </c>
      <c r="C310" s="154"/>
      <c r="D310" s="153"/>
      <c r="E310" s="158"/>
      <c r="F310" s="157"/>
      <c r="G310" s="157"/>
      <c r="H310" s="157"/>
      <c r="I310" s="157"/>
      <c r="J310" s="157"/>
      <c r="K310" s="157"/>
      <c r="L310" s="157"/>
      <c r="M310" s="285"/>
      <c r="N310" s="137"/>
    </row>
    <row r="311" spans="1:14" s="156" customFormat="1" x14ac:dyDescent="0.25">
      <c r="A311" s="284"/>
      <c r="B311" s="155" t="s">
        <v>140</v>
      </c>
      <c r="C311" s="154"/>
      <c r="D311" s="153"/>
      <c r="E311" s="158"/>
      <c r="F311" s="157"/>
      <c r="G311" s="157"/>
      <c r="H311" s="157"/>
      <c r="I311" s="157"/>
      <c r="J311" s="157"/>
      <c r="K311" s="157"/>
      <c r="L311" s="157"/>
      <c r="M311" s="285"/>
      <c r="N311" s="137"/>
    </row>
    <row r="312" spans="1:14" s="156" customFormat="1" x14ac:dyDescent="0.25">
      <c r="A312" s="284"/>
      <c r="B312" s="155" t="s">
        <v>3</v>
      </c>
      <c r="C312" s="154"/>
      <c r="D312" s="153"/>
      <c r="E312" s="158"/>
      <c r="F312" s="157"/>
      <c r="G312" s="157"/>
      <c r="H312" s="157"/>
      <c r="I312" s="157"/>
      <c r="J312" s="157"/>
      <c r="K312" s="157"/>
      <c r="L312" s="157"/>
      <c r="M312" s="285"/>
      <c r="N312" s="137"/>
    </row>
    <row r="313" spans="1:14" s="156" customFormat="1" x14ac:dyDescent="0.25">
      <c r="A313" s="284"/>
      <c r="B313" s="155" t="s">
        <v>139</v>
      </c>
      <c r="C313" s="154"/>
      <c r="D313" s="153"/>
      <c r="E313" s="158"/>
      <c r="F313" s="157"/>
      <c r="G313" s="157"/>
      <c r="H313" s="157"/>
      <c r="I313" s="157"/>
      <c r="J313" s="157"/>
      <c r="K313" s="157"/>
      <c r="L313" s="157"/>
      <c r="M313" s="285"/>
      <c r="N313" s="137"/>
    </row>
    <row r="314" spans="1:14" s="156" customFormat="1" x14ac:dyDescent="0.25">
      <c r="A314" s="284"/>
      <c r="B314" s="155" t="s">
        <v>138</v>
      </c>
      <c r="C314" s="154"/>
      <c r="D314" s="153"/>
      <c r="E314" s="158"/>
      <c r="F314" s="157"/>
      <c r="G314" s="157"/>
      <c r="H314" s="157"/>
      <c r="I314" s="157"/>
      <c r="J314" s="157"/>
      <c r="K314" s="157"/>
      <c r="L314" s="157"/>
      <c r="M314" s="285"/>
      <c r="N314" s="137"/>
    </row>
    <row r="315" spans="1:14" s="156" customFormat="1" x14ac:dyDescent="0.25">
      <c r="A315" s="284"/>
      <c r="B315" s="155" t="s">
        <v>137</v>
      </c>
      <c r="C315" s="154"/>
      <c r="D315" s="153"/>
      <c r="E315" s="158"/>
      <c r="F315" s="157"/>
      <c r="G315" s="157"/>
      <c r="H315" s="157"/>
      <c r="I315" s="157"/>
      <c r="J315" s="157"/>
      <c r="K315" s="157"/>
      <c r="L315" s="157"/>
      <c r="M315" s="285"/>
      <c r="N315" s="137"/>
    </row>
    <row r="316" spans="1:14" s="156" customFormat="1" x14ac:dyDescent="0.25">
      <c r="A316" s="284"/>
      <c r="B316" s="155" t="s">
        <v>128</v>
      </c>
      <c r="C316" s="154"/>
      <c r="D316" s="153"/>
      <c r="E316" s="158"/>
      <c r="F316" s="157"/>
      <c r="G316" s="157"/>
      <c r="H316" s="157"/>
      <c r="I316" s="157"/>
      <c r="J316" s="157"/>
      <c r="K316" s="157"/>
      <c r="L316" s="157"/>
      <c r="M316" s="285"/>
      <c r="N316" s="137"/>
    </row>
    <row r="317" spans="1:14" s="156" customFormat="1" x14ac:dyDescent="0.25">
      <c r="A317" s="284"/>
      <c r="B317" s="152" t="s">
        <v>127</v>
      </c>
      <c r="C317" s="151"/>
      <c r="D317" s="150"/>
      <c r="E317" s="158"/>
      <c r="F317" s="157"/>
      <c r="G317" s="157"/>
      <c r="H317" s="157"/>
      <c r="I317" s="157"/>
      <c r="J317" s="157"/>
      <c r="K317" s="157"/>
      <c r="L317" s="157"/>
      <c r="M317" s="285"/>
      <c r="N317" s="137"/>
    </row>
    <row r="318" spans="1:14" s="156" customFormat="1" x14ac:dyDescent="0.25">
      <c r="A318" s="284"/>
      <c r="B318" s="152" t="s">
        <v>126</v>
      </c>
      <c r="C318" s="151"/>
      <c r="D318" s="150"/>
      <c r="E318" s="158"/>
      <c r="F318" s="157"/>
      <c r="G318" s="157"/>
      <c r="H318" s="157"/>
      <c r="I318" s="157"/>
      <c r="J318" s="157"/>
      <c r="K318" s="157"/>
      <c r="L318" s="157"/>
      <c r="M318" s="285"/>
      <c r="N318" s="137"/>
    </row>
    <row r="319" spans="1:14" ht="15.75" thickBot="1" x14ac:dyDescent="0.3">
      <c r="A319" s="282"/>
      <c r="B319" s="84" t="s">
        <v>125</v>
      </c>
      <c r="C319" s="149">
        <f>SUM(C309:C318)</f>
        <v>41</v>
      </c>
      <c r="D319" s="148"/>
      <c r="E319" s="229"/>
      <c r="F319" s="139"/>
      <c r="G319" s="139"/>
      <c r="H319" s="139"/>
      <c r="I319" s="139"/>
      <c r="J319" s="139"/>
      <c r="K319" s="139"/>
      <c r="L319" s="139"/>
      <c r="M319" s="280"/>
      <c r="N319" s="137"/>
    </row>
    <row r="320" spans="1:14" ht="14.25" customHeight="1" x14ac:dyDescent="0.25">
      <c r="A320" s="282"/>
      <c r="B320" s="229"/>
      <c r="C320" s="229"/>
      <c r="D320" s="229"/>
      <c r="E320" s="229"/>
      <c r="F320" s="139"/>
      <c r="G320" s="139"/>
      <c r="H320" s="139"/>
      <c r="I320" s="139"/>
      <c r="J320" s="139"/>
      <c r="K320" s="139"/>
      <c r="L320" s="139"/>
      <c r="M320" s="280"/>
      <c r="N320" s="137"/>
    </row>
    <row r="321" spans="1:15" x14ac:dyDescent="0.25">
      <c r="A321" s="279" t="s">
        <v>136</v>
      </c>
      <c r="B321" s="514" t="s">
        <v>135</v>
      </c>
      <c r="C321" s="515"/>
      <c r="D321" s="515"/>
      <c r="E321" s="515"/>
      <c r="F321" s="139"/>
      <c r="G321" s="139"/>
      <c r="H321" s="139"/>
      <c r="I321" s="139"/>
      <c r="J321" s="139"/>
      <c r="K321" s="139"/>
      <c r="L321" s="139"/>
      <c r="M321" s="280"/>
      <c r="N321" s="137"/>
    </row>
    <row r="322" spans="1:15" ht="35.25" customHeight="1" thickBot="1" x14ac:dyDescent="0.3">
      <c r="A322" s="282"/>
      <c r="B322" s="511" t="s">
        <v>612</v>
      </c>
      <c r="C322" s="511"/>
      <c r="D322" s="511"/>
      <c r="E322" s="511"/>
      <c r="F322" s="139"/>
      <c r="G322" s="139"/>
      <c r="H322" s="139"/>
      <c r="I322" s="139"/>
      <c r="J322" s="139"/>
      <c r="K322" s="139"/>
      <c r="L322" s="139"/>
      <c r="M322" s="280"/>
      <c r="N322" s="137"/>
    </row>
    <row r="323" spans="1:15" ht="33" x14ac:dyDescent="0.25">
      <c r="A323" s="282"/>
      <c r="B323" s="147" t="s">
        <v>134</v>
      </c>
      <c r="C323" s="146" t="s">
        <v>133</v>
      </c>
      <c r="D323" s="146" t="s">
        <v>132</v>
      </c>
      <c r="E323" s="145" t="s">
        <v>8</v>
      </c>
      <c r="F323" s="229"/>
      <c r="G323" s="139"/>
      <c r="H323" s="139"/>
      <c r="I323" s="139"/>
      <c r="J323" s="139"/>
      <c r="K323" s="139"/>
      <c r="L323" s="139"/>
      <c r="M323" s="280"/>
      <c r="N323" s="137"/>
      <c r="O323" s="137"/>
    </row>
    <row r="324" spans="1:15" x14ac:dyDescent="0.25">
      <c r="A324" s="282"/>
      <c r="B324" s="155" t="s">
        <v>131</v>
      </c>
      <c r="C324" s="154"/>
      <c r="D324" s="154"/>
      <c r="E324" s="153"/>
      <c r="F324" s="229"/>
      <c r="G324" s="139"/>
      <c r="H324" s="139"/>
      <c r="I324" s="139"/>
      <c r="J324" s="139"/>
      <c r="K324" s="139"/>
      <c r="L324" s="139"/>
      <c r="M324" s="280"/>
      <c r="N324" s="137"/>
      <c r="O324" s="137"/>
    </row>
    <row r="325" spans="1:15" x14ac:dyDescent="0.25">
      <c r="A325" s="282"/>
      <c r="B325" s="155" t="s">
        <v>130</v>
      </c>
      <c r="C325" s="154"/>
      <c r="D325" s="154"/>
      <c r="E325" s="153"/>
      <c r="F325" s="229"/>
      <c r="G325" s="139"/>
      <c r="H325" s="139"/>
      <c r="I325" s="139"/>
      <c r="J325" s="139"/>
      <c r="K325" s="139"/>
      <c r="L325" s="139"/>
      <c r="M325" s="280"/>
      <c r="N325" s="137"/>
      <c r="O325" s="137"/>
    </row>
    <row r="326" spans="1:15" x14ac:dyDescent="0.25">
      <c r="A326" s="282"/>
      <c r="B326" s="155" t="s">
        <v>129</v>
      </c>
      <c r="C326" s="154"/>
      <c r="D326" s="154"/>
      <c r="E326" s="153"/>
      <c r="F326" s="229"/>
      <c r="G326" s="139"/>
      <c r="H326" s="139"/>
      <c r="I326" s="139"/>
      <c r="J326" s="139"/>
      <c r="K326" s="139"/>
      <c r="L326" s="139"/>
      <c r="M326" s="280"/>
      <c r="N326" s="137"/>
      <c r="O326" s="137"/>
    </row>
    <row r="327" spans="1:15" ht="30" x14ac:dyDescent="0.25">
      <c r="A327" s="282"/>
      <c r="B327" s="155" t="s">
        <v>941</v>
      </c>
      <c r="C327" s="154">
        <v>906.87</v>
      </c>
      <c r="D327" s="154" t="s">
        <v>513</v>
      </c>
      <c r="E327" s="198" t="s">
        <v>942</v>
      </c>
      <c r="F327" s="229"/>
      <c r="G327" s="139"/>
      <c r="H327" s="139"/>
      <c r="I327" s="139"/>
      <c r="J327" s="139"/>
      <c r="K327" s="139"/>
      <c r="L327" s="139"/>
      <c r="M327" s="280"/>
      <c r="N327" s="137"/>
      <c r="O327" s="137"/>
    </row>
    <row r="328" spans="1:15" x14ac:dyDescent="0.25">
      <c r="A328" s="282"/>
      <c r="B328" s="152" t="s">
        <v>127</v>
      </c>
      <c r="C328" s="151"/>
      <c r="D328" s="151"/>
      <c r="E328" s="150"/>
      <c r="F328" s="229"/>
      <c r="G328" s="139"/>
      <c r="H328" s="139"/>
      <c r="I328" s="139"/>
      <c r="J328" s="139"/>
      <c r="K328" s="139"/>
      <c r="L328" s="139"/>
      <c r="M328" s="280"/>
      <c r="N328" s="137"/>
      <c r="O328" s="137"/>
    </row>
    <row r="329" spans="1:15" x14ac:dyDescent="0.25">
      <c r="A329" s="282"/>
      <c r="B329" s="152" t="s">
        <v>126</v>
      </c>
      <c r="C329" s="151"/>
      <c r="D329" s="151"/>
      <c r="E329" s="150"/>
      <c r="F329" s="229"/>
      <c r="G329" s="139"/>
      <c r="H329" s="139"/>
      <c r="I329" s="139"/>
      <c r="J329" s="139"/>
      <c r="K329" s="139"/>
      <c r="L329" s="139"/>
      <c r="M329" s="280"/>
      <c r="N329" s="137"/>
      <c r="O329" s="137"/>
    </row>
    <row r="330" spans="1:15" ht="15.75" thickBot="1" x14ac:dyDescent="0.3">
      <c r="A330" s="282"/>
      <c r="B330" s="84" t="s">
        <v>125</v>
      </c>
      <c r="C330" s="149"/>
      <c r="D330" s="149">
        <f>(SUMIF(D324:D329,"Increase",C324:C329))-(SUMIF(D324:D329,"Decrease",C324:C329))</f>
        <v>-906.87</v>
      </c>
      <c r="E330" s="148"/>
      <c r="F330" s="229"/>
      <c r="G330" s="139"/>
      <c r="H330" s="139"/>
      <c r="I330" s="139"/>
      <c r="J330" s="139"/>
      <c r="K330" s="139"/>
      <c r="L330" s="139"/>
      <c r="M330" s="280"/>
      <c r="N330" s="137"/>
      <c r="O330" s="137"/>
    </row>
    <row r="331" spans="1:15" x14ac:dyDescent="0.25">
      <c r="A331" s="282"/>
      <c r="B331" s="139"/>
      <c r="C331" s="139"/>
      <c r="D331" s="139"/>
      <c r="E331" s="139"/>
      <c r="F331" s="139"/>
      <c r="G331" s="139"/>
      <c r="H331" s="139"/>
      <c r="I331" s="139"/>
      <c r="J331" s="139"/>
      <c r="K331" s="139"/>
      <c r="L331" s="139"/>
      <c r="M331" s="280"/>
      <c r="N331" s="137"/>
      <c r="O331" s="137"/>
    </row>
    <row r="332" spans="1:15" x14ac:dyDescent="0.25">
      <c r="A332" s="279" t="s">
        <v>124</v>
      </c>
      <c r="B332" s="514" t="s">
        <v>674</v>
      </c>
      <c r="C332" s="515"/>
      <c r="D332" s="515"/>
      <c r="E332" s="515"/>
      <c r="F332" s="139"/>
      <c r="G332" s="139"/>
      <c r="H332" s="139"/>
      <c r="I332" s="139"/>
      <c r="J332" s="139"/>
      <c r="K332" s="139"/>
      <c r="L332" s="139"/>
      <c r="M332" s="280"/>
      <c r="N332" s="137"/>
    </row>
    <row r="333" spans="1:15" ht="15.75" thickBot="1" x14ac:dyDescent="0.3">
      <c r="A333" s="282"/>
      <c r="B333" s="511" t="s">
        <v>675</v>
      </c>
      <c r="C333" s="511"/>
      <c r="D333" s="511"/>
      <c r="E333" s="511"/>
      <c r="F333" s="139"/>
      <c r="G333" s="139"/>
      <c r="H333" s="139"/>
      <c r="I333" s="139"/>
      <c r="J333" s="139"/>
      <c r="K333" s="139"/>
      <c r="L333" s="139"/>
      <c r="M333" s="280"/>
      <c r="N333" s="137"/>
    </row>
    <row r="334" spans="1:15" ht="33" x14ac:dyDescent="0.25">
      <c r="A334" s="282"/>
      <c r="B334" s="147" t="s">
        <v>123</v>
      </c>
      <c r="C334" s="146" t="s">
        <v>122</v>
      </c>
      <c r="D334" s="145" t="s">
        <v>8</v>
      </c>
      <c r="E334" s="229"/>
      <c r="F334" s="139"/>
      <c r="G334" s="139"/>
      <c r="H334" s="139"/>
      <c r="I334" s="139"/>
      <c r="J334" s="139"/>
      <c r="K334" s="139"/>
      <c r="L334" s="139"/>
      <c r="M334" s="280"/>
      <c r="N334" s="137"/>
    </row>
    <row r="335" spans="1:15" ht="45.75" thickBot="1" x14ac:dyDescent="0.3">
      <c r="A335" s="282"/>
      <c r="B335" s="144" t="s">
        <v>121</v>
      </c>
      <c r="C335" s="143">
        <v>20691.57</v>
      </c>
      <c r="D335" s="197" t="s">
        <v>945</v>
      </c>
      <c r="E335" s="229"/>
      <c r="F335" s="139"/>
      <c r="G335" s="139"/>
      <c r="H335" s="139"/>
      <c r="I335" s="139"/>
      <c r="J335" s="139"/>
      <c r="K335" s="139"/>
      <c r="L335" s="139"/>
      <c r="M335" s="280"/>
      <c r="N335" s="137"/>
    </row>
    <row r="336" spans="1:15" ht="17.25" customHeight="1" x14ac:dyDescent="0.25">
      <c r="A336" s="282"/>
      <c r="B336" s="229"/>
      <c r="C336" s="229"/>
      <c r="D336" s="229"/>
      <c r="E336" s="229"/>
      <c r="F336" s="139"/>
      <c r="G336" s="139"/>
      <c r="H336" s="139"/>
      <c r="I336" s="139"/>
      <c r="J336" s="139"/>
      <c r="K336" s="139"/>
      <c r="L336" s="139"/>
      <c r="M336" s="280"/>
      <c r="N336" s="137"/>
    </row>
    <row r="337" spans="1:14" ht="18.75" x14ac:dyDescent="0.25">
      <c r="A337" s="277"/>
      <c r="B337" s="141" t="s">
        <v>73</v>
      </c>
      <c r="C337" s="141"/>
      <c r="D337" s="141"/>
      <c r="E337" s="141"/>
      <c r="F337" s="141"/>
      <c r="G337" s="141"/>
      <c r="H337" s="141"/>
      <c r="I337" s="141"/>
      <c r="J337" s="141"/>
      <c r="K337" s="141"/>
      <c r="L337" s="141"/>
      <c r="M337" s="278"/>
      <c r="N337" s="137"/>
    </row>
    <row r="338" spans="1:14" x14ac:dyDescent="0.25">
      <c r="A338" s="279" t="s">
        <v>120</v>
      </c>
      <c r="B338" s="514" t="s">
        <v>71</v>
      </c>
      <c r="C338" s="515"/>
      <c r="D338" s="515"/>
      <c r="E338" s="515"/>
      <c r="F338" s="139"/>
      <c r="G338" s="139"/>
      <c r="H338" s="139"/>
      <c r="I338" s="139"/>
      <c r="J338" s="139"/>
      <c r="K338" s="139"/>
      <c r="L338" s="139"/>
      <c r="M338" s="280"/>
      <c r="N338" s="137"/>
    </row>
    <row r="339" spans="1:14" ht="30.75" customHeight="1" thickBot="1" x14ac:dyDescent="0.3">
      <c r="A339" s="282"/>
      <c r="B339" s="511" t="s">
        <v>613</v>
      </c>
      <c r="C339" s="511"/>
      <c r="D339" s="511"/>
      <c r="E339" s="511"/>
      <c r="F339" s="139"/>
      <c r="G339" s="139"/>
      <c r="H339" s="139"/>
      <c r="I339" s="139"/>
      <c r="J339" s="139"/>
      <c r="K339" s="139"/>
      <c r="L339" s="139"/>
      <c r="M339" s="280"/>
      <c r="N339" s="137"/>
    </row>
    <row r="340" spans="1:14" ht="96.75" customHeight="1" thickBot="1" x14ac:dyDescent="0.3">
      <c r="A340" s="282"/>
      <c r="B340" s="516" t="s">
        <v>1093</v>
      </c>
      <c r="C340" s="607"/>
      <c r="D340" s="607"/>
      <c r="E340" s="608"/>
      <c r="F340" s="139"/>
      <c r="G340" s="139"/>
      <c r="H340" s="139"/>
      <c r="I340" s="139"/>
      <c r="J340" s="139"/>
      <c r="K340" s="139"/>
      <c r="L340" s="139"/>
      <c r="M340" s="280"/>
      <c r="N340" s="137"/>
    </row>
    <row r="341" spans="1:14" ht="17.25" customHeight="1" x14ac:dyDescent="0.25">
      <c r="A341" s="282"/>
      <c r="B341" s="229"/>
      <c r="C341" s="229"/>
      <c r="D341" s="229"/>
      <c r="E341" s="229"/>
      <c r="F341" s="139"/>
      <c r="G341" s="139"/>
      <c r="H341" s="139"/>
      <c r="I341" s="139"/>
      <c r="J341" s="139"/>
      <c r="K341" s="139"/>
      <c r="L341" s="139"/>
      <c r="M341" s="280"/>
      <c r="N341" s="137"/>
    </row>
    <row r="342" spans="1:14" ht="18.75" x14ac:dyDescent="0.25">
      <c r="A342" s="286" t="s">
        <v>637</v>
      </c>
      <c r="B342" s="138" t="s">
        <v>119</v>
      </c>
      <c r="C342" s="138"/>
      <c r="D342" s="138"/>
      <c r="E342" s="138"/>
      <c r="F342" s="138"/>
      <c r="G342" s="138"/>
      <c r="H342" s="138"/>
      <c r="I342" s="138"/>
      <c r="J342" s="138"/>
      <c r="K342" s="138"/>
      <c r="L342" s="138"/>
      <c r="M342" s="287"/>
      <c r="N342" s="137"/>
    </row>
    <row r="343" spans="1:14" ht="18.75" x14ac:dyDescent="0.25">
      <c r="A343" s="288"/>
      <c r="B343" s="112" t="s">
        <v>118</v>
      </c>
      <c r="C343" s="112"/>
      <c r="D343" s="112"/>
      <c r="E343" s="112"/>
      <c r="F343" s="112"/>
      <c r="G343" s="112"/>
      <c r="H343" s="112"/>
      <c r="I343" s="112"/>
      <c r="J343" s="112"/>
      <c r="K343" s="112"/>
      <c r="L343" s="112"/>
      <c r="M343" s="289"/>
      <c r="N343" s="137"/>
    </row>
    <row r="344" spans="1:14" ht="21.75" customHeight="1" x14ac:dyDescent="0.25">
      <c r="A344" s="290" t="s">
        <v>117</v>
      </c>
      <c r="B344" s="136" t="s">
        <v>614</v>
      </c>
      <c r="C344" s="135"/>
      <c r="D344" s="135"/>
      <c r="E344" s="135"/>
      <c r="F344" s="110"/>
      <c r="G344" s="110"/>
      <c r="H344" s="110"/>
      <c r="I344" s="110"/>
      <c r="J344" s="110"/>
      <c r="K344" s="110"/>
      <c r="L344" s="110"/>
      <c r="M344" s="291"/>
      <c r="N344" s="137"/>
    </row>
    <row r="345" spans="1:14" ht="23.25" customHeight="1" thickBot="1" x14ac:dyDescent="0.3">
      <c r="A345" s="292"/>
      <c r="B345" s="556" t="s">
        <v>116</v>
      </c>
      <c r="C345" s="512"/>
      <c r="D345" s="512"/>
      <c r="E345" s="512"/>
      <c r="F345" s="110"/>
      <c r="G345" s="110"/>
      <c r="H345" s="110"/>
      <c r="I345" s="110"/>
      <c r="J345" s="110"/>
      <c r="K345" s="110"/>
      <c r="L345" s="110"/>
      <c r="M345" s="291"/>
      <c r="N345" s="137"/>
    </row>
    <row r="346" spans="1:14" ht="111.75" customHeight="1" thickBot="1" x14ac:dyDescent="0.3">
      <c r="A346" s="292"/>
      <c r="B346" s="516" t="s">
        <v>972</v>
      </c>
      <c r="C346" s="517"/>
      <c r="D346" s="517"/>
      <c r="E346" s="518"/>
      <c r="F346" s="110"/>
      <c r="G346" s="110"/>
      <c r="H346" s="110"/>
      <c r="I346" s="110"/>
      <c r="J346" s="110"/>
      <c r="K346" s="110"/>
      <c r="L346" s="110"/>
      <c r="M346" s="291"/>
      <c r="N346" s="137"/>
    </row>
    <row r="347" spans="1:14" ht="22.7" customHeight="1" x14ac:dyDescent="0.25">
      <c r="A347" s="292" t="s">
        <v>115</v>
      </c>
      <c r="B347" s="605" t="s">
        <v>615</v>
      </c>
      <c r="C347" s="606"/>
      <c r="D347" s="606"/>
      <c r="E347" s="606"/>
      <c r="F347" s="110"/>
      <c r="G347" s="110"/>
      <c r="H347" s="110"/>
      <c r="I347" s="110"/>
      <c r="J347" s="110"/>
      <c r="K347" s="110"/>
      <c r="L347" s="110"/>
      <c r="M347" s="291"/>
      <c r="N347" s="137"/>
    </row>
    <row r="348" spans="1:14" ht="36.950000000000003" customHeight="1" thickBot="1" x14ac:dyDescent="0.3">
      <c r="A348" s="292"/>
      <c r="B348" s="597" t="s">
        <v>639</v>
      </c>
      <c r="C348" s="513"/>
      <c r="D348" s="513"/>
      <c r="E348" s="513"/>
      <c r="F348" s="110"/>
      <c r="G348" s="110"/>
      <c r="H348" s="110"/>
      <c r="I348" s="110"/>
      <c r="J348" s="110"/>
      <c r="K348" s="110"/>
      <c r="L348" s="110"/>
      <c r="M348" s="291"/>
      <c r="N348" s="137"/>
    </row>
    <row r="349" spans="1:14" ht="50.25" customHeight="1" thickBot="1" x14ac:dyDescent="0.3">
      <c r="A349" s="292"/>
      <c r="B349" s="516" t="s">
        <v>947</v>
      </c>
      <c r="C349" s="517"/>
      <c r="D349" s="517"/>
      <c r="E349" s="518"/>
      <c r="F349" s="110"/>
      <c r="G349" s="110"/>
      <c r="H349" s="110"/>
      <c r="I349" s="110"/>
      <c r="J349" s="110"/>
      <c r="K349" s="110"/>
      <c r="L349" s="110"/>
      <c r="M349" s="291"/>
      <c r="N349" s="137"/>
    </row>
    <row r="350" spans="1:14" x14ac:dyDescent="0.25">
      <c r="A350" s="293"/>
      <c r="B350" s="134"/>
      <c r="C350" s="110"/>
      <c r="D350" s="110"/>
      <c r="E350" s="110"/>
      <c r="F350" s="110"/>
      <c r="G350" s="110"/>
      <c r="H350" s="110"/>
      <c r="I350" s="110"/>
      <c r="J350" s="110"/>
      <c r="K350" s="110"/>
      <c r="L350" s="110"/>
      <c r="M350" s="291"/>
      <c r="N350" s="137"/>
    </row>
    <row r="351" spans="1:14" ht="18.75" x14ac:dyDescent="0.25">
      <c r="A351" s="288"/>
      <c r="B351" s="112" t="s">
        <v>114</v>
      </c>
      <c r="C351" s="112"/>
      <c r="D351" s="112"/>
      <c r="E351" s="112"/>
      <c r="F351" s="112"/>
      <c r="G351" s="112"/>
      <c r="H351" s="112"/>
      <c r="I351" s="112"/>
      <c r="J351" s="112"/>
      <c r="K351" s="112"/>
      <c r="L351" s="112"/>
      <c r="M351" s="294"/>
      <c r="N351" s="137"/>
    </row>
    <row r="352" spans="1:14" ht="22.7" customHeight="1" x14ac:dyDescent="0.25">
      <c r="A352" s="292" t="s">
        <v>113</v>
      </c>
      <c r="B352" s="133" t="s">
        <v>616</v>
      </c>
      <c r="C352" s="110"/>
      <c r="D352" s="110"/>
      <c r="E352" s="110"/>
      <c r="F352" s="110"/>
      <c r="G352" s="110"/>
      <c r="H352" s="110"/>
      <c r="I352" s="110"/>
      <c r="J352" s="110"/>
      <c r="K352" s="110"/>
      <c r="L352" s="110"/>
      <c r="M352" s="291"/>
      <c r="N352" s="137"/>
    </row>
    <row r="353" spans="1:14" ht="33.75" customHeight="1" thickBot="1" x14ac:dyDescent="0.3">
      <c r="A353" s="295"/>
      <c r="B353" s="597" t="s">
        <v>112</v>
      </c>
      <c r="C353" s="513"/>
      <c r="D353" s="513"/>
      <c r="E353" s="513"/>
      <c r="F353" s="110"/>
      <c r="G353" s="110"/>
      <c r="H353" s="110"/>
      <c r="I353" s="110"/>
      <c r="J353" s="110"/>
      <c r="K353" s="110"/>
      <c r="L353" s="110"/>
      <c r="M353" s="291"/>
      <c r="N353" s="137"/>
    </row>
    <row r="354" spans="1:14" ht="409.6" customHeight="1" thickBot="1" x14ac:dyDescent="0.3">
      <c r="A354" s="295"/>
      <c r="B354" s="602" t="s">
        <v>966</v>
      </c>
      <c r="C354" s="603"/>
      <c r="D354" s="603"/>
      <c r="E354" s="603"/>
      <c r="F354" s="604"/>
      <c r="G354" s="110"/>
      <c r="H354" s="110"/>
      <c r="I354" s="110"/>
      <c r="J354" s="110"/>
      <c r="K354" s="110"/>
      <c r="L354" s="110"/>
      <c r="M354" s="291"/>
      <c r="N354" s="137"/>
    </row>
    <row r="355" spans="1:14" ht="42.75" customHeight="1" x14ac:dyDescent="0.25">
      <c r="A355" s="296" t="s">
        <v>111</v>
      </c>
      <c r="B355" s="595" t="s">
        <v>617</v>
      </c>
      <c r="C355" s="596"/>
      <c r="D355" s="596"/>
      <c r="E355" s="596"/>
      <c r="F355" s="110"/>
      <c r="G355" s="110"/>
      <c r="H355" s="110"/>
      <c r="I355" s="110"/>
      <c r="J355" s="110"/>
      <c r="K355" s="110"/>
      <c r="L355" s="110"/>
      <c r="M355" s="291"/>
      <c r="N355" s="137"/>
    </row>
    <row r="356" spans="1:14" ht="73.5" customHeight="1" x14ac:dyDescent="0.25">
      <c r="A356" s="297"/>
      <c r="B356" s="513" t="s">
        <v>618</v>
      </c>
      <c r="C356" s="513"/>
      <c r="D356" s="513"/>
      <c r="E356" s="513"/>
      <c r="F356" s="110"/>
      <c r="G356" s="110"/>
      <c r="H356" s="110"/>
      <c r="I356" s="110"/>
      <c r="J356" s="110"/>
      <c r="K356" s="110"/>
      <c r="L356" s="110"/>
      <c r="M356" s="291"/>
      <c r="N356" s="137"/>
    </row>
    <row r="357" spans="1:14" ht="48.75" customHeight="1" thickBot="1" x14ac:dyDescent="0.3">
      <c r="A357" s="298"/>
      <c r="B357" s="512" t="s">
        <v>640</v>
      </c>
      <c r="C357" s="512"/>
      <c r="D357" s="512"/>
      <c r="E357" s="512"/>
      <c r="F357" s="110"/>
      <c r="G357" s="110"/>
      <c r="H357" s="110"/>
      <c r="I357" s="110"/>
      <c r="J357" s="110"/>
      <c r="K357" s="110"/>
      <c r="L357" s="110"/>
      <c r="M357" s="291"/>
      <c r="N357" s="137"/>
    </row>
    <row r="358" spans="1:14" ht="32.25" customHeight="1" x14ac:dyDescent="0.25">
      <c r="A358" s="298"/>
      <c r="B358" s="132" t="s">
        <v>110</v>
      </c>
      <c r="C358" s="130" t="s">
        <v>109</v>
      </c>
      <c r="D358" s="130" t="s">
        <v>108</v>
      </c>
      <c r="E358" s="131" t="s">
        <v>107</v>
      </c>
      <c r="F358" s="130" t="s">
        <v>106</v>
      </c>
      <c r="G358" s="509" t="s">
        <v>8</v>
      </c>
      <c r="H358" s="510"/>
      <c r="I358" s="110"/>
      <c r="J358" s="110"/>
      <c r="K358" s="110"/>
      <c r="L358" s="110"/>
      <c r="M358" s="291"/>
      <c r="N358" s="137"/>
    </row>
    <row r="359" spans="1:14" ht="197.25" customHeight="1" x14ac:dyDescent="0.25">
      <c r="A359" s="298"/>
      <c r="B359" s="129" t="s">
        <v>105</v>
      </c>
      <c r="C359" s="128" t="s">
        <v>104</v>
      </c>
      <c r="D359" s="124" t="s">
        <v>99</v>
      </c>
      <c r="E359" s="128" t="s">
        <v>398</v>
      </c>
      <c r="F359" s="481" t="s">
        <v>1085</v>
      </c>
      <c r="G359" s="505" t="s">
        <v>949</v>
      </c>
      <c r="H359" s="506"/>
      <c r="I359" s="110"/>
      <c r="J359" s="110"/>
      <c r="K359" s="110"/>
      <c r="L359" s="110"/>
      <c r="M359" s="291"/>
      <c r="N359" s="137"/>
    </row>
    <row r="360" spans="1:14" ht="187.5" customHeight="1" x14ac:dyDescent="0.25">
      <c r="A360" s="298"/>
      <c r="B360" s="129" t="s">
        <v>105</v>
      </c>
      <c r="C360" s="128" t="s">
        <v>104</v>
      </c>
      <c r="D360" s="124" t="s">
        <v>99</v>
      </c>
      <c r="E360" s="128" t="s">
        <v>382</v>
      </c>
      <c r="F360" s="481" t="s">
        <v>950</v>
      </c>
      <c r="G360" s="499"/>
      <c r="H360" s="500"/>
      <c r="I360" s="110"/>
      <c r="J360" s="110"/>
      <c r="K360" s="110"/>
      <c r="L360" s="110"/>
      <c r="M360" s="291"/>
      <c r="N360" s="137"/>
    </row>
    <row r="361" spans="1:14" ht="50.25" customHeight="1" x14ac:dyDescent="0.25">
      <c r="A361" s="298"/>
      <c r="B361" s="129" t="s">
        <v>105</v>
      </c>
      <c r="C361" s="128" t="s">
        <v>104</v>
      </c>
      <c r="D361" s="124" t="s">
        <v>99</v>
      </c>
      <c r="E361" s="128"/>
      <c r="F361" s="481"/>
      <c r="G361" s="499"/>
      <c r="H361" s="500"/>
      <c r="I361" s="110"/>
      <c r="J361" s="110"/>
      <c r="K361" s="110"/>
      <c r="L361" s="110"/>
      <c r="M361" s="291"/>
      <c r="N361" s="137"/>
    </row>
    <row r="362" spans="1:14" ht="50.25" customHeight="1" x14ac:dyDescent="0.25">
      <c r="A362" s="298"/>
      <c r="B362" s="129" t="s">
        <v>105</v>
      </c>
      <c r="C362" s="128" t="s">
        <v>104</v>
      </c>
      <c r="D362" s="124" t="s">
        <v>99</v>
      </c>
      <c r="E362" s="128"/>
      <c r="F362" s="481"/>
      <c r="G362" s="499"/>
      <c r="H362" s="500"/>
      <c r="I362" s="110"/>
      <c r="J362" s="110"/>
      <c r="K362" s="110"/>
      <c r="L362" s="110"/>
      <c r="M362" s="291"/>
      <c r="N362" s="137"/>
    </row>
    <row r="363" spans="1:14" ht="50.25" customHeight="1" x14ac:dyDescent="0.25">
      <c r="A363" s="298"/>
      <c r="B363" s="129" t="s">
        <v>105</v>
      </c>
      <c r="C363" s="128" t="s">
        <v>104</v>
      </c>
      <c r="D363" s="124" t="s">
        <v>99</v>
      </c>
      <c r="E363" s="128"/>
      <c r="F363" s="481"/>
      <c r="G363" s="499"/>
      <c r="H363" s="500"/>
      <c r="I363" s="110"/>
      <c r="J363" s="110"/>
      <c r="K363" s="110"/>
      <c r="L363" s="110"/>
      <c r="M363" s="291"/>
      <c r="N363" s="137"/>
    </row>
    <row r="364" spans="1:14" ht="255.75" customHeight="1" x14ac:dyDescent="0.25">
      <c r="A364" s="298"/>
      <c r="B364" s="129" t="s">
        <v>103</v>
      </c>
      <c r="C364" s="128" t="s">
        <v>102</v>
      </c>
      <c r="D364" s="124" t="s">
        <v>99</v>
      </c>
      <c r="E364" s="128" t="s">
        <v>511</v>
      </c>
      <c r="F364" s="481" t="s">
        <v>951</v>
      </c>
      <c r="G364" s="505" t="s">
        <v>952</v>
      </c>
      <c r="H364" s="506"/>
      <c r="I364" s="110"/>
      <c r="J364" s="110"/>
      <c r="K364" s="110"/>
      <c r="L364" s="110"/>
      <c r="M364" s="291"/>
      <c r="N364" s="137"/>
    </row>
    <row r="365" spans="1:14" ht="368.25" customHeight="1" x14ac:dyDescent="0.25">
      <c r="A365" s="298"/>
      <c r="B365" s="129" t="s">
        <v>103</v>
      </c>
      <c r="C365" s="128" t="s">
        <v>102</v>
      </c>
      <c r="D365" s="124" t="s">
        <v>99</v>
      </c>
      <c r="E365" s="128" t="s">
        <v>511</v>
      </c>
      <c r="F365" s="481" t="s">
        <v>953</v>
      </c>
      <c r="G365" s="505" t="s">
        <v>954</v>
      </c>
      <c r="H365" s="506"/>
      <c r="I365" s="110"/>
      <c r="J365" s="110"/>
      <c r="K365" s="110"/>
      <c r="L365" s="110"/>
      <c r="M365" s="291"/>
      <c r="N365" s="137"/>
    </row>
    <row r="366" spans="1:14" ht="166.5" customHeight="1" x14ac:dyDescent="0.25">
      <c r="A366" s="298"/>
      <c r="B366" s="129" t="s">
        <v>103</v>
      </c>
      <c r="C366" s="128" t="s">
        <v>102</v>
      </c>
      <c r="D366" s="124" t="s">
        <v>99</v>
      </c>
      <c r="E366" s="128" t="s">
        <v>470</v>
      </c>
      <c r="F366" s="481" t="s">
        <v>1084</v>
      </c>
      <c r="G366" s="499"/>
      <c r="H366" s="500"/>
      <c r="I366" s="110"/>
      <c r="J366" s="110"/>
      <c r="K366" s="110"/>
      <c r="L366" s="110"/>
      <c r="M366" s="291"/>
      <c r="N366" s="137"/>
    </row>
    <row r="367" spans="1:14" ht="126.75" customHeight="1" x14ac:dyDescent="0.25">
      <c r="A367" s="298"/>
      <c r="B367" s="129" t="s">
        <v>103</v>
      </c>
      <c r="C367" s="128" t="s">
        <v>102</v>
      </c>
      <c r="D367" s="124" t="s">
        <v>99</v>
      </c>
      <c r="E367" s="128" t="s">
        <v>427</v>
      </c>
      <c r="F367" s="481" t="s">
        <v>1086</v>
      </c>
      <c r="G367" s="499"/>
      <c r="H367" s="500"/>
      <c r="I367" s="110"/>
      <c r="J367" s="110"/>
      <c r="K367" s="110"/>
      <c r="L367" s="110"/>
      <c r="M367" s="291"/>
      <c r="N367" s="137"/>
    </row>
    <row r="368" spans="1:14" ht="98.25" customHeight="1" x14ac:dyDescent="0.25">
      <c r="A368" s="298"/>
      <c r="B368" s="129" t="s">
        <v>103</v>
      </c>
      <c r="C368" s="128" t="s">
        <v>102</v>
      </c>
      <c r="D368" s="124" t="s">
        <v>99</v>
      </c>
      <c r="E368" s="128" t="s">
        <v>397</v>
      </c>
      <c r="F368" s="481" t="s">
        <v>1087</v>
      </c>
      <c r="G368" s="505" t="s">
        <v>1088</v>
      </c>
      <c r="H368" s="506"/>
      <c r="I368" s="110"/>
      <c r="J368" s="110"/>
      <c r="K368" s="110"/>
      <c r="L368" s="110"/>
      <c r="M368" s="291"/>
      <c r="N368" s="137"/>
    </row>
    <row r="369" spans="1:14" ht="327.75" customHeight="1" x14ac:dyDescent="0.25">
      <c r="A369" s="298"/>
      <c r="B369" s="129" t="s">
        <v>103</v>
      </c>
      <c r="C369" s="128" t="s">
        <v>102</v>
      </c>
      <c r="D369" s="124" t="s">
        <v>99</v>
      </c>
      <c r="E369" s="128" t="s">
        <v>366</v>
      </c>
      <c r="F369" s="481" t="s">
        <v>955</v>
      </c>
      <c r="G369" s="505" t="s">
        <v>956</v>
      </c>
      <c r="H369" s="506"/>
      <c r="I369" s="110"/>
      <c r="J369" s="110"/>
      <c r="K369" s="110"/>
      <c r="L369" s="110"/>
      <c r="M369" s="291"/>
      <c r="N369" s="137"/>
    </row>
    <row r="370" spans="1:14" ht="153.75" customHeight="1" x14ac:dyDescent="0.25">
      <c r="A370" s="298"/>
      <c r="B370" s="129" t="s">
        <v>103</v>
      </c>
      <c r="C370" s="128" t="s">
        <v>102</v>
      </c>
      <c r="D370" s="124" t="s">
        <v>99</v>
      </c>
      <c r="E370" s="128" t="s">
        <v>355</v>
      </c>
      <c r="F370" s="481" t="s">
        <v>1089</v>
      </c>
      <c r="G370" s="499"/>
      <c r="H370" s="500"/>
      <c r="I370" s="110"/>
      <c r="J370" s="110"/>
      <c r="K370" s="110"/>
      <c r="L370" s="110"/>
      <c r="M370" s="291"/>
      <c r="N370" s="137"/>
    </row>
    <row r="371" spans="1:14" ht="162.75" customHeight="1" x14ac:dyDescent="0.25">
      <c r="A371" s="298"/>
      <c r="B371" s="129" t="s">
        <v>103</v>
      </c>
      <c r="C371" s="128" t="s">
        <v>102</v>
      </c>
      <c r="D371" s="124" t="s">
        <v>99</v>
      </c>
      <c r="E371" s="128" t="s">
        <v>298</v>
      </c>
      <c r="F371" s="481" t="s">
        <v>957</v>
      </c>
      <c r="G371" s="505" t="s">
        <v>958</v>
      </c>
      <c r="H371" s="506"/>
      <c r="I371" s="110"/>
      <c r="J371" s="110"/>
      <c r="K371" s="110"/>
      <c r="L371" s="110"/>
      <c r="M371" s="291"/>
      <c r="N371" s="137"/>
    </row>
    <row r="372" spans="1:14" ht="36" hidden="1" customHeight="1" x14ac:dyDescent="0.25">
      <c r="A372" s="298"/>
      <c r="B372" s="129" t="s">
        <v>103</v>
      </c>
      <c r="C372" s="128" t="s">
        <v>102</v>
      </c>
      <c r="D372" s="124" t="s">
        <v>99</v>
      </c>
      <c r="E372" s="128"/>
      <c r="F372" s="481"/>
      <c r="G372" s="499"/>
      <c r="H372" s="500"/>
      <c r="I372" s="110"/>
      <c r="J372" s="110"/>
      <c r="K372" s="110"/>
      <c r="L372" s="110"/>
      <c r="M372" s="291"/>
      <c r="N372" s="137"/>
    </row>
    <row r="373" spans="1:14" ht="36" hidden="1" customHeight="1" x14ac:dyDescent="0.25">
      <c r="A373" s="298"/>
      <c r="B373" s="129" t="s">
        <v>103</v>
      </c>
      <c r="C373" s="128" t="s">
        <v>102</v>
      </c>
      <c r="D373" s="124" t="s">
        <v>99</v>
      </c>
      <c r="E373" s="128"/>
      <c r="F373" s="481"/>
      <c r="G373" s="499"/>
      <c r="H373" s="500"/>
      <c r="I373" s="110"/>
      <c r="J373" s="110"/>
      <c r="K373" s="110"/>
      <c r="L373" s="110"/>
      <c r="M373" s="291"/>
      <c r="N373" s="137"/>
    </row>
    <row r="374" spans="1:14" ht="36" hidden="1" customHeight="1" x14ac:dyDescent="0.25">
      <c r="A374" s="298"/>
      <c r="B374" s="129" t="s">
        <v>103</v>
      </c>
      <c r="C374" s="128" t="s">
        <v>102</v>
      </c>
      <c r="D374" s="124" t="s">
        <v>99</v>
      </c>
      <c r="E374" s="128"/>
      <c r="F374" s="481"/>
      <c r="G374" s="499"/>
      <c r="H374" s="500"/>
      <c r="I374" s="110"/>
      <c r="J374" s="110"/>
      <c r="K374" s="110"/>
      <c r="L374" s="110"/>
      <c r="M374" s="291"/>
      <c r="N374" s="137"/>
    </row>
    <row r="375" spans="1:14" ht="36" hidden="1" customHeight="1" x14ac:dyDescent="0.25">
      <c r="A375" s="298"/>
      <c r="B375" s="129" t="s">
        <v>103</v>
      </c>
      <c r="C375" s="128" t="s">
        <v>102</v>
      </c>
      <c r="D375" s="124" t="s">
        <v>99</v>
      </c>
      <c r="E375" s="128"/>
      <c r="F375" s="481"/>
      <c r="G375" s="499"/>
      <c r="H375" s="500"/>
      <c r="I375" s="110"/>
      <c r="J375" s="110"/>
      <c r="K375" s="110"/>
      <c r="L375" s="110"/>
      <c r="M375" s="291"/>
      <c r="N375" s="137"/>
    </row>
    <row r="376" spans="1:14" ht="36" hidden="1" customHeight="1" x14ac:dyDescent="0.25">
      <c r="A376" s="298"/>
      <c r="B376" s="129" t="s">
        <v>103</v>
      </c>
      <c r="C376" s="128" t="s">
        <v>102</v>
      </c>
      <c r="D376" s="124" t="s">
        <v>99</v>
      </c>
      <c r="E376" s="128"/>
      <c r="F376" s="481"/>
      <c r="G376" s="499"/>
      <c r="H376" s="500"/>
      <c r="I376" s="110"/>
      <c r="J376" s="110"/>
      <c r="K376" s="110"/>
      <c r="L376" s="110"/>
      <c r="M376" s="291"/>
      <c r="N376" s="137"/>
    </row>
    <row r="377" spans="1:14" ht="36" hidden="1" customHeight="1" x14ac:dyDescent="0.25">
      <c r="A377" s="298"/>
      <c r="B377" s="129" t="s">
        <v>103</v>
      </c>
      <c r="C377" s="128" t="s">
        <v>102</v>
      </c>
      <c r="D377" s="124" t="s">
        <v>99</v>
      </c>
      <c r="E377" s="128"/>
      <c r="F377" s="481"/>
      <c r="G377" s="499"/>
      <c r="H377" s="500"/>
      <c r="I377" s="110"/>
      <c r="J377" s="110"/>
      <c r="K377" s="110"/>
      <c r="L377" s="110"/>
      <c r="M377" s="291"/>
      <c r="N377" s="137"/>
    </row>
    <row r="378" spans="1:14" ht="36" hidden="1" customHeight="1" x14ac:dyDescent="0.25">
      <c r="A378" s="298"/>
      <c r="B378" s="129" t="s">
        <v>103</v>
      </c>
      <c r="C378" s="128" t="s">
        <v>102</v>
      </c>
      <c r="D378" s="124" t="s">
        <v>99</v>
      </c>
      <c r="E378" s="128"/>
      <c r="F378" s="481"/>
      <c r="G378" s="499"/>
      <c r="H378" s="500"/>
      <c r="I378" s="110"/>
      <c r="J378" s="110"/>
      <c r="K378" s="110"/>
      <c r="L378" s="110"/>
      <c r="M378" s="291"/>
      <c r="N378" s="137"/>
    </row>
    <row r="379" spans="1:14" ht="3" hidden="1" customHeight="1" x14ac:dyDescent="0.25">
      <c r="A379" s="298"/>
      <c r="B379" s="129" t="s">
        <v>101</v>
      </c>
      <c r="C379" s="128" t="s">
        <v>100</v>
      </c>
      <c r="D379" s="124" t="s">
        <v>99</v>
      </c>
      <c r="E379" s="128"/>
      <c r="F379" s="481"/>
      <c r="G379" s="499"/>
      <c r="H379" s="500"/>
      <c r="I379" s="110"/>
      <c r="J379" s="110"/>
      <c r="K379" s="110"/>
      <c r="L379" s="110"/>
      <c r="M379" s="291"/>
      <c r="N379" s="137"/>
    </row>
    <row r="380" spans="1:14" ht="29.1" hidden="1" customHeight="1" x14ac:dyDescent="0.25">
      <c r="A380" s="298"/>
      <c r="B380" s="129" t="s">
        <v>101</v>
      </c>
      <c r="C380" s="128" t="s">
        <v>100</v>
      </c>
      <c r="D380" s="124" t="s">
        <v>99</v>
      </c>
      <c r="E380" s="128"/>
      <c r="F380" s="481"/>
      <c r="G380" s="499"/>
      <c r="H380" s="500"/>
      <c r="I380" s="110"/>
      <c r="J380" s="110"/>
      <c r="K380" s="110"/>
      <c r="L380" s="110"/>
      <c r="M380" s="291"/>
      <c r="N380" s="137"/>
    </row>
    <row r="381" spans="1:14" ht="29.1" hidden="1" customHeight="1" x14ac:dyDescent="0.25">
      <c r="A381" s="298"/>
      <c r="B381" s="129" t="s">
        <v>101</v>
      </c>
      <c r="C381" s="128" t="s">
        <v>100</v>
      </c>
      <c r="D381" s="124" t="s">
        <v>99</v>
      </c>
      <c r="E381" s="128"/>
      <c r="F381" s="481"/>
      <c r="G381" s="499"/>
      <c r="H381" s="500"/>
      <c r="I381" s="110"/>
      <c r="J381" s="110"/>
      <c r="K381" s="110"/>
      <c r="L381" s="110"/>
      <c r="M381" s="291"/>
      <c r="N381" s="137"/>
    </row>
    <row r="382" spans="1:14" ht="29.1" hidden="1" customHeight="1" x14ac:dyDescent="0.25">
      <c r="A382" s="298"/>
      <c r="B382" s="129" t="s">
        <v>101</v>
      </c>
      <c r="C382" s="128" t="s">
        <v>100</v>
      </c>
      <c r="D382" s="124" t="s">
        <v>99</v>
      </c>
      <c r="E382" s="128"/>
      <c r="F382" s="481"/>
      <c r="G382" s="499"/>
      <c r="H382" s="500"/>
      <c r="I382" s="110"/>
      <c r="J382" s="110"/>
      <c r="K382" s="110"/>
      <c r="L382" s="110"/>
      <c r="M382" s="291"/>
      <c r="N382" s="137"/>
    </row>
    <row r="383" spans="1:14" ht="29.1" hidden="1" customHeight="1" x14ac:dyDescent="0.25">
      <c r="A383" s="298"/>
      <c r="B383" s="129" t="s">
        <v>101</v>
      </c>
      <c r="C383" s="128" t="s">
        <v>100</v>
      </c>
      <c r="D383" s="124" t="s">
        <v>99</v>
      </c>
      <c r="E383" s="128"/>
      <c r="F383" s="481"/>
      <c r="G383" s="499"/>
      <c r="H383" s="500"/>
      <c r="I383" s="110"/>
      <c r="J383" s="110"/>
      <c r="K383" s="110"/>
      <c r="L383" s="110"/>
      <c r="M383" s="291"/>
      <c r="N383" s="137"/>
    </row>
    <row r="384" spans="1:14" ht="69.75" customHeight="1" x14ac:dyDescent="0.25">
      <c r="A384" s="298"/>
      <c r="B384" s="129" t="s">
        <v>98</v>
      </c>
      <c r="C384" s="128" t="s">
        <v>97</v>
      </c>
      <c r="D384" s="124" t="s">
        <v>92</v>
      </c>
      <c r="E384" s="128" t="s">
        <v>353</v>
      </c>
      <c r="F384" s="481" t="s">
        <v>958</v>
      </c>
      <c r="G384" s="499"/>
      <c r="H384" s="500"/>
      <c r="I384" s="110"/>
      <c r="J384" s="110"/>
      <c r="K384" s="110"/>
      <c r="L384" s="110"/>
      <c r="M384" s="291"/>
      <c r="N384" s="137"/>
    </row>
    <row r="385" spans="1:14" ht="51.75" customHeight="1" x14ac:dyDescent="0.25">
      <c r="A385" s="298"/>
      <c r="B385" s="129" t="s">
        <v>98</v>
      </c>
      <c r="C385" s="128" t="s">
        <v>97</v>
      </c>
      <c r="D385" s="124" t="s">
        <v>92</v>
      </c>
      <c r="E385" s="128" t="s">
        <v>297</v>
      </c>
      <c r="F385" s="481" t="s">
        <v>958</v>
      </c>
      <c r="G385" s="499"/>
      <c r="H385" s="500"/>
      <c r="I385" s="110"/>
      <c r="J385" s="110"/>
      <c r="K385" s="110"/>
      <c r="L385" s="110"/>
      <c r="M385" s="291"/>
      <c r="N385" s="137"/>
    </row>
    <row r="386" spans="1:14" ht="29.1" hidden="1" customHeight="1" x14ac:dyDescent="0.25">
      <c r="A386" s="298"/>
      <c r="B386" s="129" t="s">
        <v>98</v>
      </c>
      <c r="C386" s="128" t="s">
        <v>97</v>
      </c>
      <c r="D386" s="124" t="s">
        <v>92</v>
      </c>
      <c r="E386" s="128"/>
      <c r="F386" s="481"/>
      <c r="G386" s="499"/>
      <c r="H386" s="500"/>
      <c r="I386" s="110"/>
      <c r="J386" s="110"/>
      <c r="K386" s="110"/>
      <c r="L386" s="110"/>
      <c r="M386" s="291"/>
      <c r="N386" s="137"/>
    </row>
    <row r="387" spans="1:14" ht="29.1" hidden="1" customHeight="1" x14ac:dyDescent="0.25">
      <c r="A387" s="298"/>
      <c r="B387" s="129" t="s">
        <v>98</v>
      </c>
      <c r="C387" s="128" t="s">
        <v>97</v>
      </c>
      <c r="D387" s="124" t="s">
        <v>92</v>
      </c>
      <c r="E387" s="128"/>
      <c r="F387" s="481"/>
      <c r="G387" s="499"/>
      <c r="H387" s="500"/>
      <c r="I387" s="110"/>
      <c r="J387" s="110"/>
      <c r="K387" s="110"/>
      <c r="L387" s="110"/>
      <c r="M387" s="291"/>
      <c r="N387" s="137"/>
    </row>
    <row r="388" spans="1:14" ht="29.1" hidden="1" customHeight="1" x14ac:dyDescent="0.25">
      <c r="A388" s="298"/>
      <c r="B388" s="129" t="s">
        <v>98</v>
      </c>
      <c r="C388" s="128" t="s">
        <v>97</v>
      </c>
      <c r="D388" s="124" t="s">
        <v>92</v>
      </c>
      <c r="E388" s="128"/>
      <c r="F388" s="481"/>
      <c r="G388" s="499"/>
      <c r="H388" s="500"/>
      <c r="I388" s="110"/>
      <c r="J388" s="110"/>
      <c r="K388" s="110"/>
      <c r="L388" s="110"/>
      <c r="M388" s="291"/>
      <c r="N388" s="137"/>
    </row>
    <row r="389" spans="1:14" ht="29.1" hidden="1" customHeight="1" x14ac:dyDescent="0.25">
      <c r="A389" s="298"/>
      <c r="B389" s="129" t="s">
        <v>98</v>
      </c>
      <c r="C389" s="128" t="s">
        <v>97</v>
      </c>
      <c r="D389" s="124" t="s">
        <v>92</v>
      </c>
      <c r="E389" s="128"/>
      <c r="F389" s="481"/>
      <c r="G389" s="499"/>
      <c r="H389" s="500"/>
      <c r="I389" s="110"/>
      <c r="J389" s="110"/>
      <c r="K389" s="110"/>
      <c r="L389" s="110"/>
      <c r="M389" s="291"/>
      <c r="N389" s="137"/>
    </row>
    <row r="390" spans="1:14" ht="29.1" hidden="1" customHeight="1" x14ac:dyDescent="0.25">
      <c r="A390" s="298"/>
      <c r="B390" s="129" t="s">
        <v>98</v>
      </c>
      <c r="C390" s="128" t="s">
        <v>97</v>
      </c>
      <c r="D390" s="124" t="s">
        <v>92</v>
      </c>
      <c r="E390" s="128"/>
      <c r="F390" s="481"/>
      <c r="G390" s="499"/>
      <c r="H390" s="500"/>
      <c r="I390" s="110"/>
      <c r="J390" s="110"/>
      <c r="K390" s="110"/>
      <c r="L390" s="110"/>
      <c r="M390" s="291"/>
      <c r="N390" s="137"/>
    </row>
    <row r="391" spans="1:14" ht="29.1" hidden="1" customHeight="1" x14ac:dyDescent="0.25">
      <c r="A391" s="298"/>
      <c r="B391" s="129" t="s">
        <v>98</v>
      </c>
      <c r="C391" s="128" t="s">
        <v>97</v>
      </c>
      <c r="D391" s="124" t="s">
        <v>92</v>
      </c>
      <c r="E391" s="128"/>
      <c r="F391" s="481"/>
      <c r="G391" s="499"/>
      <c r="H391" s="500"/>
      <c r="I391" s="110"/>
      <c r="J391" s="110"/>
      <c r="K391" s="110"/>
      <c r="L391" s="110"/>
      <c r="M391" s="291"/>
      <c r="N391" s="137"/>
    </row>
    <row r="392" spans="1:14" ht="29.1" hidden="1" customHeight="1" x14ac:dyDescent="0.25">
      <c r="A392" s="298"/>
      <c r="B392" s="129" t="s">
        <v>98</v>
      </c>
      <c r="C392" s="128" t="s">
        <v>97</v>
      </c>
      <c r="D392" s="124" t="s">
        <v>92</v>
      </c>
      <c r="E392" s="128"/>
      <c r="F392" s="481"/>
      <c r="G392" s="499"/>
      <c r="H392" s="500"/>
      <c r="I392" s="110"/>
      <c r="J392" s="110"/>
      <c r="K392" s="110"/>
      <c r="L392" s="110"/>
      <c r="M392" s="291"/>
      <c r="N392" s="137"/>
    </row>
    <row r="393" spans="1:14" ht="30" hidden="1" x14ac:dyDescent="0.25">
      <c r="A393" s="298"/>
      <c r="B393" s="129" t="s">
        <v>96</v>
      </c>
      <c r="C393" s="128" t="s">
        <v>95</v>
      </c>
      <c r="D393" s="124" t="s">
        <v>92</v>
      </c>
      <c r="E393" s="128"/>
      <c r="F393" s="481"/>
      <c r="G393" s="499"/>
      <c r="H393" s="500"/>
      <c r="I393" s="110"/>
      <c r="J393" s="110"/>
      <c r="K393" s="110"/>
      <c r="L393" s="110"/>
      <c r="M393" s="291"/>
      <c r="N393" s="137"/>
    </row>
    <row r="394" spans="1:14" ht="29.1" hidden="1" customHeight="1" x14ac:dyDescent="0.25">
      <c r="A394" s="298"/>
      <c r="B394" s="129" t="s">
        <v>96</v>
      </c>
      <c r="C394" s="128" t="s">
        <v>95</v>
      </c>
      <c r="D394" s="124" t="s">
        <v>92</v>
      </c>
      <c r="E394" s="128"/>
      <c r="F394" s="481"/>
      <c r="G394" s="499"/>
      <c r="H394" s="500"/>
      <c r="I394" s="110"/>
      <c r="J394" s="110"/>
      <c r="K394" s="110"/>
      <c r="L394" s="110"/>
      <c r="M394" s="291"/>
      <c r="N394" s="137"/>
    </row>
    <row r="395" spans="1:14" ht="29.1" hidden="1" customHeight="1" x14ac:dyDescent="0.25">
      <c r="A395" s="298"/>
      <c r="B395" s="129" t="s">
        <v>96</v>
      </c>
      <c r="C395" s="128" t="s">
        <v>95</v>
      </c>
      <c r="D395" s="124" t="s">
        <v>92</v>
      </c>
      <c r="E395" s="128"/>
      <c r="F395" s="481"/>
      <c r="G395" s="499"/>
      <c r="H395" s="500"/>
      <c r="I395" s="110"/>
      <c r="J395" s="110"/>
      <c r="K395" s="110"/>
      <c r="L395" s="110"/>
      <c r="M395" s="291"/>
      <c r="N395" s="137"/>
    </row>
    <row r="396" spans="1:14" ht="29.1" hidden="1" customHeight="1" x14ac:dyDescent="0.25">
      <c r="A396" s="298"/>
      <c r="B396" s="129" t="s">
        <v>96</v>
      </c>
      <c r="C396" s="128" t="s">
        <v>95</v>
      </c>
      <c r="D396" s="124" t="s">
        <v>92</v>
      </c>
      <c r="E396" s="128"/>
      <c r="F396" s="481"/>
      <c r="G396" s="499"/>
      <c r="H396" s="500"/>
      <c r="I396" s="110"/>
      <c r="J396" s="110"/>
      <c r="K396" s="110"/>
      <c r="L396" s="110"/>
      <c r="M396" s="291"/>
      <c r="N396" s="137"/>
    </row>
    <row r="397" spans="1:14" ht="29.1" hidden="1" customHeight="1" x14ac:dyDescent="0.25">
      <c r="A397" s="298"/>
      <c r="B397" s="129" t="s">
        <v>96</v>
      </c>
      <c r="C397" s="128" t="s">
        <v>95</v>
      </c>
      <c r="D397" s="124" t="s">
        <v>92</v>
      </c>
      <c r="E397" s="128"/>
      <c r="F397" s="481"/>
      <c r="G397" s="499"/>
      <c r="H397" s="500"/>
      <c r="I397" s="110"/>
      <c r="J397" s="110"/>
      <c r="K397" s="110"/>
      <c r="L397" s="110"/>
      <c r="M397" s="291"/>
      <c r="N397" s="137"/>
    </row>
    <row r="398" spans="1:14" ht="29.1" hidden="1" customHeight="1" x14ac:dyDescent="0.25">
      <c r="A398" s="298"/>
      <c r="B398" s="129" t="s">
        <v>96</v>
      </c>
      <c r="C398" s="128" t="s">
        <v>95</v>
      </c>
      <c r="D398" s="124" t="s">
        <v>92</v>
      </c>
      <c r="E398" s="128"/>
      <c r="F398" s="481"/>
      <c r="G398" s="499"/>
      <c r="H398" s="500"/>
      <c r="I398" s="110"/>
      <c r="J398" s="110"/>
      <c r="K398" s="110"/>
      <c r="L398" s="110"/>
      <c r="M398" s="291"/>
      <c r="N398" s="137"/>
    </row>
    <row r="399" spans="1:14" ht="29.1" hidden="1" customHeight="1" x14ac:dyDescent="0.25">
      <c r="A399" s="298"/>
      <c r="B399" s="129" t="s">
        <v>96</v>
      </c>
      <c r="C399" s="128" t="s">
        <v>95</v>
      </c>
      <c r="D399" s="124" t="s">
        <v>92</v>
      </c>
      <c r="E399" s="128"/>
      <c r="F399" s="481"/>
      <c r="G399" s="499"/>
      <c r="H399" s="500"/>
      <c r="I399" s="110"/>
      <c r="J399" s="110"/>
      <c r="K399" s="110"/>
      <c r="L399" s="110"/>
      <c r="M399" s="291"/>
      <c r="N399" s="137"/>
    </row>
    <row r="400" spans="1:14" ht="29.1" hidden="1" customHeight="1" x14ac:dyDescent="0.25">
      <c r="A400" s="298"/>
      <c r="B400" s="129" t="s">
        <v>96</v>
      </c>
      <c r="C400" s="128" t="s">
        <v>95</v>
      </c>
      <c r="D400" s="124" t="s">
        <v>92</v>
      </c>
      <c r="E400" s="128"/>
      <c r="F400" s="481"/>
      <c r="G400" s="499"/>
      <c r="H400" s="500"/>
      <c r="I400" s="110"/>
      <c r="J400" s="110"/>
      <c r="K400" s="110"/>
      <c r="L400" s="110"/>
      <c r="M400" s="291"/>
      <c r="N400" s="137"/>
    </row>
    <row r="401" spans="1:17" ht="29.1" hidden="1" customHeight="1" x14ac:dyDescent="0.25">
      <c r="A401" s="298"/>
      <c r="B401" s="129" t="s">
        <v>96</v>
      </c>
      <c r="C401" s="128" t="s">
        <v>95</v>
      </c>
      <c r="D401" s="124" t="s">
        <v>92</v>
      </c>
      <c r="E401" s="128"/>
      <c r="F401" s="481"/>
      <c r="G401" s="499"/>
      <c r="H401" s="500"/>
      <c r="I401" s="110"/>
      <c r="J401" s="110"/>
      <c r="K401" s="110"/>
      <c r="L401" s="110"/>
      <c r="M401" s="291"/>
      <c r="N401" s="137"/>
    </row>
    <row r="402" spans="1:17" ht="201" customHeight="1" x14ac:dyDescent="0.25">
      <c r="A402" s="298"/>
      <c r="B402" s="129" t="s">
        <v>94</v>
      </c>
      <c r="C402" s="128" t="s">
        <v>93</v>
      </c>
      <c r="D402" s="124" t="s">
        <v>92</v>
      </c>
      <c r="E402" s="128" t="s">
        <v>507</v>
      </c>
      <c r="F402" s="481" t="s">
        <v>959</v>
      </c>
      <c r="G402" s="505" t="s">
        <v>960</v>
      </c>
      <c r="H402" s="506"/>
      <c r="I402" s="110"/>
      <c r="J402" s="110"/>
      <c r="K402" s="110"/>
      <c r="L402" s="110"/>
      <c r="M402" s="291"/>
      <c r="N402" s="137"/>
    </row>
    <row r="403" spans="1:17" ht="266.25" customHeight="1" x14ac:dyDescent="0.25">
      <c r="A403" s="298"/>
      <c r="B403" s="129" t="s">
        <v>94</v>
      </c>
      <c r="C403" s="128" t="s">
        <v>93</v>
      </c>
      <c r="D403" s="124" t="s">
        <v>92</v>
      </c>
      <c r="E403" s="128" t="s">
        <v>483</v>
      </c>
      <c r="F403" s="481" t="s">
        <v>1090</v>
      </c>
      <c r="G403" s="505" t="s">
        <v>961</v>
      </c>
      <c r="H403" s="506"/>
      <c r="I403" s="110"/>
      <c r="J403" s="110"/>
      <c r="K403" s="110"/>
      <c r="L403" s="110"/>
      <c r="M403" s="291"/>
      <c r="N403" s="137"/>
    </row>
    <row r="404" spans="1:17" ht="29.1" hidden="1" customHeight="1" x14ac:dyDescent="0.25">
      <c r="A404" s="298"/>
      <c r="B404" s="129" t="s">
        <v>94</v>
      </c>
      <c r="C404" s="128" t="s">
        <v>93</v>
      </c>
      <c r="D404" s="124" t="s">
        <v>92</v>
      </c>
      <c r="E404" s="128"/>
      <c r="F404" s="481"/>
      <c r="G404" s="499"/>
      <c r="H404" s="500"/>
      <c r="I404" s="110"/>
      <c r="J404" s="110"/>
      <c r="K404" s="110"/>
      <c r="L404" s="110"/>
      <c r="M404" s="291"/>
      <c r="N404" s="137"/>
    </row>
    <row r="405" spans="1:17" ht="29.1" hidden="1" customHeight="1" x14ac:dyDescent="0.25">
      <c r="A405" s="298"/>
      <c r="B405" s="129" t="s">
        <v>94</v>
      </c>
      <c r="C405" s="128" t="s">
        <v>93</v>
      </c>
      <c r="D405" s="124" t="s">
        <v>92</v>
      </c>
      <c r="E405" s="128"/>
      <c r="F405" s="481"/>
      <c r="G405" s="499"/>
      <c r="H405" s="500"/>
      <c r="I405" s="110"/>
      <c r="J405" s="110"/>
      <c r="K405" s="110"/>
      <c r="L405" s="110"/>
      <c r="M405" s="291"/>
      <c r="N405" s="118"/>
      <c r="O405" s="117"/>
      <c r="P405" s="117"/>
      <c r="Q405" s="117"/>
    </row>
    <row r="406" spans="1:17" ht="30" hidden="1" x14ac:dyDescent="0.25">
      <c r="A406" s="298"/>
      <c r="B406" s="129" t="s">
        <v>91</v>
      </c>
      <c r="C406" s="128" t="s">
        <v>90</v>
      </c>
      <c r="D406" s="124" t="s">
        <v>85</v>
      </c>
      <c r="E406" s="128"/>
      <c r="F406" s="481"/>
      <c r="G406" s="499"/>
      <c r="H406" s="500"/>
      <c r="I406" s="110"/>
      <c r="J406" s="110"/>
      <c r="K406" s="110"/>
      <c r="L406" s="110"/>
      <c r="M406" s="291"/>
      <c r="N406" s="253"/>
      <c r="O406" s="117"/>
      <c r="P406" s="117"/>
      <c r="Q406" s="117"/>
    </row>
    <row r="407" spans="1:17" ht="186.75" customHeight="1" thickBot="1" x14ac:dyDescent="0.3">
      <c r="A407" s="298"/>
      <c r="B407" s="122" t="s">
        <v>89</v>
      </c>
      <c r="C407" s="120" t="s">
        <v>88</v>
      </c>
      <c r="D407" s="480" t="s">
        <v>85</v>
      </c>
      <c r="E407" s="120" t="s">
        <v>529</v>
      </c>
      <c r="F407" s="483" t="s">
        <v>962</v>
      </c>
      <c r="G407" s="507" t="s">
        <v>963</v>
      </c>
      <c r="H407" s="508"/>
      <c r="I407" s="110"/>
      <c r="J407" s="110"/>
      <c r="K407" s="110"/>
      <c r="L407" s="110"/>
      <c r="M407" s="291"/>
      <c r="N407" s="21"/>
      <c r="O407" s="118"/>
      <c r="P407" s="117"/>
      <c r="Q407" s="117"/>
    </row>
    <row r="408" spans="1:17" ht="29.1" hidden="1" customHeight="1" x14ac:dyDescent="0.25">
      <c r="A408" s="298"/>
      <c r="B408" s="484" t="s">
        <v>89</v>
      </c>
      <c r="C408" s="485" t="s">
        <v>88</v>
      </c>
      <c r="D408" s="126" t="s">
        <v>85</v>
      </c>
      <c r="E408" s="485"/>
      <c r="F408" s="486"/>
      <c r="G408" s="499"/>
      <c r="H408" s="500"/>
      <c r="I408" s="110"/>
      <c r="J408" s="110"/>
      <c r="K408" s="110"/>
      <c r="L408" s="110"/>
      <c r="M408" s="291"/>
      <c r="N408" s="21"/>
      <c r="O408" s="118"/>
      <c r="P408" s="117"/>
      <c r="Q408" s="117"/>
    </row>
    <row r="409" spans="1:17" ht="29.1" hidden="1" customHeight="1" x14ac:dyDescent="0.25">
      <c r="A409" s="298"/>
      <c r="B409" s="129" t="s">
        <v>89</v>
      </c>
      <c r="C409" s="128" t="s">
        <v>88</v>
      </c>
      <c r="D409" s="124" t="s">
        <v>85</v>
      </c>
      <c r="E409" s="128"/>
      <c r="F409" s="482"/>
      <c r="G409" s="499"/>
      <c r="H409" s="500"/>
      <c r="I409" s="110"/>
      <c r="J409" s="110"/>
      <c r="K409" s="110"/>
      <c r="L409" s="110"/>
      <c r="M409" s="291"/>
      <c r="N409" s="21"/>
      <c r="O409" s="118"/>
      <c r="P409" s="117"/>
      <c r="Q409" s="117"/>
    </row>
    <row r="410" spans="1:17" ht="29.1" hidden="1" customHeight="1" x14ac:dyDescent="0.25">
      <c r="A410" s="298"/>
      <c r="B410" s="129" t="s">
        <v>89</v>
      </c>
      <c r="C410" s="128" t="s">
        <v>88</v>
      </c>
      <c r="D410" s="124" t="s">
        <v>85</v>
      </c>
      <c r="E410" s="128"/>
      <c r="F410" s="482"/>
      <c r="G410" s="499"/>
      <c r="H410" s="500"/>
      <c r="I410" s="110"/>
      <c r="J410" s="110"/>
      <c r="K410" s="110"/>
      <c r="L410" s="110"/>
      <c r="M410" s="291"/>
      <c r="N410" s="21"/>
      <c r="O410" s="118"/>
      <c r="P410" s="117"/>
      <c r="Q410" s="117"/>
    </row>
    <row r="411" spans="1:17" ht="83.25" hidden="1" customHeight="1" thickBot="1" x14ac:dyDescent="0.3">
      <c r="A411" s="298"/>
      <c r="B411" s="122" t="s">
        <v>87</v>
      </c>
      <c r="C411" s="120" t="s">
        <v>86</v>
      </c>
      <c r="D411" s="121" t="s">
        <v>85</v>
      </c>
      <c r="E411" s="120"/>
      <c r="F411" s="483"/>
      <c r="G411" s="499"/>
      <c r="H411" s="500"/>
      <c r="I411" s="110"/>
      <c r="J411" s="110"/>
      <c r="K411" s="110"/>
      <c r="L411" s="110"/>
      <c r="M411" s="291"/>
      <c r="N411" s="21"/>
      <c r="O411" s="118"/>
      <c r="P411" s="117"/>
      <c r="Q411" s="117"/>
    </row>
    <row r="412" spans="1:17" ht="75.75" hidden="1" customHeight="1" thickBot="1" x14ac:dyDescent="0.3">
      <c r="A412" s="298"/>
      <c r="B412" s="127" t="s">
        <v>87</v>
      </c>
      <c r="C412" s="125" t="s">
        <v>86</v>
      </c>
      <c r="D412" s="126" t="s">
        <v>85</v>
      </c>
      <c r="E412" s="125"/>
      <c r="F412" s="125"/>
      <c r="G412" s="501"/>
      <c r="H412" s="502"/>
      <c r="I412" s="110"/>
      <c r="J412" s="110"/>
      <c r="K412" s="110"/>
      <c r="L412" s="110"/>
      <c r="M412" s="291"/>
      <c r="N412" s="21"/>
      <c r="O412" s="118"/>
      <c r="P412" s="117"/>
      <c r="Q412" s="117"/>
    </row>
    <row r="413" spans="1:17" ht="82.5" hidden="1" customHeight="1" thickBot="1" x14ac:dyDescent="0.3">
      <c r="A413" s="298"/>
      <c r="B413" s="122" t="s">
        <v>87</v>
      </c>
      <c r="C413" s="123" t="s">
        <v>86</v>
      </c>
      <c r="D413" s="124" t="s">
        <v>85</v>
      </c>
      <c r="E413" s="123"/>
      <c r="F413" s="123"/>
      <c r="G413" s="501"/>
      <c r="H413" s="502"/>
      <c r="I413" s="110"/>
      <c r="J413" s="110"/>
      <c r="K413" s="110"/>
      <c r="L413" s="110"/>
      <c r="M413" s="291"/>
      <c r="N413" s="21"/>
      <c r="O413" s="118"/>
      <c r="P413" s="117"/>
      <c r="Q413" s="117"/>
    </row>
    <row r="414" spans="1:17" ht="85.7" hidden="1" customHeight="1" thickBot="1" x14ac:dyDescent="0.3">
      <c r="A414" s="298"/>
      <c r="B414" s="122" t="s">
        <v>87</v>
      </c>
      <c r="C414" s="120" t="s">
        <v>86</v>
      </c>
      <c r="D414" s="121" t="s">
        <v>85</v>
      </c>
      <c r="E414" s="120"/>
      <c r="F414" s="120"/>
      <c r="G414" s="503"/>
      <c r="H414" s="504"/>
      <c r="I414" s="110"/>
      <c r="J414" s="110"/>
      <c r="K414" s="110"/>
      <c r="L414" s="110"/>
      <c r="M414" s="291"/>
      <c r="N414" s="119"/>
      <c r="O414" s="118"/>
      <c r="P414" s="117"/>
      <c r="Q414" s="117"/>
    </row>
    <row r="415" spans="1:17" x14ac:dyDescent="0.25">
      <c r="A415" s="298"/>
      <c r="B415" s="110"/>
      <c r="C415" s="110"/>
      <c r="D415" s="110"/>
      <c r="E415" s="110"/>
      <c r="F415" s="110"/>
      <c r="G415" s="110"/>
      <c r="H415" s="110"/>
      <c r="I415" s="110"/>
      <c r="J415" s="110"/>
      <c r="K415" s="110"/>
      <c r="L415" s="110"/>
      <c r="M415" s="291"/>
      <c r="N415" s="254"/>
    </row>
    <row r="416" spans="1:17" ht="18.75" x14ac:dyDescent="0.25">
      <c r="A416" s="288"/>
      <c r="B416" s="112" t="s">
        <v>84</v>
      </c>
      <c r="C416" s="112"/>
      <c r="D416" s="112"/>
      <c r="E416" s="112"/>
      <c r="F416" s="112"/>
      <c r="G416" s="112"/>
      <c r="H416" s="112"/>
      <c r="I416" s="112"/>
      <c r="J416" s="112"/>
      <c r="K416" s="112"/>
      <c r="L416" s="112"/>
      <c r="M416" s="294"/>
      <c r="N416" s="137"/>
    </row>
    <row r="417" spans="1:14" ht="24" customHeight="1" x14ac:dyDescent="0.25">
      <c r="A417" s="293" t="s">
        <v>83</v>
      </c>
      <c r="B417" s="115" t="s">
        <v>619</v>
      </c>
      <c r="C417" s="110"/>
      <c r="D417" s="110"/>
      <c r="E417" s="110"/>
      <c r="F417" s="110"/>
      <c r="G417" s="110"/>
      <c r="H417" s="110"/>
      <c r="I417" s="110"/>
      <c r="J417" s="110"/>
      <c r="K417" s="110"/>
      <c r="L417" s="110"/>
      <c r="M417" s="291"/>
      <c r="N417" s="137"/>
    </row>
    <row r="418" spans="1:14" ht="35.450000000000003" customHeight="1" thickBot="1" x14ac:dyDescent="0.3">
      <c r="A418" s="293"/>
      <c r="B418" s="600" t="s">
        <v>641</v>
      </c>
      <c r="C418" s="601"/>
      <c r="D418" s="601"/>
      <c r="E418" s="601"/>
      <c r="F418" s="110"/>
      <c r="G418" s="110"/>
      <c r="H418" s="110"/>
      <c r="I418" s="110"/>
      <c r="J418" s="110"/>
      <c r="K418" s="110"/>
      <c r="L418" s="110"/>
      <c r="M418" s="291"/>
      <c r="N418" s="137"/>
    </row>
    <row r="419" spans="1:14" ht="47.25" customHeight="1" thickBot="1" x14ac:dyDescent="0.3">
      <c r="A419" s="293"/>
      <c r="B419" s="516" t="s">
        <v>964</v>
      </c>
      <c r="C419" s="517"/>
      <c r="D419" s="517"/>
      <c r="E419" s="518"/>
      <c r="F419" s="110"/>
      <c r="G419" s="110"/>
      <c r="H419" s="110"/>
      <c r="I419" s="110"/>
      <c r="J419" s="110"/>
      <c r="K419" s="110"/>
      <c r="L419" s="110"/>
      <c r="M419" s="291"/>
      <c r="N419" s="137"/>
    </row>
    <row r="420" spans="1:14" ht="24.75" customHeight="1" x14ac:dyDescent="0.25">
      <c r="A420" s="293" t="s">
        <v>82</v>
      </c>
      <c r="B420" s="114" t="s">
        <v>620</v>
      </c>
      <c r="C420" s="113"/>
      <c r="D420" s="113"/>
      <c r="E420" s="113"/>
      <c r="F420" s="110"/>
      <c r="G420" s="110"/>
      <c r="H420" s="110"/>
      <c r="I420" s="110"/>
      <c r="J420" s="110"/>
      <c r="K420" s="110"/>
      <c r="L420" s="110"/>
      <c r="M420" s="291"/>
      <c r="N420" s="137"/>
    </row>
    <row r="421" spans="1:14" ht="34.5" customHeight="1" thickBot="1" x14ac:dyDescent="0.3">
      <c r="A421" s="293"/>
      <c r="B421" s="598" t="s">
        <v>81</v>
      </c>
      <c r="C421" s="599"/>
      <c r="D421" s="599"/>
      <c r="E421" s="599"/>
      <c r="F421" s="110"/>
      <c r="G421" s="110"/>
      <c r="H421" s="110"/>
      <c r="I421" s="110"/>
      <c r="J421" s="110"/>
      <c r="K421" s="110"/>
      <c r="L421" s="110"/>
      <c r="M421" s="291"/>
      <c r="N421" s="137"/>
    </row>
    <row r="422" spans="1:14" ht="58.7" customHeight="1" thickBot="1" x14ac:dyDescent="0.3">
      <c r="A422" s="293"/>
      <c r="B422" s="516" t="s">
        <v>965</v>
      </c>
      <c r="C422" s="517"/>
      <c r="D422" s="517"/>
      <c r="E422" s="518"/>
      <c r="F422" s="110"/>
      <c r="G422" s="110"/>
      <c r="H422" s="110"/>
      <c r="I422" s="110"/>
      <c r="J422" s="110"/>
      <c r="K422" s="110"/>
      <c r="L422" s="110"/>
      <c r="M422" s="291"/>
      <c r="N422" s="137"/>
    </row>
    <row r="423" spans="1:14" x14ac:dyDescent="0.25">
      <c r="A423" s="298"/>
      <c r="B423" s="110"/>
      <c r="C423" s="110"/>
      <c r="D423" s="110"/>
      <c r="E423" s="110"/>
      <c r="F423" s="110"/>
      <c r="G423" s="110"/>
      <c r="H423" s="110"/>
      <c r="I423" s="110"/>
      <c r="J423" s="110"/>
      <c r="K423" s="110"/>
      <c r="L423" s="110"/>
      <c r="M423" s="291"/>
      <c r="N423" s="137"/>
    </row>
    <row r="424" spans="1:14" ht="18.75" x14ac:dyDescent="0.25">
      <c r="A424" s="288"/>
      <c r="B424" s="112" t="s">
        <v>80</v>
      </c>
      <c r="C424" s="112"/>
      <c r="D424" s="112"/>
      <c r="E424" s="112"/>
      <c r="F424" s="112"/>
      <c r="G424" s="112"/>
      <c r="H424" s="112"/>
      <c r="I424" s="112"/>
      <c r="J424" s="112"/>
      <c r="K424" s="112"/>
      <c r="L424" s="112"/>
      <c r="M424" s="294"/>
      <c r="N424" s="137"/>
    </row>
    <row r="425" spans="1:14" ht="21.75" customHeight="1" x14ac:dyDescent="0.25">
      <c r="A425" s="293" t="s">
        <v>79</v>
      </c>
      <c r="B425" s="519" t="s">
        <v>621</v>
      </c>
      <c r="C425" s="520"/>
      <c r="D425" s="520"/>
      <c r="E425" s="520"/>
      <c r="F425" s="110"/>
      <c r="G425" s="110"/>
      <c r="H425" s="110"/>
      <c r="I425" s="110"/>
      <c r="J425" s="110"/>
      <c r="K425" s="110"/>
      <c r="L425" s="110"/>
      <c r="M425" s="291"/>
      <c r="N425" s="137"/>
    </row>
    <row r="426" spans="1:14" ht="20.25" customHeight="1" thickBot="1" x14ac:dyDescent="0.3">
      <c r="A426" s="293"/>
      <c r="B426" s="593" t="s">
        <v>78</v>
      </c>
      <c r="C426" s="594"/>
      <c r="D426" s="594"/>
      <c r="E426" s="594"/>
      <c r="F426" s="110"/>
      <c r="G426" s="110"/>
      <c r="H426" s="110"/>
      <c r="I426" s="110"/>
      <c r="J426" s="110"/>
      <c r="K426" s="110"/>
      <c r="L426" s="110"/>
      <c r="M426" s="291"/>
      <c r="N426" s="137"/>
    </row>
    <row r="427" spans="1:14" ht="203.25" customHeight="1" thickBot="1" x14ac:dyDescent="0.3">
      <c r="A427" s="293"/>
      <c r="B427" s="516" t="s">
        <v>1091</v>
      </c>
      <c r="C427" s="517"/>
      <c r="D427" s="517"/>
      <c r="E427" s="518"/>
      <c r="F427" s="110"/>
      <c r="G427" s="110"/>
      <c r="H427" s="110"/>
      <c r="I427" s="110"/>
      <c r="J427" s="110"/>
      <c r="K427" s="110"/>
      <c r="L427" s="110"/>
      <c r="M427" s="291"/>
      <c r="N427" s="137"/>
    </row>
    <row r="428" spans="1:14" ht="16.5" customHeight="1" x14ac:dyDescent="0.25">
      <c r="A428" s="298"/>
      <c r="B428" s="110"/>
      <c r="C428" s="110"/>
      <c r="D428" s="110"/>
      <c r="E428" s="110"/>
      <c r="F428" s="110"/>
      <c r="G428" s="110"/>
      <c r="H428" s="110"/>
      <c r="I428" s="110"/>
      <c r="J428" s="110"/>
      <c r="K428" s="110"/>
      <c r="L428" s="110"/>
      <c r="M428" s="291"/>
      <c r="N428" s="137"/>
    </row>
    <row r="429" spans="1:14" ht="18.75" x14ac:dyDescent="0.25">
      <c r="A429" s="288"/>
      <c r="B429" s="112" t="s">
        <v>73</v>
      </c>
      <c r="C429" s="112"/>
      <c r="D429" s="112"/>
      <c r="E429" s="112"/>
      <c r="F429" s="112"/>
      <c r="G429" s="112"/>
      <c r="H429" s="112"/>
      <c r="I429" s="112"/>
      <c r="J429" s="112"/>
      <c r="K429" s="112"/>
      <c r="L429" s="112"/>
      <c r="M429" s="294"/>
      <c r="N429" s="137"/>
    </row>
    <row r="430" spans="1:14" ht="24.75" customHeight="1" x14ac:dyDescent="0.25">
      <c r="A430" s="293" t="s">
        <v>77</v>
      </c>
      <c r="B430" s="519" t="s">
        <v>71</v>
      </c>
      <c r="C430" s="520"/>
      <c r="D430" s="520"/>
      <c r="E430" s="520"/>
      <c r="F430" s="110"/>
      <c r="G430" s="110"/>
      <c r="H430" s="110"/>
      <c r="I430" s="110"/>
      <c r="J430" s="110"/>
      <c r="K430" s="110"/>
      <c r="L430" s="110"/>
      <c r="M430" s="291"/>
      <c r="N430" s="137"/>
    </row>
    <row r="431" spans="1:14" ht="33" customHeight="1" thickBot="1" x14ac:dyDescent="0.3">
      <c r="A431" s="293"/>
      <c r="B431" s="556" t="s">
        <v>622</v>
      </c>
      <c r="C431" s="512"/>
      <c r="D431" s="512"/>
      <c r="E431" s="512"/>
      <c r="F431" s="110"/>
      <c r="G431" s="110"/>
      <c r="H431" s="110"/>
      <c r="I431" s="110"/>
      <c r="J431" s="110"/>
      <c r="K431" s="110"/>
      <c r="L431" s="110"/>
      <c r="M431" s="291"/>
      <c r="N431" s="137"/>
    </row>
    <row r="432" spans="1:14" ht="47.25" customHeight="1" thickBot="1" x14ac:dyDescent="0.3">
      <c r="A432" s="293"/>
      <c r="B432" s="516" t="s">
        <v>973</v>
      </c>
      <c r="C432" s="517"/>
      <c r="D432" s="517"/>
      <c r="E432" s="518"/>
      <c r="F432" s="110"/>
      <c r="G432" s="110"/>
      <c r="H432" s="110"/>
      <c r="I432" s="110"/>
      <c r="J432" s="110"/>
      <c r="K432" s="110"/>
      <c r="L432" s="110"/>
      <c r="M432" s="291"/>
      <c r="N432" s="137"/>
    </row>
    <row r="433" spans="1:14" x14ac:dyDescent="0.25">
      <c r="A433" s="293"/>
      <c r="B433" s="111"/>
      <c r="C433" s="110"/>
      <c r="D433" s="110"/>
      <c r="E433" s="110"/>
      <c r="F433" s="110"/>
      <c r="G433" s="110"/>
      <c r="H433" s="110"/>
      <c r="I433" s="110"/>
      <c r="J433" s="110"/>
      <c r="K433" s="110"/>
      <c r="L433" s="110"/>
      <c r="M433" s="291"/>
      <c r="N433" s="137"/>
    </row>
    <row r="434" spans="1:14" ht="18.75" x14ac:dyDescent="0.25">
      <c r="A434" s="299" t="s">
        <v>642</v>
      </c>
      <c r="B434" s="109" t="s">
        <v>7</v>
      </c>
      <c r="C434" s="109"/>
      <c r="D434" s="108"/>
      <c r="E434" s="108"/>
      <c r="F434" s="108"/>
      <c r="G434" s="108"/>
      <c r="H434" s="108"/>
      <c r="I434" s="108"/>
      <c r="J434" s="108"/>
      <c r="K434" s="108"/>
      <c r="L434" s="108"/>
      <c r="M434" s="300"/>
      <c r="N434" s="137"/>
    </row>
    <row r="435" spans="1:14" ht="22.7" customHeight="1" x14ac:dyDescent="0.25">
      <c r="A435" s="301" t="s">
        <v>76</v>
      </c>
      <c r="B435" s="106" t="s">
        <v>643</v>
      </c>
      <c r="C435" s="103"/>
      <c r="D435" s="105"/>
      <c r="E435" s="105"/>
      <c r="F435" s="105"/>
      <c r="G435" s="105"/>
      <c r="H435" s="105"/>
      <c r="I435" s="105"/>
      <c r="J435" s="105"/>
      <c r="K435" s="105"/>
      <c r="L435" s="105"/>
      <c r="M435" s="302"/>
      <c r="N435" s="137"/>
    </row>
    <row r="436" spans="1:14" ht="31.7" customHeight="1" thickBot="1" x14ac:dyDescent="0.3">
      <c r="A436" s="301"/>
      <c r="B436" s="559" t="s">
        <v>623</v>
      </c>
      <c r="C436" s="560"/>
      <c r="D436" s="560"/>
      <c r="E436" s="560"/>
      <c r="F436" s="105"/>
      <c r="G436" s="105"/>
      <c r="H436" s="105"/>
      <c r="I436" s="105"/>
      <c r="J436" s="105"/>
      <c r="K436" s="105"/>
      <c r="L436" s="105"/>
      <c r="M436" s="302"/>
      <c r="N436" s="137"/>
    </row>
    <row r="437" spans="1:14" ht="83.25" customHeight="1" thickBot="1" x14ac:dyDescent="0.3">
      <c r="A437" s="301"/>
      <c r="B437" s="516" t="s">
        <v>974</v>
      </c>
      <c r="C437" s="517"/>
      <c r="D437" s="517"/>
      <c r="E437" s="518"/>
      <c r="F437" s="105"/>
      <c r="G437" s="105"/>
      <c r="H437" s="105"/>
      <c r="I437" s="105"/>
      <c r="J437" s="105"/>
      <c r="K437" s="105"/>
      <c r="L437" s="105"/>
      <c r="M437" s="302"/>
      <c r="N437" s="137"/>
    </row>
    <row r="438" spans="1:14" ht="22.7" customHeight="1" x14ac:dyDescent="0.25">
      <c r="A438" s="301" t="s">
        <v>75</v>
      </c>
      <c r="B438" s="106" t="s">
        <v>74</v>
      </c>
      <c r="C438" s="103"/>
      <c r="D438" s="105"/>
      <c r="E438" s="105"/>
      <c r="F438" s="105"/>
      <c r="G438" s="105"/>
      <c r="H438" s="105"/>
      <c r="I438" s="105"/>
      <c r="J438" s="105"/>
      <c r="K438" s="105"/>
      <c r="L438" s="105"/>
      <c r="M438" s="302"/>
      <c r="N438" s="137"/>
    </row>
    <row r="439" spans="1:14" ht="30.75" customHeight="1" thickBot="1" x14ac:dyDescent="0.3">
      <c r="A439" s="301"/>
      <c r="B439" s="559" t="s">
        <v>624</v>
      </c>
      <c r="C439" s="560"/>
      <c r="D439" s="560"/>
      <c r="E439" s="560"/>
      <c r="F439" s="105"/>
      <c r="G439" s="105"/>
      <c r="H439" s="105"/>
      <c r="I439" s="105"/>
      <c r="J439" s="105"/>
      <c r="K439" s="105"/>
      <c r="L439" s="105"/>
      <c r="M439" s="302"/>
      <c r="N439" s="137"/>
    </row>
    <row r="440" spans="1:14" ht="15.75" thickBot="1" x14ac:dyDescent="0.3">
      <c r="A440" s="301"/>
      <c r="B440" s="516" t="s">
        <v>967</v>
      </c>
      <c r="C440" s="517"/>
      <c r="D440" s="517"/>
      <c r="E440" s="518"/>
      <c r="F440" s="105"/>
      <c r="G440" s="105"/>
      <c r="H440" s="105"/>
      <c r="I440" s="105"/>
      <c r="J440" s="105"/>
      <c r="K440" s="105"/>
      <c r="L440" s="105"/>
      <c r="M440" s="302"/>
      <c r="N440" s="137"/>
    </row>
    <row r="441" spans="1:14" ht="18.95" customHeight="1" x14ac:dyDescent="0.25">
      <c r="A441" s="303"/>
      <c r="B441" s="105"/>
      <c r="C441" s="105"/>
      <c r="D441" s="105"/>
      <c r="E441" s="105"/>
      <c r="F441" s="105"/>
      <c r="G441" s="105"/>
      <c r="H441" s="105"/>
      <c r="I441" s="105"/>
      <c r="J441" s="105"/>
      <c r="K441" s="105"/>
      <c r="L441" s="105"/>
      <c r="M441" s="302"/>
      <c r="N441" s="137"/>
    </row>
    <row r="442" spans="1:14" ht="18.75" x14ac:dyDescent="0.25">
      <c r="A442" s="304"/>
      <c r="B442" s="107" t="s">
        <v>73</v>
      </c>
      <c r="C442" s="107"/>
      <c r="D442" s="107"/>
      <c r="E442" s="107"/>
      <c r="F442" s="107"/>
      <c r="G442" s="107"/>
      <c r="H442" s="107"/>
      <c r="I442" s="107"/>
      <c r="J442" s="107"/>
      <c r="K442" s="107"/>
      <c r="L442" s="107"/>
      <c r="M442" s="305"/>
      <c r="N442" s="137"/>
    </row>
    <row r="443" spans="1:14" ht="24.75" customHeight="1" x14ac:dyDescent="0.25">
      <c r="A443" s="303" t="s">
        <v>72</v>
      </c>
      <c r="B443" s="106" t="s">
        <v>71</v>
      </c>
      <c r="C443" s="106"/>
      <c r="D443" s="106"/>
      <c r="E443" s="106"/>
      <c r="F443" s="105"/>
      <c r="G443" s="105"/>
      <c r="H443" s="105"/>
      <c r="I443" s="105"/>
      <c r="J443" s="105"/>
      <c r="K443" s="105"/>
      <c r="L443" s="105"/>
      <c r="M443" s="302"/>
      <c r="N443" s="137"/>
    </row>
    <row r="444" spans="1:14" ht="33.75" customHeight="1" thickBot="1" x14ac:dyDescent="0.3">
      <c r="A444" s="303"/>
      <c r="B444" s="557" t="s">
        <v>625</v>
      </c>
      <c r="C444" s="558"/>
      <c r="D444" s="558"/>
      <c r="E444" s="558"/>
      <c r="F444" s="105"/>
      <c r="G444" s="105"/>
      <c r="H444" s="105"/>
      <c r="I444" s="105"/>
      <c r="J444" s="105"/>
      <c r="K444" s="105"/>
      <c r="L444" s="105"/>
      <c r="M444" s="302"/>
      <c r="N444" s="137"/>
    </row>
    <row r="445" spans="1:14" ht="78" customHeight="1" thickBot="1" x14ac:dyDescent="0.3">
      <c r="A445" s="303"/>
      <c r="B445" s="516" t="s">
        <v>968</v>
      </c>
      <c r="C445" s="517"/>
      <c r="D445" s="517"/>
      <c r="E445" s="518"/>
      <c r="F445" s="105"/>
      <c r="G445" s="105"/>
      <c r="H445" s="105"/>
      <c r="I445" s="105"/>
      <c r="J445" s="105"/>
      <c r="K445" s="105"/>
      <c r="L445" s="105"/>
      <c r="M445" s="302"/>
      <c r="N445" s="137"/>
    </row>
    <row r="446" spans="1:14" x14ac:dyDescent="0.25">
      <c r="A446" s="301"/>
      <c r="B446" s="104"/>
      <c r="C446" s="103"/>
      <c r="D446" s="103"/>
      <c r="E446" s="103"/>
      <c r="F446" s="102"/>
      <c r="G446" s="102"/>
      <c r="H446" s="102"/>
      <c r="I446" s="102"/>
      <c r="J446" s="102"/>
      <c r="K446" s="102"/>
      <c r="L446" s="102"/>
      <c r="M446" s="306"/>
      <c r="N446" s="137"/>
    </row>
    <row r="447" spans="1:14" ht="18.75" x14ac:dyDescent="0.25">
      <c r="A447" s="307" t="s">
        <v>644</v>
      </c>
      <c r="B447" s="101" t="s">
        <v>70</v>
      </c>
      <c r="C447" s="101"/>
      <c r="D447" s="101"/>
      <c r="E447" s="101"/>
      <c r="F447" s="101"/>
      <c r="G447" s="101"/>
      <c r="H447" s="101"/>
      <c r="I447" s="101"/>
      <c r="J447" s="101"/>
      <c r="K447" s="101"/>
      <c r="L447" s="101"/>
      <c r="M447" s="308"/>
      <c r="N447" s="137"/>
    </row>
    <row r="448" spans="1:14" ht="25.5" customHeight="1" x14ac:dyDescent="0.25">
      <c r="A448" s="259" t="s">
        <v>69</v>
      </c>
      <c r="B448" s="100" t="s">
        <v>68</v>
      </c>
      <c r="C448" s="89"/>
      <c r="D448" s="83"/>
      <c r="E448" s="83"/>
      <c r="F448" s="83"/>
      <c r="G448" s="83"/>
      <c r="H448" s="83"/>
      <c r="I448" s="83"/>
      <c r="J448" s="83"/>
      <c r="K448" s="83"/>
      <c r="L448" s="83"/>
      <c r="M448" s="257"/>
      <c r="N448" s="137"/>
    </row>
    <row r="449" spans="1:14" ht="18.95" customHeight="1" thickBot="1" x14ac:dyDescent="0.3">
      <c r="A449" s="259"/>
      <c r="B449" s="99" t="s">
        <v>626</v>
      </c>
      <c r="C449" s="98"/>
      <c r="D449" s="83"/>
      <c r="E449" s="83"/>
      <c r="F449" s="83"/>
      <c r="G449" s="83"/>
      <c r="H449" s="83"/>
      <c r="I449" s="83"/>
      <c r="J449" s="83"/>
      <c r="K449" s="83"/>
      <c r="L449" s="83"/>
      <c r="M449" s="257"/>
      <c r="N449" s="137"/>
    </row>
    <row r="450" spans="1:14" ht="189" customHeight="1" thickBot="1" x14ac:dyDescent="0.3">
      <c r="A450" s="258"/>
      <c r="B450" s="516" t="s">
        <v>975</v>
      </c>
      <c r="C450" s="517"/>
      <c r="D450" s="517"/>
      <c r="E450" s="518"/>
      <c r="F450" s="83"/>
      <c r="G450" s="83"/>
      <c r="H450" s="83"/>
      <c r="I450" s="83"/>
      <c r="J450" s="83"/>
      <c r="K450" s="83"/>
      <c r="L450" s="83"/>
      <c r="M450" s="257"/>
      <c r="N450" s="137"/>
    </row>
    <row r="451" spans="1:14" ht="25.5" customHeight="1" x14ac:dyDescent="0.25">
      <c r="A451" s="259" t="s">
        <v>67</v>
      </c>
      <c r="B451" s="100" t="s">
        <v>66</v>
      </c>
      <c r="C451" s="89"/>
      <c r="D451" s="83"/>
      <c r="E451" s="83"/>
      <c r="F451" s="83"/>
      <c r="G451" s="83"/>
      <c r="H451" s="83"/>
      <c r="I451" s="83"/>
      <c r="J451" s="83"/>
      <c r="K451" s="83"/>
      <c r="L451" s="83"/>
      <c r="M451" s="257"/>
      <c r="N451" s="137"/>
    </row>
    <row r="452" spans="1:14" ht="18.95" customHeight="1" thickBot="1" x14ac:dyDescent="0.3">
      <c r="A452" s="259"/>
      <c r="B452" s="99" t="s">
        <v>627</v>
      </c>
      <c r="C452" s="98"/>
      <c r="D452" s="83"/>
      <c r="E452" s="83"/>
      <c r="F452" s="83"/>
      <c r="G452" s="83"/>
      <c r="H452" s="83"/>
      <c r="I452" s="83"/>
      <c r="J452" s="83"/>
      <c r="K452" s="83"/>
      <c r="L452" s="83"/>
      <c r="M452" s="257"/>
      <c r="N452" s="137"/>
    </row>
    <row r="453" spans="1:14" ht="33" customHeight="1" thickBot="1" x14ac:dyDescent="0.3">
      <c r="A453" s="258"/>
      <c r="B453" s="516" t="s">
        <v>969</v>
      </c>
      <c r="C453" s="517"/>
      <c r="D453" s="517"/>
      <c r="E453" s="518"/>
      <c r="F453" s="83"/>
      <c r="G453" s="83"/>
      <c r="H453" s="83"/>
      <c r="I453" s="83"/>
      <c r="J453" s="83"/>
      <c r="K453" s="83"/>
      <c r="L453" s="83"/>
      <c r="M453" s="257"/>
      <c r="N453" s="137"/>
    </row>
    <row r="454" spans="1:14" ht="26.25" customHeight="1" x14ac:dyDescent="0.25">
      <c r="A454" s="259" t="s">
        <v>65</v>
      </c>
      <c r="B454" s="97" t="s">
        <v>64</v>
      </c>
      <c r="C454" s="89"/>
      <c r="D454" s="83"/>
      <c r="E454" s="83"/>
      <c r="F454" s="83"/>
      <c r="G454" s="83"/>
      <c r="H454" s="83"/>
      <c r="I454" s="83"/>
      <c r="J454" s="83"/>
      <c r="K454" s="83"/>
      <c r="L454" s="83"/>
      <c r="M454" s="257"/>
      <c r="N454" s="137"/>
    </row>
    <row r="455" spans="1:14" ht="21.75" customHeight="1" thickBot="1" x14ac:dyDescent="0.3">
      <c r="A455" s="258"/>
      <c r="B455" s="96" t="s">
        <v>628</v>
      </c>
      <c r="C455" s="95"/>
      <c r="D455" s="83"/>
      <c r="E455" s="83"/>
      <c r="F455" s="83"/>
      <c r="G455" s="83"/>
      <c r="H455" s="83"/>
      <c r="I455" s="83"/>
      <c r="J455" s="83"/>
      <c r="K455" s="83"/>
      <c r="L455" s="83"/>
      <c r="M455" s="257"/>
      <c r="N455" s="137"/>
    </row>
    <row r="456" spans="1:14" ht="30.75" customHeight="1" thickBot="1" x14ac:dyDescent="0.3">
      <c r="A456" s="258"/>
      <c r="B456" s="516" t="s">
        <v>976</v>
      </c>
      <c r="C456" s="517"/>
      <c r="D456" s="517"/>
      <c r="E456" s="518"/>
      <c r="F456" s="83"/>
      <c r="G456" s="83"/>
      <c r="H456" s="83"/>
      <c r="I456" s="83"/>
      <c r="J456" s="83"/>
      <c r="K456" s="83"/>
      <c r="L456" s="83"/>
      <c r="M456" s="257"/>
      <c r="N456" s="137"/>
    </row>
    <row r="457" spans="1:14" ht="30.75" customHeight="1" x14ac:dyDescent="0.25">
      <c r="A457" s="258" t="s">
        <v>63</v>
      </c>
      <c r="B457" s="94" t="s">
        <v>62</v>
      </c>
      <c r="C457" s="83"/>
      <c r="D457" s="83"/>
      <c r="E457" s="83"/>
      <c r="F457" s="83"/>
      <c r="G457" s="83"/>
      <c r="H457" s="83"/>
      <c r="I457" s="83"/>
      <c r="J457" s="83"/>
      <c r="K457" s="83"/>
      <c r="L457" s="83"/>
      <c r="M457" s="257"/>
      <c r="N457" s="137"/>
    </row>
    <row r="458" spans="1:14" ht="24" customHeight="1" thickBot="1" x14ac:dyDescent="0.3">
      <c r="A458" s="258"/>
      <c r="B458" s="93" t="s">
        <v>645</v>
      </c>
      <c r="C458" s="92"/>
      <c r="D458" s="92"/>
      <c r="E458" s="92"/>
      <c r="F458" s="91"/>
      <c r="G458" s="91"/>
      <c r="H458" s="91"/>
      <c r="I458" s="91"/>
      <c r="J458" s="91"/>
      <c r="K458" s="83"/>
      <c r="L458" s="83"/>
      <c r="M458" s="257"/>
      <c r="N458" s="137"/>
    </row>
    <row r="459" spans="1:14" ht="38.25" customHeight="1" thickBot="1" x14ac:dyDescent="0.3">
      <c r="A459" s="258"/>
      <c r="B459" s="516" t="s">
        <v>970</v>
      </c>
      <c r="C459" s="517"/>
      <c r="D459" s="517"/>
      <c r="E459" s="518"/>
      <c r="F459" s="91"/>
      <c r="G459" s="91"/>
      <c r="H459" s="91"/>
      <c r="I459" s="91"/>
      <c r="J459" s="91"/>
      <c r="K459" s="83"/>
      <c r="L459" s="83"/>
      <c r="M459" s="257"/>
      <c r="N459" s="137"/>
    </row>
    <row r="460" spans="1:14" ht="24" customHeight="1" x14ac:dyDescent="0.25">
      <c r="A460" s="259" t="s">
        <v>61</v>
      </c>
      <c r="B460" s="90" t="s">
        <v>60</v>
      </c>
      <c r="C460" s="89"/>
      <c r="D460" s="83"/>
      <c r="E460" s="83"/>
      <c r="F460" s="83"/>
      <c r="G460" s="83"/>
      <c r="H460" s="83"/>
      <c r="I460" s="83"/>
      <c r="J460" s="83"/>
      <c r="K460" s="83"/>
      <c r="L460" s="83"/>
      <c r="M460" s="257"/>
      <c r="N460" s="137"/>
    </row>
    <row r="461" spans="1:14" ht="39.75" customHeight="1" thickBot="1" x14ac:dyDescent="0.3">
      <c r="A461" s="259"/>
      <c r="B461" s="554" t="s">
        <v>629</v>
      </c>
      <c r="C461" s="555"/>
      <c r="D461" s="555"/>
      <c r="E461" s="555"/>
      <c r="F461" s="83"/>
      <c r="G461" s="83"/>
      <c r="H461" s="83"/>
      <c r="I461" s="83"/>
      <c r="J461" s="83"/>
      <c r="K461" s="83"/>
      <c r="L461" s="83"/>
      <c r="M461" s="257"/>
      <c r="N461" s="137"/>
    </row>
    <row r="462" spans="1:14" x14ac:dyDescent="0.25">
      <c r="A462" s="258"/>
      <c r="B462" s="88" t="s">
        <v>59</v>
      </c>
      <c r="C462" s="87" t="s">
        <v>1092</v>
      </c>
      <c r="D462" s="83"/>
      <c r="E462" s="83"/>
      <c r="F462" s="83"/>
      <c r="G462" s="83"/>
      <c r="H462" s="83"/>
      <c r="I462" s="83"/>
      <c r="J462" s="83"/>
      <c r="K462" s="83"/>
      <c r="L462" s="83"/>
      <c r="M462" s="257"/>
      <c r="N462" s="137"/>
    </row>
    <row r="463" spans="1:14" ht="45" x14ac:dyDescent="0.25">
      <c r="A463" s="258"/>
      <c r="B463" s="86" t="s">
        <v>630</v>
      </c>
      <c r="C463" s="498" t="s">
        <v>1094</v>
      </c>
      <c r="D463" s="83"/>
      <c r="E463" s="83"/>
      <c r="F463" s="83"/>
      <c r="G463" s="83"/>
      <c r="H463" s="83"/>
      <c r="I463" s="83"/>
      <c r="J463" s="83"/>
      <c r="K463" s="83"/>
      <c r="L463" s="83"/>
      <c r="M463" s="257"/>
      <c r="N463" s="137"/>
    </row>
    <row r="464" spans="1:14" ht="15.75" thickBot="1" x14ac:dyDescent="0.3">
      <c r="A464" s="259"/>
      <c r="B464" s="84" t="s">
        <v>58</v>
      </c>
      <c r="C464" s="735">
        <v>44160</v>
      </c>
      <c r="D464" s="83"/>
      <c r="E464" s="83"/>
      <c r="F464" s="83"/>
      <c r="G464" s="83"/>
      <c r="H464" s="83"/>
      <c r="I464" s="83"/>
      <c r="J464" s="83"/>
      <c r="K464" s="83"/>
      <c r="L464" s="83"/>
      <c r="M464" s="257"/>
      <c r="N464" s="137"/>
    </row>
    <row r="465" spans="1:14" ht="67.7" customHeight="1" thickBot="1" x14ac:dyDescent="0.3">
      <c r="A465" s="309"/>
      <c r="B465" s="310"/>
      <c r="C465" s="310"/>
      <c r="D465" s="310"/>
      <c r="E465" s="310"/>
      <c r="F465" s="310"/>
      <c r="G465" s="310"/>
      <c r="H465" s="310"/>
      <c r="I465" s="310"/>
      <c r="J465" s="310"/>
      <c r="K465" s="310"/>
      <c r="L465" s="310"/>
      <c r="M465" s="311"/>
      <c r="N465" s="137"/>
    </row>
    <row r="466" spans="1:14" hidden="1" x14ac:dyDescent="0.25">
      <c r="A466" s="116"/>
      <c r="B466" s="116"/>
      <c r="C466" s="116"/>
      <c r="D466" s="116"/>
      <c r="E466" s="116"/>
      <c r="F466" s="116"/>
      <c r="G466" s="116"/>
      <c r="H466" s="116"/>
      <c r="I466" s="116"/>
      <c r="J466" s="116"/>
      <c r="K466" s="116"/>
      <c r="L466" s="116"/>
      <c r="M466" s="116"/>
    </row>
    <row r="467" spans="1:14" x14ac:dyDescent="0.25"/>
    <row r="468" spans="1:14" hidden="1" x14ac:dyDescent="0.25"/>
    <row r="469" spans="1:14" hidden="1" x14ac:dyDescent="0.25"/>
    <row r="470" spans="1:14" hidden="1" x14ac:dyDescent="0.25"/>
    <row r="471" spans="1:14" hidden="1" x14ac:dyDescent="0.25"/>
    <row r="472" spans="1:14" hidden="1" x14ac:dyDescent="0.25"/>
    <row r="473" spans="1:14" hidden="1" x14ac:dyDescent="0.25"/>
    <row r="474" spans="1:14" hidden="1" x14ac:dyDescent="0.25"/>
    <row r="475" spans="1:14" hidden="1" x14ac:dyDescent="0.25"/>
    <row r="476" spans="1:14" hidden="1" x14ac:dyDescent="0.25"/>
    <row r="477" spans="1:14" hidden="1" x14ac:dyDescent="0.25"/>
    <row r="478" spans="1:14" hidden="1" x14ac:dyDescent="0.25"/>
    <row r="479" spans="1:14" hidden="1" x14ac:dyDescent="0.25"/>
    <row r="480" spans="1:14" x14ac:dyDescent="0.25"/>
    <row r="481" x14ac:dyDescent="0.25"/>
  </sheetData>
  <dataConsolidate link="1"/>
  <mergeCells count="166">
    <mergeCell ref="B125:E125"/>
    <mergeCell ref="B146:E146"/>
    <mergeCell ref="B267:E267"/>
    <mergeCell ref="B48:E48"/>
    <mergeCell ref="B42:E42"/>
    <mergeCell ref="B35:E35"/>
    <mergeCell ref="B12:E12"/>
    <mergeCell ref="B33:E33"/>
    <mergeCell ref="B34:E34"/>
    <mergeCell ref="B38:E38"/>
    <mergeCell ref="B40:E40"/>
    <mergeCell ref="B41:E41"/>
    <mergeCell ref="B39:E39"/>
    <mergeCell ref="B124:E124"/>
    <mergeCell ref="B87:E87"/>
    <mergeCell ref="B123:E123"/>
    <mergeCell ref="B90:E90"/>
    <mergeCell ref="B88:E88"/>
    <mergeCell ref="B110:E110"/>
    <mergeCell ref="B113:E113"/>
    <mergeCell ref="B109:E109"/>
    <mergeCell ref="B43:E43"/>
    <mergeCell ref="B295:E295"/>
    <mergeCell ref="B296:E296"/>
    <mergeCell ref="B145:E145"/>
    <mergeCell ref="B282:E282"/>
    <mergeCell ref="C244:D244"/>
    <mergeCell ref="E244:F244"/>
    <mergeCell ref="B254:E254"/>
    <mergeCell ref="B283:E283"/>
    <mergeCell ref="B268:E268"/>
    <mergeCell ref="B347:E347"/>
    <mergeCell ref="B340:E340"/>
    <mergeCell ref="B348:E348"/>
    <mergeCell ref="B339:E339"/>
    <mergeCell ref="B321:E321"/>
    <mergeCell ref="B346:E346"/>
    <mergeCell ref="B345:E345"/>
    <mergeCell ref="B332:E332"/>
    <mergeCell ref="B322:E322"/>
    <mergeCell ref="B426:E426"/>
    <mergeCell ref="B349:E349"/>
    <mergeCell ref="B355:E355"/>
    <mergeCell ref="B353:E353"/>
    <mergeCell ref="B422:E422"/>
    <mergeCell ref="B421:E421"/>
    <mergeCell ref="B419:E419"/>
    <mergeCell ref="B418:E418"/>
    <mergeCell ref="B354:F354"/>
    <mergeCell ref="F50:H50"/>
    <mergeCell ref="F51:H51"/>
    <mergeCell ref="B45:E45"/>
    <mergeCell ref="B44:E44"/>
    <mergeCell ref="C51:E51"/>
    <mergeCell ref="C50:E50"/>
    <mergeCell ref="B117:E117"/>
    <mergeCell ref="C52:E55"/>
    <mergeCell ref="F52:H55"/>
    <mergeCell ref="F56:H60"/>
    <mergeCell ref="C56:E60"/>
    <mergeCell ref="C68:E68"/>
    <mergeCell ref="C61:E67"/>
    <mergeCell ref="F61:H67"/>
    <mergeCell ref="F99:H99"/>
    <mergeCell ref="F100:H100"/>
    <mergeCell ref="F104:H104"/>
    <mergeCell ref="F105:H105"/>
    <mergeCell ref="B101:B103"/>
    <mergeCell ref="C101:C103"/>
    <mergeCell ref="E101:E103"/>
    <mergeCell ref="F101:H103"/>
    <mergeCell ref="B461:E461"/>
    <mergeCell ref="B453:E453"/>
    <mergeCell ref="B430:E430"/>
    <mergeCell ref="B431:E431"/>
    <mergeCell ref="B432:E432"/>
    <mergeCell ref="B450:E450"/>
    <mergeCell ref="B456:E456"/>
    <mergeCell ref="B444:E444"/>
    <mergeCell ref="B445:E445"/>
    <mergeCell ref="B436:E436"/>
    <mergeCell ref="B437:E437"/>
    <mergeCell ref="B439:E439"/>
    <mergeCell ref="B440:E440"/>
    <mergeCell ref="B459:E459"/>
    <mergeCell ref="B307:E307"/>
    <mergeCell ref="B357:E357"/>
    <mergeCell ref="B356:E356"/>
    <mergeCell ref="B338:E338"/>
    <mergeCell ref="B118:E118"/>
    <mergeCell ref="B427:E427"/>
    <mergeCell ref="B425:E425"/>
    <mergeCell ref="B333:E333"/>
    <mergeCell ref="F68:H68"/>
    <mergeCell ref="C69:E71"/>
    <mergeCell ref="F69:H71"/>
    <mergeCell ref="C72:E79"/>
    <mergeCell ref="F72:H79"/>
    <mergeCell ref="F80:H86"/>
    <mergeCell ref="C80:E86"/>
    <mergeCell ref="F106:H106"/>
    <mergeCell ref="B89:H89"/>
    <mergeCell ref="F92:H92"/>
    <mergeCell ref="F93:H93"/>
    <mergeCell ref="F94:H94"/>
    <mergeCell ref="F95:H95"/>
    <mergeCell ref="F96:H96"/>
    <mergeCell ref="F97:H97"/>
    <mergeCell ref="F98:H98"/>
    <mergeCell ref="G358:H358"/>
    <mergeCell ref="G359:H359"/>
    <mergeCell ref="G360:H360"/>
    <mergeCell ref="G364:H364"/>
    <mergeCell ref="G365:H365"/>
    <mergeCell ref="G366:H366"/>
    <mergeCell ref="G367:H367"/>
    <mergeCell ref="G368:H368"/>
    <mergeCell ref="G402:H402"/>
    <mergeCell ref="G361:H361"/>
    <mergeCell ref="G362:H362"/>
    <mergeCell ref="G363:H363"/>
    <mergeCell ref="G369:H369"/>
    <mergeCell ref="G370:H370"/>
    <mergeCell ref="G371:H371"/>
    <mergeCell ref="G372:H372"/>
    <mergeCell ref="G373:H373"/>
    <mergeCell ref="G374:H374"/>
    <mergeCell ref="G375:H375"/>
    <mergeCell ref="G376:H376"/>
    <mergeCell ref="G377:H377"/>
    <mergeCell ref="G378:H378"/>
    <mergeCell ref="G379:H379"/>
    <mergeCell ref="G380:H380"/>
    <mergeCell ref="G381:H381"/>
    <mergeCell ref="G382:H382"/>
    <mergeCell ref="G383:H383"/>
    <mergeCell ref="G384:H384"/>
    <mergeCell ref="G385:H385"/>
    <mergeCell ref="G386:H386"/>
    <mergeCell ref="G387:H387"/>
    <mergeCell ref="G388:H388"/>
    <mergeCell ref="G389:H389"/>
    <mergeCell ref="G390:H390"/>
    <mergeCell ref="G391:H391"/>
    <mergeCell ref="G392:H392"/>
    <mergeCell ref="G393:H393"/>
    <mergeCell ref="G394:H394"/>
    <mergeCell ref="G395:H395"/>
    <mergeCell ref="G396:H396"/>
    <mergeCell ref="G397:H397"/>
    <mergeCell ref="G408:H408"/>
    <mergeCell ref="G409:H409"/>
    <mergeCell ref="G410:H410"/>
    <mergeCell ref="G411:H411"/>
    <mergeCell ref="G412:H412"/>
    <mergeCell ref="G413:H413"/>
    <mergeCell ref="G414:H414"/>
    <mergeCell ref="G398:H398"/>
    <mergeCell ref="G399:H399"/>
    <mergeCell ref="G400:H400"/>
    <mergeCell ref="G401:H401"/>
    <mergeCell ref="G403:H403"/>
    <mergeCell ref="G404:H404"/>
    <mergeCell ref="G405:H405"/>
    <mergeCell ref="G406:H406"/>
    <mergeCell ref="G407:H407"/>
  </mergeCells>
  <dataValidations count="32">
    <dataValidation type="list" allowBlank="1" showInputMessage="1" showErrorMessage="1" sqref="E402:E405">
      <formula1>ObjectiveB3</formula1>
    </dataValidation>
    <dataValidation type="list" allowBlank="1" showInputMessage="1" showErrorMessage="1" sqref="E364:E378">
      <formula1>ObjectiveN2</formula1>
    </dataValidation>
    <dataValidation type="list" allowBlank="1" showInputMessage="1" showErrorMessage="1" sqref="E393:E401">
      <formula1>ObjectiveB2</formula1>
    </dataValidation>
    <dataValidation type="list" allowBlank="1" showInputMessage="1" showErrorMessage="1" sqref="B31">
      <formula1>yeartype2</formula1>
    </dataValidation>
    <dataValidation type="list" allowBlank="1" showInputMessage="1" showErrorMessage="1" sqref="B14:B22">
      <formula1>metric</formula1>
    </dataValidation>
    <dataValidation type="list" allowBlank="1" showInputMessage="1" showErrorMessage="1" sqref="E411:E414">
      <formula1>ObjectiveS3</formula1>
    </dataValidation>
    <dataValidation type="list" allowBlank="1" showInputMessage="1" showErrorMessage="1" sqref="E406">
      <formula1>ObjectiveS1</formula1>
    </dataValidation>
    <dataValidation type="list" allowBlank="1" showInputMessage="1" showErrorMessage="1" sqref="E384:E392">
      <formula1>ObjectiveB1</formula1>
    </dataValidation>
    <dataValidation type="list" allowBlank="1" showInputMessage="1" showErrorMessage="1" sqref="E379:E383">
      <formula1>ObjectiveN3</formula1>
    </dataValidation>
    <dataValidation type="list" allowBlank="1" showInputMessage="1" showErrorMessage="1" sqref="E359:E363">
      <formula1>ObjectiveN1</formula1>
    </dataValidation>
    <dataValidation type="list" allowBlank="1" showInputMessage="1" showErrorMessage="1" sqref="D298:D303 D324:D329">
      <formula1>direction</formula1>
    </dataValidation>
    <dataValidation type="list" allowBlank="1" showInputMessage="1" showErrorMessage="1" sqref="C150:C240">
      <formula1>Scope</formula1>
    </dataValidation>
    <dataValidation type="decimal" allowBlank="1" showInputMessage="1" showErrorMessage="1" sqref="D151:D240 C241:C243">
      <formula1>0</formula1>
      <formula2>100000000000</formula2>
    </dataValidation>
    <dataValidation type="list" allowBlank="1" showInputMessage="1" showErrorMessage="1" sqref="D127:D142">
      <formula1>yeartype</formula1>
    </dataValidation>
    <dataValidation type="decimal" allowBlank="1" showInputMessage="1" showErrorMessage="1" sqref="H150:H239">
      <formula1>0.001</formula1>
      <formula2>1000000000</formula2>
    </dataValidation>
    <dataValidation type="date" allowBlank="1" showInputMessage="1" showErrorMessage="1" sqref="C464">
      <formula1>1</formula1>
      <formula2>73051</formula2>
    </dataValidation>
    <dataValidation type="list" allowBlank="1" showInputMessage="1" showErrorMessage="1" sqref="F256:F264">
      <formula1>targetboundary</formula1>
    </dataValidation>
    <dataValidation type="list" allowBlank="1" showInputMessage="1" showErrorMessage="1" sqref="C256:C264">
      <formula1>targettype</formula1>
    </dataValidation>
    <dataValidation type="list" allowBlank="1" showInputMessage="1" showErrorMessage="1" sqref="E256:E264">
      <formula1>unitCO2C</formula1>
    </dataValidation>
    <dataValidation type="decimal" allowBlank="1" showInputMessage="1" showErrorMessage="1" sqref="D257:D264 J285:J293 F285:H293">
      <formula1>0.1</formula1>
      <formula2>100000000</formula2>
    </dataValidation>
    <dataValidation type="decimal" allowBlank="1" showInputMessage="1" showErrorMessage="1" sqref="H256:H264">
      <formula1>0</formula1>
      <formula2>10000000000000</formula2>
    </dataValidation>
    <dataValidation type="list" allowBlank="1" showInputMessage="1" showErrorMessage="1" sqref="I256:I264">
      <formula1>unitCO2D</formula1>
    </dataValidation>
    <dataValidation type="decimal" allowBlank="1" showInputMessage="1" showErrorMessage="1" sqref="E242:E243">
      <formula1>0.000000001</formula1>
      <formula2>1000000000</formula2>
    </dataValidation>
    <dataValidation type="list" allowBlank="1" showInputMessage="1" showErrorMessage="1" sqref="F242:F243">
      <formula1>unitCO2E</formula1>
    </dataValidation>
    <dataValidation type="whole" allowBlank="1" showInputMessage="1" showErrorMessage="1" sqref="H127:H142">
      <formula1>0</formula1>
      <formula2>100000000000</formula2>
    </dataValidation>
    <dataValidation type="list" allowBlank="1" showInputMessage="1" showErrorMessage="1" sqref="C127 J257:J264 G256:G264 D285:D293">
      <formula1>year</formula1>
    </dataValidation>
    <dataValidation type="whole" allowBlank="1" showInputMessage="1" showErrorMessage="1" sqref="B119 B420 B423 B446 B417 B415 B433 B294 C31 B35 B27">
      <formula1>0</formula1>
      <formula2>100000000000000</formula2>
    </dataValidation>
    <dataValidation type="decimal" operator="greaterThanOrEqual" allowBlank="1" showInputMessage="1" showErrorMessage="1" sqref="B10">
      <formula1>0</formula1>
    </dataValidation>
    <dataValidation type="list" allowBlank="1" showInputMessage="1" showErrorMessage="1" sqref="B8">
      <formula1>typeorganisation</formula1>
    </dataValidation>
    <dataValidation type="list" allowBlank="1" showInputMessage="1" showErrorMessage="1" sqref="C147">
      <formula1>$D$147:$E$147</formula1>
    </dataValidation>
    <dataValidation type="decimal" allowBlank="1" showInputMessage="1" showErrorMessage="1" sqref="D256">
      <formula1>0</formula1>
      <formula2>100000000</formula2>
    </dataValidation>
    <dataValidation type="list" allowBlank="1" showInputMessage="1" showErrorMessage="1" sqref="E285:E293">
      <formula1>Estimated</formula1>
    </dataValidation>
  </dataValidations>
  <hyperlinks>
    <hyperlink ref="F51:H51" r:id="rId1" display="https://mars.northlanarkshire.gov.uk/egenda/images/att90396.pdf"/>
    <hyperlink ref="F52:H55" r:id="rId2" display="https://www.northlanarkshire.gov.uk/index.aspx?articleid=33972"/>
    <hyperlink ref="F56:H60" r:id="rId3" display="https://www.northlanarkshire.gov.uk/index.aspx?articleid=34222"/>
    <hyperlink ref="F61:H67" r:id="rId4" display="https://mars.northlanarkshire.gov.uk/egenda/images/att89171.pdf"/>
    <hyperlink ref="F68:H68" r:id="rId5" display="https://www.northlanarkshire.gov.uk/index.aspx?articleid=11674"/>
    <hyperlink ref="F69:H71" r:id="rId6" display="https://www.northlanarkshire.gov.uk/index.aspx?articleid=11676"/>
    <hyperlink ref="F80:H86" r:id="rId7" display="https://www.northlanarkshire.gov.uk/CHttpHandler.ashx?id=8411&amp;p=0"/>
    <hyperlink ref="D93" r:id="rId8" display="https://www.northlanarkshire.gov.uk/CHttpHandler.ashx?id=8411&amp;p=0"/>
    <hyperlink ref="D96" r:id="rId9" display="https://www.northlanarkshire.gov.uk/index.aspx?articleid=33972"/>
    <hyperlink ref="D97" r:id="rId10"/>
    <hyperlink ref="D99" r:id="rId11" display="http://connect/CHttpHandler.ashx?id=31934&amp;p=0"/>
    <hyperlink ref="D101" r:id="rId12"/>
    <hyperlink ref="D104" r:id="rId13"/>
    <hyperlink ref="D102" r:id="rId14"/>
    <hyperlink ref="D103" r:id="rId15"/>
  </hyperlinks>
  <pageMargins left="0.39370078740157483" right="0.39370078740157483" top="0.39370078740157483" bottom="0.39370078740157483" header="0.31496062992125984" footer="0.31496062992125984"/>
  <pageSetup paperSize="8" scale="22" orientation="landscape" r:id="rId16"/>
  <rowBreaks count="4" manualBreakCount="4">
    <brk id="89" max="12" man="1"/>
    <brk id="251" max="12" man="1"/>
    <brk id="350" max="12" man="1"/>
    <brk id="414" max="12" man="1"/>
  </rowBreaks>
  <drawing r:id="rId17"/>
  <legacyDrawing r:id="rId18"/>
  <oleObjects>
    <mc:AlternateContent xmlns:mc="http://schemas.openxmlformats.org/markup-compatibility/2006">
      <mc:Choice Requires="x14">
        <oleObject progId="Acrobat Document" dvAspect="DVASPECT_ICON" shapeId="3075" r:id="rId19">
          <objectPr defaultSize="0" r:id="rId20">
            <anchor moveWithCells="1">
              <from>
                <xdr:col>5</xdr:col>
                <xdr:colOff>0</xdr:colOff>
                <xdr:row>71</xdr:row>
                <xdr:rowOff>0</xdr:rowOff>
              </from>
              <to>
                <xdr:col>5</xdr:col>
                <xdr:colOff>914400</xdr:colOff>
                <xdr:row>72</xdr:row>
                <xdr:rowOff>171450</xdr:rowOff>
              </to>
            </anchor>
          </objectPr>
        </oleObject>
      </mc:Choice>
      <mc:Fallback>
        <oleObject progId="Acrobat Document" dvAspect="DVASPECT_ICON" shapeId="3075" r:id="rId19"/>
      </mc:Fallback>
    </mc:AlternateContent>
    <mc:AlternateContent xmlns:mc="http://schemas.openxmlformats.org/markup-compatibility/2006">
      <mc:Choice Requires="x14">
        <oleObject progId="Packager Shell Object" dvAspect="DVASPECT_ICON" shapeId="3078" r:id="rId21">
          <objectPr defaultSize="0" autoPict="0" r:id="rId22">
            <anchor moveWithCells="1">
              <from>
                <xdr:col>5</xdr:col>
                <xdr:colOff>0</xdr:colOff>
                <xdr:row>39</xdr:row>
                <xdr:rowOff>0</xdr:rowOff>
              </from>
              <to>
                <xdr:col>5</xdr:col>
                <xdr:colOff>914400</xdr:colOff>
                <xdr:row>39</xdr:row>
                <xdr:rowOff>952500</xdr:rowOff>
              </to>
            </anchor>
          </objectPr>
        </oleObject>
      </mc:Choice>
      <mc:Fallback>
        <oleObject progId="Packager Shell Object" dvAspect="DVASPECT_ICON" shapeId="3078" r:id="rId21"/>
      </mc:Fallback>
    </mc:AlternateContent>
    <mc:AlternateContent xmlns:mc="http://schemas.openxmlformats.org/markup-compatibility/2006">
      <mc:Choice Requires="x14">
        <oleObject progId="Packager Shell Object" dvAspect="DVASPECT_ICON" shapeId="3079" r:id="rId23">
          <objectPr defaultSize="0" r:id="rId24">
            <anchor moveWithCells="1">
              <from>
                <xdr:col>6</xdr:col>
                <xdr:colOff>0</xdr:colOff>
                <xdr:row>39</xdr:row>
                <xdr:rowOff>0</xdr:rowOff>
              </from>
              <to>
                <xdr:col>8</xdr:col>
                <xdr:colOff>1104900</xdr:colOff>
                <xdr:row>39</xdr:row>
                <xdr:rowOff>514350</xdr:rowOff>
              </to>
            </anchor>
          </objectPr>
        </oleObject>
      </mc:Choice>
      <mc:Fallback>
        <oleObject progId="Packager Shell Object" dvAspect="DVASPECT_ICON" shapeId="3079" r:id="rId23"/>
      </mc:Fallback>
    </mc:AlternateContent>
    <mc:AlternateContent xmlns:mc="http://schemas.openxmlformats.org/markup-compatibility/2006">
      <mc:Choice Requires="x14">
        <oleObject progId="Packager Shell Object" dvAspect="DVASPECT_ICON" shapeId="3080" r:id="rId25">
          <objectPr defaultSize="0" r:id="rId26">
            <anchor moveWithCells="1">
              <from>
                <xdr:col>5</xdr:col>
                <xdr:colOff>0</xdr:colOff>
                <xdr:row>43</xdr:row>
                <xdr:rowOff>0</xdr:rowOff>
              </from>
              <to>
                <xdr:col>8</xdr:col>
                <xdr:colOff>914400</xdr:colOff>
                <xdr:row>43</xdr:row>
                <xdr:rowOff>514350</xdr:rowOff>
              </to>
            </anchor>
          </objectPr>
        </oleObject>
      </mc:Choice>
      <mc:Fallback>
        <oleObject progId="Packager Shell Object" dvAspect="DVASPECT_ICON" shapeId="3080" r:id="rId25"/>
      </mc:Fallback>
    </mc:AlternateContent>
  </oleObjects>
  <extLst>
    <ext xmlns:x14="http://schemas.microsoft.com/office/spreadsheetml/2009/9/main" uri="{CCE6A557-97BC-4b89-ADB6-D9C93CAAB3DF}">
      <x14:dataValidations xmlns:xm="http://schemas.microsoft.com/office/excel/2006/main" count="3">
        <x14:dataValidation type="list" allowBlank="1" showInputMessage="1" showErrorMessage="1">
          <x14:formula1>
            <xm:f>ListsReq!$AC$3:$AC$69</xm:f>
          </x14:formula1>
          <xm:sqref>B168:B239</xm:sqref>
        </x14:dataValidation>
        <x14:dataValidation type="list" allowBlank="1" showInputMessage="1" showErrorMessage="1">
          <x14:formula1>
            <xm:f>ListsReq!$AC$3:$AC$150</xm:f>
          </x14:formula1>
          <xm:sqref>B150:B167</xm:sqref>
        </x14:dataValidation>
        <x14:dataValidation type="list" allowBlank="1" showInputMessage="1" showErrorMessage="1">
          <x14:formula1>
            <xm:f>ListsReq!$AC$3:$AC$64</xm:f>
          </x14:formula1>
          <xm:sqref>I285:I293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BD300"/>
  <sheetViews>
    <sheetView topLeftCell="AB28" zoomScale="80" zoomScaleNormal="80" workbookViewId="0">
      <selection activeCell="AC40" sqref="AC40"/>
    </sheetView>
  </sheetViews>
  <sheetFormatPr defaultRowHeight="15" x14ac:dyDescent="0.25"/>
  <cols>
    <col min="1" max="1" width="8.7109375" customWidth="1"/>
    <col min="2" max="2" width="14.85546875" customWidth="1"/>
    <col min="3" max="19" width="8.7109375" customWidth="1"/>
    <col min="20" max="20" width="24" customWidth="1"/>
    <col min="21" max="21" width="14" customWidth="1"/>
    <col min="22" max="28" width="8.7109375" customWidth="1"/>
    <col min="29" max="29" width="55.5703125" customWidth="1"/>
    <col min="30" max="30" width="13.85546875" customWidth="1"/>
    <col min="31" max="31" width="16.5703125" customWidth="1"/>
    <col min="32" max="32" width="16.140625" customWidth="1"/>
    <col min="33" max="33" width="35.140625" customWidth="1"/>
    <col min="34" max="34" width="18.140625" customWidth="1"/>
    <col min="35" max="35" width="20.85546875" customWidth="1"/>
    <col min="36" max="36" width="20.140625" customWidth="1"/>
    <col min="37" max="37" width="8.85546875" customWidth="1"/>
    <col min="38" max="38" width="7" customWidth="1"/>
    <col min="39" max="39" width="8.85546875" customWidth="1"/>
    <col min="40" max="40" width="24.42578125" customWidth="1"/>
    <col min="41" max="41" width="14.140625" customWidth="1"/>
    <col min="42" max="44" width="8.85546875" customWidth="1"/>
    <col min="45" max="45" width="12.5703125" customWidth="1"/>
    <col min="46" max="46" width="13.140625" customWidth="1"/>
    <col min="47" max="47" width="16.140625" customWidth="1"/>
    <col min="48" max="48" width="13.42578125" customWidth="1"/>
    <col min="49" max="49" width="13.85546875" customWidth="1"/>
    <col min="50" max="50" width="14.140625" customWidth="1"/>
    <col min="51" max="51" width="15.85546875" customWidth="1"/>
    <col min="52" max="52" width="14" customWidth="1"/>
    <col min="53" max="53" width="12.85546875" customWidth="1"/>
    <col min="54" max="54" width="18.42578125" customWidth="1"/>
    <col min="55" max="55" width="28.140625" customWidth="1"/>
    <col min="56" max="64" width="8.85546875" customWidth="1"/>
  </cols>
  <sheetData>
    <row r="1" spans="1:56" x14ac:dyDescent="0.25">
      <c r="AC1" s="24">
        <v>2020</v>
      </c>
    </row>
    <row r="2" spans="1:56" x14ac:dyDescent="0.25">
      <c r="A2" s="24"/>
      <c r="B2" s="24" t="s">
        <v>575</v>
      </c>
      <c r="C2" s="24" t="s">
        <v>0</v>
      </c>
      <c r="D2" s="24"/>
      <c r="E2" s="24"/>
      <c r="F2" s="24"/>
      <c r="G2" s="24"/>
      <c r="H2" s="24"/>
      <c r="I2" s="24"/>
      <c r="J2" s="24"/>
      <c r="K2" s="24"/>
      <c r="L2" s="24"/>
      <c r="M2" s="24"/>
      <c r="N2" s="24"/>
      <c r="O2" s="24"/>
      <c r="P2" s="24"/>
      <c r="Q2" s="24"/>
      <c r="R2" s="24"/>
      <c r="S2" s="24" t="s">
        <v>574</v>
      </c>
      <c r="T2" s="24"/>
      <c r="U2" s="24" t="s">
        <v>573</v>
      </c>
      <c r="V2" s="24" t="s">
        <v>572</v>
      </c>
      <c r="W2" s="24" t="s">
        <v>571</v>
      </c>
      <c r="X2" s="24"/>
      <c r="Y2" s="24" t="s">
        <v>570</v>
      </c>
      <c r="Z2" s="24"/>
      <c r="AA2" s="24" t="s">
        <v>569</v>
      </c>
      <c r="AB2" s="24"/>
      <c r="AC2" s="362" t="s">
        <v>568</v>
      </c>
      <c r="AD2" s="362" t="s">
        <v>9</v>
      </c>
      <c r="AE2" s="362" t="s">
        <v>173</v>
      </c>
      <c r="AF2" s="362" t="s">
        <v>9</v>
      </c>
      <c r="AG2" s="24" t="s">
        <v>567</v>
      </c>
      <c r="AH2" s="24" t="s">
        <v>566</v>
      </c>
      <c r="AI2" s="24" t="s">
        <v>565</v>
      </c>
      <c r="AJ2" s="24" t="s">
        <v>564</v>
      </c>
      <c r="AK2" s="24"/>
      <c r="AL2" s="24" t="s">
        <v>563</v>
      </c>
      <c r="AM2" s="24"/>
      <c r="AN2" s="24" t="s">
        <v>562</v>
      </c>
      <c r="AO2" s="24" t="s">
        <v>539</v>
      </c>
      <c r="AP2" s="24" t="s">
        <v>561</v>
      </c>
      <c r="AQ2" s="24" t="s">
        <v>175</v>
      </c>
      <c r="AR2" s="24" t="s">
        <v>560</v>
      </c>
      <c r="AS2" s="24" t="s">
        <v>559</v>
      </c>
      <c r="AT2" s="24" t="s">
        <v>558</v>
      </c>
      <c r="AU2" s="24" t="s">
        <v>557</v>
      </c>
      <c r="AV2" s="24" t="s">
        <v>556</v>
      </c>
      <c r="AW2" s="24" t="s">
        <v>555</v>
      </c>
      <c r="AX2" s="24" t="s">
        <v>554</v>
      </c>
      <c r="AY2" s="24" t="s">
        <v>553</v>
      </c>
      <c r="AZ2" s="24" t="s">
        <v>552</v>
      </c>
      <c r="BA2" s="24" t="s">
        <v>551</v>
      </c>
      <c r="BB2" s="24" t="s">
        <v>550</v>
      </c>
      <c r="BC2" s="24" t="s">
        <v>549</v>
      </c>
      <c r="BD2" s="24" t="s">
        <v>548</v>
      </c>
    </row>
    <row r="3" spans="1:56" ht="17.25" x14ac:dyDescent="0.25">
      <c r="B3" t="s">
        <v>1</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547</v>
      </c>
      <c r="U3" t="s">
        <v>1</v>
      </c>
      <c r="V3" t="s">
        <v>546</v>
      </c>
      <c r="W3" t="s">
        <v>545</v>
      </c>
      <c r="Y3" t="s">
        <v>544</v>
      </c>
      <c r="AA3" t="s">
        <v>543</v>
      </c>
      <c r="AC3" s="192" t="s">
        <v>542</v>
      </c>
      <c r="AD3" s="171" t="s">
        <v>272</v>
      </c>
      <c r="AE3" s="363">
        <v>0.23313999999999999</v>
      </c>
      <c r="AF3" s="354" t="s">
        <v>238</v>
      </c>
      <c r="AG3" t="s">
        <v>541</v>
      </c>
      <c r="AH3" t="s">
        <v>272</v>
      </c>
      <c r="AI3" t="s">
        <v>286</v>
      </c>
      <c r="AJ3" t="s">
        <v>722</v>
      </c>
      <c r="AL3" t="s">
        <v>540</v>
      </c>
      <c r="AN3" t="s">
        <v>538</v>
      </c>
      <c r="AO3" t="s">
        <v>539</v>
      </c>
      <c r="AP3" t="s">
        <v>538</v>
      </c>
      <c r="AQ3" t="s">
        <v>197</v>
      </c>
      <c r="AR3" t="s">
        <v>537</v>
      </c>
      <c r="AS3" t="s">
        <v>536</v>
      </c>
      <c r="AT3" t="s">
        <v>535</v>
      </c>
      <c r="AU3" t="s">
        <v>534</v>
      </c>
      <c r="AV3" t="s">
        <v>533</v>
      </c>
      <c r="AW3" t="s">
        <v>532</v>
      </c>
      <c r="AX3" t="s">
        <v>531</v>
      </c>
      <c r="AY3" t="s">
        <v>530</v>
      </c>
      <c r="AZ3" t="s">
        <v>529</v>
      </c>
      <c r="BA3" t="s">
        <v>528</v>
      </c>
      <c r="BB3" t="s">
        <v>527</v>
      </c>
      <c r="BC3" t="s">
        <v>526</v>
      </c>
      <c r="BD3" t="s">
        <v>525</v>
      </c>
    </row>
    <row r="4" spans="1:56" x14ac:dyDescent="0.25">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524</v>
      </c>
      <c r="U4" t="s">
        <v>345</v>
      </c>
      <c r="V4" t="s">
        <v>523</v>
      </c>
      <c r="W4" t="s">
        <v>522</v>
      </c>
      <c r="Y4" t="s">
        <v>521</v>
      </c>
      <c r="AA4" t="s">
        <v>520</v>
      </c>
      <c r="AC4" s="192" t="s">
        <v>519</v>
      </c>
      <c r="AD4" s="171" t="s">
        <v>272</v>
      </c>
      <c r="AE4" s="364">
        <v>2.0049999999999998E-2</v>
      </c>
      <c r="AF4" s="354" t="s">
        <v>238</v>
      </c>
      <c r="AG4" t="s">
        <v>141</v>
      </c>
      <c r="AH4" t="s">
        <v>518</v>
      </c>
      <c r="AI4" t="s">
        <v>517</v>
      </c>
      <c r="AJ4" t="s">
        <v>723</v>
      </c>
      <c r="AL4" t="s">
        <v>516</v>
      </c>
      <c r="AN4" t="s">
        <v>515</v>
      </c>
      <c r="AO4" t="s">
        <v>514</v>
      </c>
      <c r="AP4" t="s">
        <v>12</v>
      </c>
      <c r="AQ4" t="s">
        <v>196</v>
      </c>
      <c r="AR4" t="s">
        <v>513</v>
      </c>
      <c r="AS4" t="s">
        <v>512</v>
      </c>
      <c r="AT4" t="s">
        <v>511</v>
      </c>
      <c r="AU4" t="s">
        <v>510</v>
      </c>
      <c r="AV4" t="s">
        <v>509</v>
      </c>
      <c r="AW4" t="s">
        <v>508</v>
      </c>
      <c r="AX4" t="s">
        <v>507</v>
      </c>
      <c r="AY4" t="s">
        <v>506</v>
      </c>
      <c r="AZ4" t="s">
        <v>505</v>
      </c>
      <c r="BA4" t="s">
        <v>504</v>
      </c>
      <c r="BB4" t="s">
        <v>503</v>
      </c>
      <c r="BC4" t="s">
        <v>446</v>
      </c>
      <c r="BD4" t="s">
        <v>502</v>
      </c>
    </row>
    <row r="5" spans="1:56" x14ac:dyDescent="0.25">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501</v>
      </c>
      <c r="U5" t="s">
        <v>500</v>
      </c>
      <c r="V5" t="s">
        <v>499</v>
      </c>
      <c r="W5" t="s">
        <v>498</v>
      </c>
      <c r="Y5" t="s">
        <v>497</v>
      </c>
      <c r="AA5" t="s">
        <v>496</v>
      </c>
      <c r="AC5" s="192" t="s">
        <v>495</v>
      </c>
      <c r="AD5" s="171" t="s">
        <v>272</v>
      </c>
      <c r="AE5" s="365">
        <v>0.18387000000000001</v>
      </c>
      <c r="AF5" s="192" t="s">
        <v>238</v>
      </c>
      <c r="AG5" t="s">
        <v>494</v>
      </c>
      <c r="AH5" t="s">
        <v>493</v>
      </c>
      <c r="AI5" t="s">
        <v>492</v>
      </c>
      <c r="AJ5" t="s">
        <v>724</v>
      </c>
      <c r="AL5" t="s">
        <v>491</v>
      </c>
      <c r="AN5" t="s">
        <v>490</v>
      </c>
      <c r="AP5" t="s">
        <v>489</v>
      </c>
      <c r="AQ5" t="s">
        <v>195</v>
      </c>
      <c r="AS5" t="s">
        <v>488</v>
      </c>
      <c r="AT5" t="s">
        <v>487</v>
      </c>
      <c r="AU5" t="s">
        <v>486</v>
      </c>
      <c r="AV5" t="s">
        <v>485</v>
      </c>
      <c r="AW5" t="s">
        <v>484</v>
      </c>
      <c r="AX5" t="s">
        <v>483</v>
      </c>
      <c r="AY5" t="s">
        <v>482</v>
      </c>
      <c r="AZ5" t="s">
        <v>481</v>
      </c>
      <c r="BA5" t="s">
        <v>480</v>
      </c>
      <c r="BB5" t="s">
        <v>479</v>
      </c>
      <c r="BC5" t="s">
        <v>433</v>
      </c>
      <c r="BD5" t="s">
        <v>478</v>
      </c>
    </row>
    <row r="6" spans="1:56" x14ac:dyDescent="0.25">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402</v>
      </c>
      <c r="V6" t="s">
        <v>477</v>
      </c>
      <c r="Y6" t="s">
        <v>357</v>
      </c>
      <c r="AA6" t="s">
        <v>476</v>
      </c>
      <c r="AC6" s="352" t="s">
        <v>728</v>
      </c>
      <c r="AD6" s="171" t="s">
        <v>316</v>
      </c>
      <c r="AE6" s="365">
        <v>2.7577600000000002</v>
      </c>
      <c r="AF6" s="192" t="s">
        <v>315</v>
      </c>
      <c r="AG6" t="s">
        <v>475</v>
      </c>
      <c r="AH6" t="s">
        <v>474</v>
      </c>
      <c r="AI6" t="s">
        <v>253</v>
      </c>
      <c r="AJ6" t="s">
        <v>725</v>
      </c>
      <c r="AL6" t="s">
        <v>473</v>
      </c>
      <c r="AN6" t="s">
        <v>472</v>
      </c>
      <c r="AS6" t="s">
        <v>471</v>
      </c>
      <c r="AT6" t="s">
        <v>470</v>
      </c>
      <c r="AU6" t="s">
        <v>469</v>
      </c>
      <c r="AV6" t="s">
        <v>468</v>
      </c>
      <c r="AW6" t="s">
        <v>467</v>
      </c>
      <c r="AX6" t="s">
        <v>466</v>
      </c>
      <c r="AY6" t="s">
        <v>465</v>
      </c>
      <c r="AZ6" t="s">
        <v>464</v>
      </c>
      <c r="BA6" t="s">
        <v>463</v>
      </c>
      <c r="BB6" t="s">
        <v>462</v>
      </c>
      <c r="BC6" t="s">
        <v>373</v>
      </c>
      <c r="BD6" t="s">
        <v>461</v>
      </c>
    </row>
    <row r="7" spans="1:56" x14ac:dyDescent="0.25">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460</v>
      </c>
      <c r="Y7" t="s">
        <v>2</v>
      </c>
      <c r="AC7" s="352" t="s">
        <v>729</v>
      </c>
      <c r="AD7" s="171" t="s">
        <v>272</v>
      </c>
      <c r="AE7" s="365">
        <v>0.25672</v>
      </c>
      <c r="AF7" s="192" t="s">
        <v>238</v>
      </c>
      <c r="AG7" t="s">
        <v>459</v>
      </c>
      <c r="AH7" t="s">
        <v>251</v>
      </c>
      <c r="AI7" t="s">
        <v>458</v>
      </c>
      <c r="AJ7" t="s">
        <v>726</v>
      </c>
      <c r="AL7" t="s">
        <v>457</v>
      </c>
      <c r="AS7" t="s">
        <v>456</v>
      </c>
      <c r="AT7" t="s">
        <v>455</v>
      </c>
      <c r="AU7" t="s">
        <v>454</v>
      </c>
      <c r="AV7" t="s">
        <v>453</v>
      </c>
      <c r="AW7" t="s">
        <v>452</v>
      </c>
      <c r="AX7" t="s">
        <v>451</v>
      </c>
      <c r="AY7" t="s">
        <v>450</v>
      </c>
      <c r="AZ7" t="s">
        <v>449</v>
      </c>
      <c r="BA7" t="s">
        <v>448</v>
      </c>
      <c r="BB7" t="s">
        <v>447</v>
      </c>
      <c r="BC7" t="s">
        <v>446</v>
      </c>
      <c r="BD7" t="s">
        <v>445</v>
      </c>
    </row>
    <row r="8" spans="1:56" x14ac:dyDescent="0.25">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444</v>
      </c>
      <c r="Y8" t="s">
        <v>3</v>
      </c>
      <c r="AC8" s="352" t="s">
        <v>730</v>
      </c>
      <c r="AD8" s="171" t="s">
        <v>251</v>
      </c>
      <c r="AE8" s="366">
        <v>3221.37</v>
      </c>
      <c r="AF8" s="192" t="s">
        <v>253</v>
      </c>
      <c r="AG8" t="s">
        <v>347</v>
      </c>
      <c r="AH8" t="s">
        <v>316</v>
      </c>
      <c r="AI8" t="s">
        <v>244</v>
      </c>
      <c r="AJ8" t="s">
        <v>727</v>
      </c>
      <c r="AS8" t="s">
        <v>443</v>
      </c>
      <c r="AT8" t="s">
        <v>442</v>
      </c>
      <c r="AU8" t="s">
        <v>441</v>
      </c>
      <c r="AV8" t="s">
        <v>440</v>
      </c>
      <c r="AW8" t="s">
        <v>439</v>
      </c>
      <c r="AX8" t="s">
        <v>438</v>
      </c>
      <c r="AY8" t="s">
        <v>437</v>
      </c>
      <c r="AZ8" t="s">
        <v>436</v>
      </c>
      <c r="BA8" t="s">
        <v>435</v>
      </c>
      <c r="BB8" t="s">
        <v>434</v>
      </c>
      <c r="BC8" t="s">
        <v>433</v>
      </c>
      <c r="BD8" t="s">
        <v>432</v>
      </c>
    </row>
    <row r="9" spans="1:56" x14ac:dyDescent="0.25">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431</v>
      </c>
      <c r="Y9" t="s">
        <v>139</v>
      </c>
      <c r="AC9" s="352" t="s">
        <v>731</v>
      </c>
      <c r="AD9" s="171" t="s">
        <v>272</v>
      </c>
      <c r="AE9" s="365">
        <v>0.26774999999999999</v>
      </c>
      <c r="AF9" s="192" t="s">
        <v>238</v>
      </c>
      <c r="AG9" t="s">
        <v>4</v>
      </c>
      <c r="AH9" t="s">
        <v>430</v>
      </c>
      <c r="AI9" t="s">
        <v>429</v>
      </c>
      <c r="AS9" t="s">
        <v>428</v>
      </c>
      <c r="AT9" t="s">
        <v>427</v>
      </c>
      <c r="AU9" t="s">
        <v>426</v>
      </c>
      <c r="AV9" t="s">
        <v>425</v>
      </c>
      <c r="AW9" t="s">
        <v>424</v>
      </c>
      <c r="AX9" t="s">
        <v>423</v>
      </c>
      <c r="AY9" t="s">
        <v>422</v>
      </c>
      <c r="AZ9" t="s">
        <v>421</v>
      </c>
      <c r="BA9" t="s">
        <v>420</v>
      </c>
      <c r="BB9" t="s">
        <v>419</v>
      </c>
      <c r="BC9" t="s">
        <v>373</v>
      </c>
      <c r="BD9" t="s">
        <v>418</v>
      </c>
    </row>
    <row r="10" spans="1:56" x14ac:dyDescent="0.25">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417</v>
      </c>
      <c r="Y10" t="s">
        <v>416</v>
      </c>
      <c r="AC10" s="367" t="s">
        <v>732</v>
      </c>
      <c r="AD10" s="368" t="s">
        <v>251</v>
      </c>
      <c r="AE10" s="366">
        <v>3249.99</v>
      </c>
      <c r="AF10" s="192" t="s">
        <v>253</v>
      </c>
      <c r="AG10" t="s">
        <v>370</v>
      </c>
      <c r="AH10" t="s">
        <v>245</v>
      </c>
      <c r="AI10" t="s">
        <v>415</v>
      </c>
      <c r="AS10" t="s">
        <v>414</v>
      </c>
      <c r="AT10" t="s">
        <v>413</v>
      </c>
      <c r="AU10" t="s">
        <v>412</v>
      </c>
      <c r="AV10" t="s">
        <v>411</v>
      </c>
      <c r="AW10" t="s">
        <v>410</v>
      </c>
      <c r="AX10" t="s">
        <v>409</v>
      </c>
      <c r="AZ10" t="s">
        <v>408</v>
      </c>
      <c r="BA10" t="s">
        <v>407</v>
      </c>
      <c r="BB10" t="s">
        <v>406</v>
      </c>
      <c r="BC10" t="s">
        <v>405</v>
      </c>
      <c r="BD10" t="s">
        <v>404</v>
      </c>
    </row>
    <row r="11" spans="1:56" x14ac:dyDescent="0.25">
      <c r="C11">
        <v>2013</v>
      </c>
      <c r="D11">
        <f t="shared" ref="D11:J11" si="7">E10</f>
        <v>2014</v>
      </c>
      <c r="E11">
        <f t="shared" si="7"/>
        <v>2015</v>
      </c>
      <c r="F11">
        <f t="shared" si="7"/>
        <v>2016</v>
      </c>
      <c r="G11">
        <f t="shared" si="7"/>
        <v>2017</v>
      </c>
      <c r="H11">
        <f t="shared" si="7"/>
        <v>2018</v>
      </c>
      <c r="I11">
        <f t="shared" si="7"/>
        <v>2019</v>
      </c>
      <c r="J11">
        <f t="shared" si="7"/>
        <v>2020</v>
      </c>
      <c r="V11" t="s">
        <v>403</v>
      </c>
      <c r="Y11" t="s">
        <v>402</v>
      </c>
      <c r="AC11" s="367" t="s">
        <v>733</v>
      </c>
      <c r="AD11" s="368" t="s">
        <v>316</v>
      </c>
      <c r="AE11" s="365">
        <v>2.7753999999999999</v>
      </c>
      <c r="AF11" s="192" t="s">
        <v>315</v>
      </c>
      <c r="AG11" t="s">
        <v>358</v>
      </c>
      <c r="AH11" t="s">
        <v>400</v>
      </c>
      <c r="AI11" t="s">
        <v>399</v>
      </c>
      <c r="AS11" t="s">
        <v>398</v>
      </c>
      <c r="AT11" t="s">
        <v>397</v>
      </c>
      <c r="AU11" t="s">
        <v>396</v>
      </c>
      <c r="AV11" t="s">
        <v>395</v>
      </c>
      <c r="AW11" t="s">
        <v>394</v>
      </c>
      <c r="AX11" t="s">
        <v>393</v>
      </c>
      <c r="AZ11" t="s">
        <v>392</v>
      </c>
      <c r="BA11" t="s">
        <v>391</v>
      </c>
      <c r="BB11" t="s">
        <v>390</v>
      </c>
      <c r="BC11" t="s">
        <v>389</v>
      </c>
      <c r="BD11" t="s">
        <v>388</v>
      </c>
    </row>
    <row r="12" spans="1:56" x14ac:dyDescent="0.25">
      <c r="C12">
        <v>2014</v>
      </c>
      <c r="D12">
        <f t="shared" ref="D12:I12" si="8">E11</f>
        <v>2015</v>
      </c>
      <c r="E12">
        <f t="shared" si="8"/>
        <v>2016</v>
      </c>
      <c r="F12">
        <f t="shared" si="8"/>
        <v>2017</v>
      </c>
      <c r="G12">
        <f t="shared" si="8"/>
        <v>2018</v>
      </c>
      <c r="H12">
        <f t="shared" si="8"/>
        <v>2019</v>
      </c>
      <c r="I12">
        <f t="shared" si="8"/>
        <v>2020</v>
      </c>
      <c r="V12" t="s">
        <v>387</v>
      </c>
      <c r="AC12" s="367" t="s">
        <v>734</v>
      </c>
      <c r="AD12" s="368" t="s">
        <v>272</v>
      </c>
      <c r="AE12" s="365">
        <v>0.25835999999999998</v>
      </c>
      <c r="AF12" s="192" t="s">
        <v>238</v>
      </c>
      <c r="AG12" t="s">
        <v>383</v>
      </c>
      <c r="AH12" t="s">
        <v>240</v>
      </c>
      <c r="AS12" t="s">
        <v>382</v>
      </c>
      <c r="AT12" t="s">
        <v>381</v>
      </c>
      <c r="AU12" t="s">
        <v>380</v>
      </c>
      <c r="AV12" t="s">
        <v>379</v>
      </c>
      <c r="AW12" t="s">
        <v>378</v>
      </c>
      <c r="AX12" t="s">
        <v>377</v>
      </c>
      <c r="AZ12" t="s">
        <v>376</v>
      </c>
      <c r="BA12" t="s">
        <v>375</v>
      </c>
      <c r="BB12" t="s">
        <v>374</v>
      </c>
      <c r="BC12" t="s">
        <v>373</v>
      </c>
      <c r="BD12" t="s">
        <v>372</v>
      </c>
    </row>
    <row r="13" spans="1:56" x14ac:dyDescent="0.25">
      <c r="C13">
        <v>2015</v>
      </c>
      <c r="D13">
        <f>E12</f>
        <v>2016</v>
      </c>
      <c r="E13">
        <f>F12</f>
        <v>2017</v>
      </c>
      <c r="F13">
        <f>G12</f>
        <v>2018</v>
      </c>
      <c r="G13">
        <f>H12</f>
        <v>2019</v>
      </c>
      <c r="H13">
        <f>I12</f>
        <v>2020</v>
      </c>
      <c r="V13" t="s">
        <v>371</v>
      </c>
      <c r="AC13" s="367" t="s">
        <v>735</v>
      </c>
      <c r="AD13" s="368" t="s">
        <v>251</v>
      </c>
      <c r="AE13" s="366">
        <v>3159.5</v>
      </c>
      <c r="AF13" s="192" t="s">
        <v>253</v>
      </c>
      <c r="AG13" t="s">
        <v>369</v>
      </c>
      <c r="AH13" t="s">
        <v>368</v>
      </c>
      <c r="AS13" t="s">
        <v>367</v>
      </c>
      <c r="AT13" t="s">
        <v>366</v>
      </c>
      <c r="AU13" t="s">
        <v>365</v>
      </c>
      <c r="AV13" t="s">
        <v>364</v>
      </c>
      <c r="AW13" t="s">
        <v>363</v>
      </c>
      <c r="AX13" t="s">
        <v>362</v>
      </c>
      <c r="AZ13" t="s">
        <v>361</v>
      </c>
      <c r="BA13" t="s">
        <v>360</v>
      </c>
      <c r="BD13" t="s">
        <v>359</v>
      </c>
    </row>
    <row r="14" spans="1:56" x14ac:dyDescent="0.25">
      <c r="C14">
        <v>2016</v>
      </c>
      <c r="D14">
        <f>E13</f>
        <v>2017</v>
      </c>
      <c r="E14">
        <f>F13</f>
        <v>2018</v>
      </c>
      <c r="F14">
        <f>G13</f>
        <v>2019</v>
      </c>
      <c r="G14">
        <f>H13</f>
        <v>2020</v>
      </c>
      <c r="V14" t="s">
        <v>230</v>
      </c>
      <c r="AC14" s="367" t="s">
        <v>736</v>
      </c>
      <c r="AD14" s="368" t="s">
        <v>316</v>
      </c>
      <c r="AE14" s="365">
        <v>3.1220400000000001</v>
      </c>
      <c r="AF14" s="192" t="s">
        <v>315</v>
      </c>
      <c r="AG14" t="s">
        <v>357</v>
      </c>
      <c r="AH14" t="s">
        <v>1</v>
      </c>
      <c r="AS14" t="s">
        <v>356</v>
      </c>
      <c r="AT14" t="s">
        <v>355</v>
      </c>
      <c r="AU14" t="s">
        <v>354</v>
      </c>
      <c r="AV14" t="s">
        <v>353</v>
      </c>
      <c r="AW14" t="s">
        <v>352</v>
      </c>
      <c r="AX14" t="s">
        <v>351</v>
      </c>
      <c r="AZ14" t="s">
        <v>350</v>
      </c>
      <c r="BA14" t="s">
        <v>349</v>
      </c>
      <c r="BD14" t="s">
        <v>348</v>
      </c>
    </row>
    <row r="15" spans="1:56" x14ac:dyDescent="0.25">
      <c r="C15">
        <v>2017</v>
      </c>
      <c r="D15">
        <f>E14</f>
        <v>2018</v>
      </c>
      <c r="E15">
        <f>F14</f>
        <v>2019</v>
      </c>
      <c r="F15">
        <f>G14</f>
        <v>2020</v>
      </c>
      <c r="AC15" s="367" t="s">
        <v>737</v>
      </c>
      <c r="AD15" s="368" t="s">
        <v>272</v>
      </c>
      <c r="AE15" s="365">
        <v>0.26261000000000001</v>
      </c>
      <c r="AF15" s="192" t="s">
        <v>238</v>
      </c>
      <c r="AG15" t="s">
        <v>346</v>
      </c>
      <c r="AH15" t="s">
        <v>345</v>
      </c>
      <c r="AS15" t="s">
        <v>344</v>
      </c>
      <c r="AT15" t="s">
        <v>343</v>
      </c>
      <c r="AU15" t="s">
        <v>342</v>
      </c>
      <c r="AV15" t="s">
        <v>341</v>
      </c>
      <c r="AW15" t="s">
        <v>340</v>
      </c>
      <c r="AX15" t="s">
        <v>339</v>
      </c>
      <c r="AZ15" t="s">
        <v>338</v>
      </c>
      <c r="BA15" t="s">
        <v>337</v>
      </c>
      <c r="BD15" t="s">
        <v>336</v>
      </c>
    </row>
    <row r="16" spans="1:56" x14ac:dyDescent="0.25">
      <c r="C16">
        <v>2018</v>
      </c>
      <c r="D16">
        <f>E15</f>
        <v>2019</v>
      </c>
      <c r="E16">
        <f>F15</f>
        <v>2020</v>
      </c>
      <c r="AC16" s="352" t="s">
        <v>738</v>
      </c>
      <c r="AD16" s="171" t="s">
        <v>316</v>
      </c>
      <c r="AE16" s="365">
        <v>2.5403899999999999</v>
      </c>
      <c r="AF16" s="192" t="s">
        <v>315</v>
      </c>
      <c r="AG16" t="s">
        <v>335</v>
      </c>
      <c r="AH16" t="s">
        <v>334</v>
      </c>
      <c r="AS16" t="s">
        <v>333</v>
      </c>
      <c r="AT16" t="s">
        <v>332</v>
      </c>
      <c r="AU16" t="s">
        <v>331</v>
      </c>
      <c r="AV16" t="s">
        <v>330</v>
      </c>
      <c r="AW16" t="s">
        <v>329</v>
      </c>
      <c r="AX16" t="s">
        <v>328</v>
      </c>
      <c r="AZ16" t="s">
        <v>327</v>
      </c>
      <c r="BA16" t="s">
        <v>326</v>
      </c>
      <c r="BD16" t="s">
        <v>325</v>
      </c>
    </row>
    <row r="17" spans="3:56" x14ac:dyDescent="0.25">
      <c r="C17">
        <v>2019</v>
      </c>
      <c r="D17">
        <f>E16</f>
        <v>2020</v>
      </c>
      <c r="AC17" s="352" t="s">
        <v>739</v>
      </c>
      <c r="AD17" s="171" t="s">
        <v>272</v>
      </c>
      <c r="AE17" s="365">
        <v>0.24665999999999999</v>
      </c>
      <c r="AF17" s="192" t="s">
        <v>238</v>
      </c>
      <c r="AG17" t="s">
        <v>5</v>
      </c>
      <c r="AH17" t="s">
        <v>230</v>
      </c>
      <c r="AT17" t="s">
        <v>324</v>
      </c>
      <c r="AU17" t="s">
        <v>323</v>
      </c>
      <c r="AV17" t="s">
        <v>322</v>
      </c>
      <c r="AW17" t="s">
        <v>321</v>
      </c>
      <c r="AX17" t="s">
        <v>320</v>
      </c>
      <c r="AZ17" t="s">
        <v>319</v>
      </c>
      <c r="BA17" t="s">
        <v>318</v>
      </c>
      <c r="BD17" t="s">
        <v>317</v>
      </c>
    </row>
    <row r="18" spans="3:56" x14ac:dyDescent="0.25">
      <c r="C18">
        <v>2020</v>
      </c>
      <c r="AC18" s="352" t="s">
        <v>740</v>
      </c>
      <c r="AD18" s="171" t="s">
        <v>272</v>
      </c>
      <c r="AE18" s="365">
        <v>0.32040000000000002</v>
      </c>
      <c r="AF18" s="192" t="s">
        <v>238</v>
      </c>
      <c r="AT18" t="s">
        <v>314</v>
      </c>
      <c r="AU18" t="s">
        <v>313</v>
      </c>
      <c r="AV18" t="s">
        <v>312</v>
      </c>
      <c r="AW18" t="s">
        <v>311</v>
      </c>
      <c r="AX18" t="s">
        <v>310</v>
      </c>
      <c r="AZ18" t="s">
        <v>309</v>
      </c>
      <c r="BD18" t="s">
        <v>308</v>
      </c>
    </row>
    <row r="19" spans="3:56" x14ac:dyDescent="0.25">
      <c r="C19" t="s">
        <v>307</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299</v>
      </c>
      <c r="AC19" s="352" t="s">
        <v>741</v>
      </c>
      <c r="AD19" s="171" t="s">
        <v>251</v>
      </c>
      <c r="AE19" s="366">
        <v>2380.0100000000002</v>
      </c>
      <c r="AF19" s="192" t="s">
        <v>253</v>
      </c>
      <c r="AT19" t="s">
        <v>305</v>
      </c>
      <c r="AU19" t="s">
        <v>304</v>
      </c>
      <c r="AV19" t="s">
        <v>303</v>
      </c>
      <c r="AW19" t="s">
        <v>302</v>
      </c>
      <c r="BD19" t="s">
        <v>301</v>
      </c>
    </row>
    <row r="20" spans="3:56" x14ac:dyDescent="0.25">
      <c r="C20" t="s">
        <v>300</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299</v>
      </c>
      <c r="AC20" s="369" t="s">
        <v>742</v>
      </c>
      <c r="AD20" s="171" t="s">
        <v>316</v>
      </c>
      <c r="AE20" s="365">
        <v>2.2908200000000001</v>
      </c>
      <c r="AF20" s="192" t="s">
        <v>315</v>
      </c>
      <c r="AT20" t="s">
        <v>298</v>
      </c>
      <c r="AV20" t="s">
        <v>297</v>
      </c>
      <c r="AW20" t="s">
        <v>296</v>
      </c>
      <c r="BD20" t="s">
        <v>295</v>
      </c>
    </row>
    <row r="21" spans="3:56" x14ac:dyDescent="0.25">
      <c r="C21" t="s">
        <v>294</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369" t="s">
        <v>743</v>
      </c>
      <c r="AD21" s="171" t="s">
        <v>272</v>
      </c>
      <c r="AE21" s="365">
        <v>0.24514</v>
      </c>
      <c r="AF21" s="192" t="s">
        <v>238</v>
      </c>
      <c r="AT21" t="s">
        <v>292</v>
      </c>
      <c r="AV21" t="s">
        <v>291</v>
      </c>
      <c r="AW21" t="s">
        <v>290</v>
      </c>
      <c r="BD21" t="s">
        <v>289</v>
      </c>
    </row>
    <row r="22" spans="3:56" x14ac:dyDescent="0.25">
      <c r="C22" t="s">
        <v>288</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369" t="s">
        <v>744</v>
      </c>
      <c r="AD22" s="171" t="s">
        <v>316</v>
      </c>
      <c r="AE22" s="365">
        <v>2.5430999999999999</v>
      </c>
      <c r="AF22" s="192" t="s">
        <v>315</v>
      </c>
      <c r="AT22" t="s">
        <v>285</v>
      </c>
      <c r="AW22" t="s">
        <v>284</v>
      </c>
      <c r="BD22" t="s">
        <v>283</v>
      </c>
    </row>
    <row r="23" spans="3:56" x14ac:dyDescent="0.25">
      <c r="C23" t="s">
        <v>282</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369" t="s">
        <v>745</v>
      </c>
      <c r="AD23" s="171" t="s">
        <v>272</v>
      </c>
      <c r="AE23" s="365">
        <v>0.24782000000000001</v>
      </c>
      <c r="AF23" s="192" t="s">
        <v>238</v>
      </c>
      <c r="AT23" t="s">
        <v>281</v>
      </c>
      <c r="AW23" t="s">
        <v>280</v>
      </c>
      <c r="BD23" t="s">
        <v>279</v>
      </c>
    </row>
    <row r="24" spans="3:56" x14ac:dyDescent="0.25">
      <c r="C24" t="s">
        <v>278</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192" t="s">
        <v>401</v>
      </c>
      <c r="AD24" s="171" t="s">
        <v>385</v>
      </c>
      <c r="AE24" s="370">
        <v>0.34399999999999997</v>
      </c>
      <c r="AF24" s="192" t="s">
        <v>384</v>
      </c>
      <c r="AT24" t="s">
        <v>277</v>
      </c>
      <c r="AW24" t="s">
        <v>276</v>
      </c>
    </row>
    <row r="25" spans="3:56" x14ac:dyDescent="0.25">
      <c r="C25" t="s">
        <v>275</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192" t="s">
        <v>386</v>
      </c>
      <c r="AD25" s="171" t="s">
        <v>385</v>
      </c>
      <c r="AE25" s="371">
        <v>0.70799999999999996</v>
      </c>
      <c r="AF25" s="354" t="s">
        <v>384</v>
      </c>
      <c r="AT25" t="s">
        <v>274</v>
      </c>
    </row>
    <row r="26" spans="3:56" x14ac:dyDescent="0.25">
      <c r="C26" t="s">
        <v>273</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192" t="s">
        <v>677</v>
      </c>
      <c r="AD26" s="171" t="s">
        <v>316</v>
      </c>
      <c r="AE26" s="365">
        <v>2.54603</v>
      </c>
      <c r="AF26" s="192" t="s">
        <v>315</v>
      </c>
    </row>
    <row r="27" spans="3:56" x14ac:dyDescent="0.25">
      <c r="C27" t="s">
        <v>271</v>
      </c>
      <c r="D27" t="str">
        <f t="shared" ref="D27:I27" si="16">E26</f>
        <v>2014/15</v>
      </c>
      <c r="E27" t="str">
        <f t="shared" si="16"/>
        <v>2015/16</v>
      </c>
      <c r="F27" t="str">
        <f t="shared" si="16"/>
        <v>2016/17</v>
      </c>
      <c r="G27" t="str">
        <f t="shared" si="16"/>
        <v>2017/18</v>
      </c>
      <c r="H27" t="str">
        <f t="shared" si="16"/>
        <v>2018/19</v>
      </c>
      <c r="I27" t="str">
        <f t="shared" si="16"/>
        <v>2019/20</v>
      </c>
      <c r="AC27" s="192" t="s">
        <v>678</v>
      </c>
      <c r="AD27" s="171" t="s">
        <v>316</v>
      </c>
      <c r="AE27" s="365">
        <v>2.6878700000000002</v>
      </c>
      <c r="AF27" s="192" t="s">
        <v>315</v>
      </c>
    </row>
    <row r="28" spans="3:56" x14ac:dyDescent="0.25">
      <c r="C28" t="s">
        <v>269</v>
      </c>
      <c r="D28" t="str">
        <f>E27</f>
        <v>2015/16</v>
      </c>
      <c r="E28" t="str">
        <f>F27</f>
        <v>2016/17</v>
      </c>
      <c r="F28" t="str">
        <f>G27</f>
        <v>2017/18</v>
      </c>
      <c r="G28" t="str">
        <f>H27</f>
        <v>2018/19</v>
      </c>
      <c r="H28" t="str">
        <f>I27</f>
        <v>2019/20</v>
      </c>
      <c r="AC28" s="192" t="s">
        <v>679</v>
      </c>
      <c r="AD28" s="171" t="s">
        <v>316</v>
      </c>
      <c r="AE28" s="365">
        <v>2.1680199999999998</v>
      </c>
      <c r="AF28" s="192" t="s">
        <v>315</v>
      </c>
    </row>
    <row r="29" spans="3:56" x14ac:dyDescent="0.25">
      <c r="C29" t="s">
        <v>267</v>
      </c>
      <c r="D29" t="str">
        <f>E28</f>
        <v>2016/17</v>
      </c>
      <c r="E29" t="str">
        <f>F28</f>
        <v>2017/18</v>
      </c>
      <c r="F29" t="str">
        <f>G28</f>
        <v>2018/19</v>
      </c>
      <c r="G29" t="str">
        <f>H28</f>
        <v>2019/20</v>
      </c>
      <c r="AC29" s="191" t="s">
        <v>680</v>
      </c>
      <c r="AD29" s="171" t="s">
        <v>474</v>
      </c>
      <c r="AE29" s="372">
        <v>1430</v>
      </c>
      <c r="AF29" s="192" t="s">
        <v>714</v>
      </c>
    </row>
    <row r="30" spans="3:56" ht="18" x14ac:dyDescent="0.35">
      <c r="C30" t="s">
        <v>265</v>
      </c>
      <c r="D30" t="str">
        <f>E29</f>
        <v>2017/18</v>
      </c>
      <c r="E30" t="str">
        <f>F29</f>
        <v>2018/19</v>
      </c>
      <c r="F30" t="str">
        <f>G29</f>
        <v>2019/20</v>
      </c>
      <c r="AC30" s="191" t="s">
        <v>681</v>
      </c>
      <c r="AD30" s="171" t="s">
        <v>474</v>
      </c>
      <c r="AE30" s="373">
        <v>2088</v>
      </c>
      <c r="AF30" s="355" t="s">
        <v>715</v>
      </c>
    </row>
    <row r="31" spans="3:56" ht="18" x14ac:dyDescent="0.35">
      <c r="C31" t="s">
        <v>263</v>
      </c>
      <c r="D31" t="str">
        <f>E30</f>
        <v>2018/19</v>
      </c>
      <c r="E31" t="str">
        <f>F30</f>
        <v>2019/20</v>
      </c>
      <c r="AC31" s="191" t="s">
        <v>682</v>
      </c>
      <c r="AD31" s="171" t="s">
        <v>474</v>
      </c>
      <c r="AE31" s="372">
        <v>1774</v>
      </c>
      <c r="AF31" s="355" t="s">
        <v>715</v>
      </c>
    </row>
    <row r="32" spans="3:56" x14ac:dyDescent="0.25">
      <c r="C32" t="s">
        <v>261</v>
      </c>
      <c r="D32" t="str">
        <f>E31</f>
        <v>2019/20</v>
      </c>
      <c r="AC32" s="374" t="s">
        <v>683</v>
      </c>
      <c r="AD32" s="171" t="s">
        <v>474</v>
      </c>
      <c r="AE32" s="372">
        <v>3922</v>
      </c>
      <c r="AF32" s="192" t="s">
        <v>714</v>
      </c>
    </row>
    <row r="33" spans="3:32" x14ac:dyDescent="0.25">
      <c r="C33" t="s">
        <v>259</v>
      </c>
      <c r="AC33" s="352" t="s">
        <v>799</v>
      </c>
      <c r="AD33" s="171" t="s">
        <v>272</v>
      </c>
      <c r="AE33" s="375">
        <v>1.545E-2</v>
      </c>
      <c r="AF33" s="192" t="s">
        <v>238</v>
      </c>
    </row>
    <row r="34" spans="3:32" x14ac:dyDescent="0.25">
      <c r="AC34" s="352" t="s">
        <v>800</v>
      </c>
      <c r="AD34" s="171" t="s">
        <v>251</v>
      </c>
      <c r="AE34" s="375">
        <v>58.352719999999998</v>
      </c>
      <c r="AF34" s="192" t="s">
        <v>250</v>
      </c>
    </row>
    <row r="35" spans="3:32" x14ac:dyDescent="0.25">
      <c r="AC35" s="352" t="s">
        <v>801</v>
      </c>
      <c r="AD35" s="171" t="s">
        <v>251</v>
      </c>
      <c r="AE35" s="375">
        <v>72.297309999999996</v>
      </c>
      <c r="AF35" s="192" t="s">
        <v>250</v>
      </c>
    </row>
    <row r="36" spans="3:32" x14ac:dyDescent="0.25">
      <c r="AC36" s="352" t="s">
        <v>802</v>
      </c>
      <c r="AD36" s="171" t="s">
        <v>272</v>
      </c>
      <c r="AE36" s="375">
        <v>1.545E-2</v>
      </c>
      <c r="AF36" s="192" t="s">
        <v>238</v>
      </c>
    </row>
    <row r="37" spans="3:32" x14ac:dyDescent="0.25">
      <c r="AC37" s="352" t="s">
        <v>803</v>
      </c>
      <c r="AD37" s="171" t="s">
        <v>272</v>
      </c>
      <c r="AE37" s="375">
        <v>2.1000000000000001E-4</v>
      </c>
      <c r="AF37" s="192" t="s">
        <v>238</v>
      </c>
    </row>
    <row r="38" spans="3:32" x14ac:dyDescent="0.25">
      <c r="AC38" s="352" t="s">
        <v>804</v>
      </c>
      <c r="AD38" s="171" t="s">
        <v>251</v>
      </c>
      <c r="AE38" s="375">
        <v>1.1911499999999999</v>
      </c>
      <c r="AF38" s="192" t="s">
        <v>250</v>
      </c>
    </row>
    <row r="39" spans="3:32" x14ac:dyDescent="0.25">
      <c r="AC39" s="352" t="s">
        <v>805</v>
      </c>
      <c r="AD39" s="171" t="s">
        <v>251</v>
      </c>
      <c r="AE39" s="375">
        <v>0.68691000000000002</v>
      </c>
      <c r="AF39" s="192" t="s">
        <v>250</v>
      </c>
    </row>
    <row r="40" spans="3:32" x14ac:dyDescent="0.25">
      <c r="AC40" s="352" t="s">
        <v>806</v>
      </c>
      <c r="AD40" s="171" t="s">
        <v>272</v>
      </c>
      <c r="AE40" s="375">
        <v>2.0000000000000001E-4</v>
      </c>
      <c r="AF40" s="192" t="s">
        <v>238</v>
      </c>
    </row>
    <row r="41" spans="3:32" x14ac:dyDescent="0.25">
      <c r="AC41" s="352" t="s">
        <v>807</v>
      </c>
      <c r="AD41" s="171" t="s">
        <v>272</v>
      </c>
      <c r="AE41" s="365">
        <v>0.21448</v>
      </c>
      <c r="AF41" s="192" t="s">
        <v>238</v>
      </c>
    </row>
    <row r="42" spans="3:32" x14ac:dyDescent="0.25">
      <c r="AC42" s="352" t="s">
        <v>808</v>
      </c>
      <c r="AD42" s="171" t="s">
        <v>316</v>
      </c>
      <c r="AE42" s="365">
        <v>1.5553699999999999</v>
      </c>
      <c r="AF42" s="354" t="s">
        <v>315</v>
      </c>
    </row>
    <row r="43" spans="3:32" x14ac:dyDescent="0.25">
      <c r="AC43" s="192" t="s">
        <v>306</v>
      </c>
      <c r="AD43" s="171" t="s">
        <v>272</v>
      </c>
      <c r="AE43" s="376">
        <v>0.17261000000000001</v>
      </c>
      <c r="AF43" s="354" t="s">
        <v>238</v>
      </c>
    </row>
    <row r="44" spans="3:32" x14ac:dyDescent="0.25">
      <c r="AC44" s="192" t="s">
        <v>293</v>
      </c>
      <c r="AD44" s="171" t="s">
        <v>272</v>
      </c>
      <c r="AE44" s="377">
        <v>0</v>
      </c>
      <c r="AF44" s="192" t="s">
        <v>238</v>
      </c>
    </row>
    <row r="45" spans="3:32" x14ac:dyDescent="0.25">
      <c r="AC45" s="192" t="s">
        <v>287</v>
      </c>
      <c r="AD45" s="171" t="s">
        <v>272</v>
      </c>
      <c r="AE45" s="377">
        <v>0</v>
      </c>
      <c r="AF45" s="192" t="s">
        <v>286</v>
      </c>
    </row>
    <row r="46" spans="3:32" x14ac:dyDescent="0.25">
      <c r="AC46" s="192" t="s">
        <v>684</v>
      </c>
      <c r="AD46" s="171" t="s">
        <v>251</v>
      </c>
      <c r="AE46" s="378">
        <v>21.317</v>
      </c>
      <c r="AF46" s="192" t="s">
        <v>250</v>
      </c>
    </row>
    <row r="47" spans="3:32" x14ac:dyDescent="0.25">
      <c r="AC47" s="192" t="s">
        <v>270</v>
      </c>
      <c r="AD47" s="171" t="s">
        <v>251</v>
      </c>
      <c r="AE47" s="379">
        <v>437.37200000000001</v>
      </c>
      <c r="AF47" s="192" t="s">
        <v>253</v>
      </c>
    </row>
    <row r="48" spans="3:32" x14ac:dyDescent="0.25">
      <c r="AC48" s="192" t="s">
        <v>268</v>
      </c>
      <c r="AD48" s="171" t="s">
        <v>251</v>
      </c>
      <c r="AE48" s="379">
        <v>458.17599999999999</v>
      </c>
      <c r="AF48" s="192" t="s">
        <v>253</v>
      </c>
    </row>
    <row r="49" spans="29:32" x14ac:dyDescent="0.25">
      <c r="AC49" s="192" t="s">
        <v>266</v>
      </c>
      <c r="AD49" s="171" t="s">
        <v>251</v>
      </c>
      <c r="AE49" s="378">
        <v>10.204000000000001</v>
      </c>
      <c r="AF49" s="192" t="s">
        <v>253</v>
      </c>
    </row>
    <row r="50" spans="29:32" x14ac:dyDescent="0.25">
      <c r="AC50" s="192" t="s">
        <v>685</v>
      </c>
      <c r="AD50" s="171" t="s">
        <v>251</v>
      </c>
      <c r="AE50" s="378">
        <v>21.317</v>
      </c>
      <c r="AF50" s="192" t="s">
        <v>253</v>
      </c>
    </row>
    <row r="51" spans="29:32" x14ac:dyDescent="0.25">
      <c r="AC51" s="192" t="s">
        <v>264</v>
      </c>
      <c r="AD51" s="171" t="s">
        <v>251</v>
      </c>
      <c r="AE51" s="379">
        <v>10.204000000000001</v>
      </c>
      <c r="AF51" s="192" t="s">
        <v>253</v>
      </c>
    </row>
    <row r="52" spans="29:32" x14ac:dyDescent="0.25">
      <c r="AC52" s="192" t="s">
        <v>262</v>
      </c>
      <c r="AD52" s="171" t="s">
        <v>251</v>
      </c>
      <c r="AE52" s="378">
        <v>10.204000000000001</v>
      </c>
      <c r="AF52" s="192" t="s">
        <v>253</v>
      </c>
    </row>
    <row r="53" spans="29:32" x14ac:dyDescent="0.25">
      <c r="AC53" s="192" t="s">
        <v>260</v>
      </c>
      <c r="AD53" s="171" t="s">
        <v>251</v>
      </c>
      <c r="AE53" s="378">
        <v>21.317</v>
      </c>
      <c r="AF53" s="192" t="s">
        <v>253</v>
      </c>
    </row>
    <row r="54" spans="29:32" x14ac:dyDescent="0.25">
      <c r="AC54" s="192" t="s">
        <v>258</v>
      </c>
      <c r="AD54" s="171" t="s">
        <v>251</v>
      </c>
      <c r="AE54" s="378">
        <v>21.317</v>
      </c>
      <c r="AF54" s="192" t="s">
        <v>253</v>
      </c>
    </row>
    <row r="55" spans="29:32" x14ac:dyDescent="0.25">
      <c r="AC55" s="192" t="s">
        <v>257</v>
      </c>
      <c r="AD55" s="171" t="s">
        <v>251</v>
      </c>
      <c r="AE55" s="379">
        <v>21.317</v>
      </c>
      <c r="AF55" s="192" t="s">
        <v>253</v>
      </c>
    </row>
    <row r="56" spans="29:32" x14ac:dyDescent="0.25">
      <c r="AC56" s="192" t="s">
        <v>256</v>
      </c>
      <c r="AD56" s="171" t="s">
        <v>251</v>
      </c>
      <c r="AE56" s="378">
        <v>21.317</v>
      </c>
      <c r="AF56" s="192" t="s">
        <v>253</v>
      </c>
    </row>
    <row r="57" spans="29:32" x14ac:dyDescent="0.25">
      <c r="AC57" s="192" t="s">
        <v>255</v>
      </c>
      <c r="AD57" s="171" t="s">
        <v>251</v>
      </c>
      <c r="AE57" s="378">
        <v>21.317</v>
      </c>
      <c r="AF57" s="192" t="s">
        <v>253</v>
      </c>
    </row>
    <row r="58" spans="29:32" x14ac:dyDescent="0.25">
      <c r="AC58" s="192" t="s">
        <v>686</v>
      </c>
      <c r="AD58" s="171" t="s">
        <v>251</v>
      </c>
      <c r="AE58" s="378">
        <v>21.317</v>
      </c>
      <c r="AF58" s="192" t="s">
        <v>253</v>
      </c>
    </row>
    <row r="59" spans="29:32" x14ac:dyDescent="0.25">
      <c r="AC59" s="192" t="s">
        <v>254</v>
      </c>
      <c r="AD59" s="171" t="s">
        <v>251</v>
      </c>
      <c r="AE59" s="378">
        <v>1.0089999999999999</v>
      </c>
      <c r="AF59" s="192" t="s">
        <v>253</v>
      </c>
    </row>
    <row r="60" spans="29:32" x14ac:dyDescent="0.25">
      <c r="AC60" s="192" t="s">
        <v>252</v>
      </c>
      <c r="AD60" s="171" t="s">
        <v>251</v>
      </c>
      <c r="AE60" s="380">
        <v>21.317</v>
      </c>
      <c r="AF60" s="192" t="s">
        <v>250</v>
      </c>
    </row>
    <row r="61" spans="29:32" x14ac:dyDescent="0.25">
      <c r="AC61" s="192" t="s">
        <v>687</v>
      </c>
      <c r="AD61" s="171" t="s">
        <v>251</v>
      </c>
      <c r="AE61" s="381">
        <v>853.57</v>
      </c>
      <c r="AF61" s="192" t="s">
        <v>250</v>
      </c>
    </row>
    <row r="62" spans="29:32" x14ac:dyDescent="0.25">
      <c r="AC62" s="192" t="s">
        <v>688</v>
      </c>
      <c r="AD62" s="171" t="s">
        <v>251</v>
      </c>
      <c r="AE62" s="379">
        <v>21.317</v>
      </c>
      <c r="AF62" s="192" t="s">
        <v>250</v>
      </c>
    </row>
    <row r="63" spans="29:32" x14ac:dyDescent="0.25">
      <c r="AC63" s="192" t="s">
        <v>689</v>
      </c>
      <c r="AD63" s="171" t="s">
        <v>251</v>
      </c>
      <c r="AE63" s="379">
        <v>21.317</v>
      </c>
      <c r="AF63" s="192" t="s">
        <v>250</v>
      </c>
    </row>
    <row r="64" spans="29:32" x14ac:dyDescent="0.25">
      <c r="AC64" s="192" t="s">
        <v>690</v>
      </c>
      <c r="AD64" s="171" t="s">
        <v>251</v>
      </c>
      <c r="AE64" s="379">
        <v>444.976</v>
      </c>
      <c r="AF64" s="192" t="s">
        <v>250</v>
      </c>
    </row>
    <row r="65" spans="29:32" x14ac:dyDescent="0.25">
      <c r="AC65" s="192" t="s">
        <v>691</v>
      </c>
      <c r="AD65" s="171" t="s">
        <v>251</v>
      </c>
      <c r="AE65" s="382"/>
      <c r="AF65" s="192" t="s">
        <v>716</v>
      </c>
    </row>
    <row r="66" spans="29:32" x14ac:dyDescent="0.25">
      <c r="AC66" s="192" t="s">
        <v>692</v>
      </c>
      <c r="AD66" s="171" t="s">
        <v>251</v>
      </c>
      <c r="AE66" s="382"/>
      <c r="AF66" s="192" t="s">
        <v>717</v>
      </c>
    </row>
    <row r="67" spans="29:32" x14ac:dyDescent="0.25">
      <c r="AC67" s="192" t="s">
        <v>693</v>
      </c>
      <c r="AD67" s="171" t="s">
        <v>251</v>
      </c>
      <c r="AE67" s="382"/>
      <c r="AF67" s="192" t="s">
        <v>717</v>
      </c>
    </row>
    <row r="68" spans="29:32" x14ac:dyDescent="0.25">
      <c r="AC68" s="192" t="s">
        <v>694</v>
      </c>
      <c r="AD68" s="171" t="s">
        <v>251</v>
      </c>
      <c r="AE68" s="382"/>
      <c r="AF68" s="192" t="s">
        <v>716</v>
      </c>
    </row>
    <row r="69" spans="29:32" x14ac:dyDescent="0.25">
      <c r="AC69" s="192" t="s">
        <v>249</v>
      </c>
      <c r="AD69" s="171" t="s">
        <v>240</v>
      </c>
      <c r="AE69" s="370">
        <v>0.24429999999999999</v>
      </c>
      <c r="AF69" s="192" t="s">
        <v>239</v>
      </c>
    </row>
    <row r="70" spans="29:32" x14ac:dyDescent="0.25">
      <c r="AC70" s="192" t="s">
        <v>248</v>
      </c>
      <c r="AD70" s="171" t="s">
        <v>240</v>
      </c>
      <c r="AE70" s="370">
        <v>0.15529999999999999</v>
      </c>
      <c r="AF70" s="192" t="s">
        <v>239</v>
      </c>
    </row>
    <row r="71" spans="29:32" x14ac:dyDescent="0.25">
      <c r="AC71" s="192" t="s">
        <v>695</v>
      </c>
      <c r="AD71" s="171" t="s">
        <v>240</v>
      </c>
      <c r="AE71" s="370">
        <v>0.15298</v>
      </c>
      <c r="AF71" s="192" t="s">
        <v>239</v>
      </c>
    </row>
    <row r="72" spans="29:32" x14ac:dyDescent="0.25">
      <c r="AC72" s="192" t="s">
        <v>696</v>
      </c>
      <c r="AD72" s="171" t="s">
        <v>240</v>
      </c>
      <c r="AE72" s="370">
        <v>0.22947000000000001</v>
      </c>
      <c r="AF72" s="192" t="s">
        <v>239</v>
      </c>
    </row>
    <row r="73" spans="29:32" x14ac:dyDescent="0.25">
      <c r="AC73" s="192" t="s">
        <v>247</v>
      </c>
      <c r="AD73" s="171" t="s">
        <v>240</v>
      </c>
      <c r="AE73" s="370">
        <v>0.19084999999999999</v>
      </c>
      <c r="AF73" s="192" t="s">
        <v>239</v>
      </c>
    </row>
    <row r="74" spans="29:32" x14ac:dyDescent="0.25">
      <c r="AC74" s="192" t="s">
        <v>697</v>
      </c>
      <c r="AD74" s="171" t="s">
        <v>240</v>
      </c>
      <c r="AE74" s="370">
        <v>0.14615</v>
      </c>
      <c r="AF74" s="192" t="s">
        <v>239</v>
      </c>
    </row>
    <row r="75" spans="29:32" x14ac:dyDescent="0.25">
      <c r="AC75" s="192" t="s">
        <v>698</v>
      </c>
      <c r="AD75" s="171" t="s">
        <v>240</v>
      </c>
      <c r="AE75" s="370">
        <v>0.23385</v>
      </c>
      <c r="AF75" s="192" t="s">
        <v>239</v>
      </c>
    </row>
    <row r="76" spans="29:32" x14ac:dyDescent="0.25">
      <c r="AC76" s="192" t="s">
        <v>699</v>
      </c>
      <c r="AD76" s="171" t="s">
        <v>240</v>
      </c>
      <c r="AE76" s="370">
        <v>0.42385</v>
      </c>
      <c r="AF76" s="192" t="s">
        <v>239</v>
      </c>
    </row>
    <row r="77" spans="29:32" x14ac:dyDescent="0.25">
      <c r="AC77" s="191" t="s">
        <v>700</v>
      </c>
      <c r="AD77" s="209" t="s">
        <v>240</v>
      </c>
      <c r="AE77" s="370">
        <v>0.58462000000000003</v>
      </c>
      <c r="AF77" s="191" t="s">
        <v>239</v>
      </c>
    </row>
    <row r="78" spans="29:32" x14ac:dyDescent="0.25">
      <c r="AC78" s="192" t="s">
        <v>701</v>
      </c>
      <c r="AD78" s="171" t="s">
        <v>240</v>
      </c>
      <c r="AE78" s="370">
        <v>0.18181</v>
      </c>
      <c r="AF78" s="192" t="s">
        <v>239</v>
      </c>
    </row>
    <row r="79" spans="29:32" x14ac:dyDescent="0.25">
      <c r="AC79" s="192" t="s">
        <v>702</v>
      </c>
      <c r="AD79" s="171" t="s">
        <v>240</v>
      </c>
      <c r="AE79" s="370">
        <v>0.13924500000000001</v>
      </c>
      <c r="AF79" s="192" t="s">
        <v>239</v>
      </c>
    </row>
    <row r="80" spans="29:32" x14ac:dyDescent="0.25">
      <c r="AC80" s="192" t="s">
        <v>703</v>
      </c>
      <c r="AD80" s="171" t="s">
        <v>240</v>
      </c>
      <c r="AE80" s="370">
        <v>0.22278000000000001</v>
      </c>
      <c r="AF80" s="192" t="s">
        <v>239</v>
      </c>
    </row>
    <row r="81" spans="29:32" x14ac:dyDescent="0.25">
      <c r="AC81" s="192" t="s">
        <v>704</v>
      </c>
      <c r="AD81" s="171" t="s">
        <v>240</v>
      </c>
      <c r="AE81" s="370">
        <v>0.40378999999999998</v>
      </c>
      <c r="AF81" s="192" t="s">
        <v>239</v>
      </c>
    </row>
    <row r="82" spans="29:32" x14ac:dyDescent="0.25">
      <c r="AC82" s="353" t="s">
        <v>705</v>
      </c>
      <c r="AD82" s="171" t="s">
        <v>240</v>
      </c>
      <c r="AE82" s="370">
        <v>0.55694999999999995</v>
      </c>
      <c r="AF82" s="192" t="s">
        <v>239</v>
      </c>
    </row>
    <row r="83" spans="29:32" x14ac:dyDescent="0.25">
      <c r="AC83" s="383" t="s">
        <v>246</v>
      </c>
      <c r="AD83" s="384" t="s">
        <v>240</v>
      </c>
      <c r="AE83" s="385">
        <v>3.6940000000000001E-2</v>
      </c>
      <c r="AF83" s="383" t="s">
        <v>239</v>
      </c>
    </row>
    <row r="84" spans="29:32" x14ac:dyDescent="0.25">
      <c r="AC84" s="191" t="s">
        <v>706</v>
      </c>
      <c r="AD84" s="171" t="s">
        <v>240</v>
      </c>
      <c r="AE84" s="385">
        <v>4.9699999999999996E-3</v>
      </c>
      <c r="AF84" s="192" t="s">
        <v>239</v>
      </c>
    </row>
    <row r="85" spans="29:32" x14ac:dyDescent="0.25">
      <c r="AC85" s="191" t="s">
        <v>707</v>
      </c>
      <c r="AD85" s="171" t="s">
        <v>240</v>
      </c>
      <c r="AE85" s="385">
        <v>2.9909999999999999E-2</v>
      </c>
      <c r="AF85" s="192" t="s">
        <v>239</v>
      </c>
    </row>
    <row r="86" spans="29:32" x14ac:dyDescent="0.25">
      <c r="AC86" s="191" t="s">
        <v>708</v>
      </c>
      <c r="AD86" s="171" t="s">
        <v>240</v>
      </c>
      <c r="AE86" s="385">
        <v>2.75E-2</v>
      </c>
      <c r="AF86" s="192" t="s">
        <v>239</v>
      </c>
    </row>
    <row r="87" spans="29:32" x14ac:dyDescent="0.25">
      <c r="AC87" s="352" t="s">
        <v>709</v>
      </c>
      <c r="AD87" s="171" t="s">
        <v>245</v>
      </c>
      <c r="AE87" s="364">
        <v>0.1714</v>
      </c>
      <c r="AF87" s="192" t="s">
        <v>718</v>
      </c>
    </row>
    <row r="88" spans="29:32" x14ac:dyDescent="0.25">
      <c r="AC88" s="352" t="s">
        <v>709</v>
      </c>
      <c r="AD88" s="171" t="s">
        <v>400</v>
      </c>
      <c r="AE88" s="364">
        <v>0.27583999999999997</v>
      </c>
      <c r="AF88" s="192" t="s">
        <v>719</v>
      </c>
    </row>
    <row r="89" spans="29:32" x14ac:dyDescent="0.25">
      <c r="AC89" s="352" t="s">
        <v>746</v>
      </c>
      <c r="AD89" s="171" t="s">
        <v>245</v>
      </c>
      <c r="AE89" s="385">
        <v>0.16844000000000001</v>
      </c>
      <c r="AF89" s="192" t="s">
        <v>718</v>
      </c>
    </row>
    <row r="90" spans="29:32" x14ac:dyDescent="0.25">
      <c r="AC90" s="352" t="s">
        <v>747</v>
      </c>
      <c r="AD90" s="171" t="s">
        <v>400</v>
      </c>
      <c r="AE90" s="385">
        <v>0.27107999999999999</v>
      </c>
      <c r="AF90" s="192" t="s">
        <v>719</v>
      </c>
    </row>
    <row r="91" spans="29:32" x14ac:dyDescent="0.25">
      <c r="AC91" s="352" t="s">
        <v>748</v>
      </c>
      <c r="AD91" s="171" t="s">
        <v>245</v>
      </c>
      <c r="AE91" s="385">
        <v>0.13721</v>
      </c>
      <c r="AF91" s="192" t="s">
        <v>718</v>
      </c>
    </row>
    <row r="92" spans="29:32" x14ac:dyDescent="0.25">
      <c r="AC92" s="352" t="s">
        <v>749</v>
      </c>
      <c r="AD92" s="171" t="s">
        <v>400</v>
      </c>
      <c r="AE92" s="385">
        <v>0.22081999999999999</v>
      </c>
      <c r="AF92" s="192" t="s">
        <v>719</v>
      </c>
    </row>
    <row r="93" spans="29:32" x14ac:dyDescent="0.25">
      <c r="AC93" s="352" t="s">
        <v>750</v>
      </c>
      <c r="AD93" s="171" t="s">
        <v>245</v>
      </c>
      <c r="AE93" s="385">
        <v>0.16636999999999999</v>
      </c>
      <c r="AF93" s="192" t="s">
        <v>718</v>
      </c>
    </row>
    <row r="94" spans="29:32" x14ac:dyDescent="0.25">
      <c r="AC94" s="352" t="s">
        <v>751</v>
      </c>
      <c r="AD94" s="171" t="s">
        <v>400</v>
      </c>
      <c r="AE94" s="385">
        <v>0.26774999999999999</v>
      </c>
      <c r="AF94" s="192" t="s">
        <v>719</v>
      </c>
    </row>
    <row r="95" spans="29:32" x14ac:dyDescent="0.25">
      <c r="AC95" s="352" t="s">
        <v>752</v>
      </c>
      <c r="AD95" s="171" t="s">
        <v>245</v>
      </c>
      <c r="AE95" s="385">
        <v>0.20419000000000001</v>
      </c>
      <c r="AF95" s="192" t="s">
        <v>718</v>
      </c>
    </row>
    <row r="96" spans="29:32" x14ac:dyDescent="0.25">
      <c r="AC96" s="352" t="s">
        <v>753</v>
      </c>
      <c r="AD96" s="171" t="s">
        <v>400</v>
      </c>
      <c r="AE96" s="385">
        <v>0.32862999999999998</v>
      </c>
      <c r="AF96" s="192" t="s">
        <v>719</v>
      </c>
    </row>
    <row r="97" spans="29:32" x14ac:dyDescent="0.25">
      <c r="AC97" s="352" t="s">
        <v>754</v>
      </c>
      <c r="AD97" s="171" t="s">
        <v>245</v>
      </c>
      <c r="AE97" s="385">
        <v>0.17430000000000001</v>
      </c>
      <c r="AF97" s="192" t="s">
        <v>720</v>
      </c>
    </row>
    <row r="98" spans="29:32" x14ac:dyDescent="0.25">
      <c r="AC98" s="352" t="s">
        <v>755</v>
      </c>
      <c r="AD98" s="171" t="s">
        <v>400</v>
      </c>
      <c r="AE98" s="385">
        <v>0.28051999999999999</v>
      </c>
      <c r="AF98" s="192" t="s">
        <v>719</v>
      </c>
    </row>
    <row r="99" spans="29:32" x14ac:dyDescent="0.25">
      <c r="AC99" s="352" t="s">
        <v>756</v>
      </c>
      <c r="AD99" s="171" t="s">
        <v>245</v>
      </c>
      <c r="AE99" s="385">
        <v>0.14835999999999999</v>
      </c>
      <c r="AF99" s="192" t="s">
        <v>718</v>
      </c>
    </row>
    <row r="100" spans="29:32" x14ac:dyDescent="0.25">
      <c r="AC100" s="352" t="s">
        <v>757</v>
      </c>
      <c r="AD100" s="171" t="s">
        <v>400</v>
      </c>
      <c r="AE100" s="385">
        <v>0.23877000000000001</v>
      </c>
      <c r="AF100" s="192" t="s">
        <v>719</v>
      </c>
    </row>
    <row r="101" spans="29:32" x14ac:dyDescent="0.25">
      <c r="AC101" s="352" t="s">
        <v>758</v>
      </c>
      <c r="AD101" s="171" t="s">
        <v>245</v>
      </c>
      <c r="AE101" s="385">
        <v>0.18659000000000001</v>
      </c>
      <c r="AF101" s="192" t="s">
        <v>718</v>
      </c>
    </row>
    <row r="102" spans="29:32" x14ac:dyDescent="0.25">
      <c r="AC102" s="352" t="s">
        <v>759</v>
      </c>
      <c r="AD102" s="171" t="s">
        <v>400</v>
      </c>
      <c r="AE102" s="385">
        <v>0.30029</v>
      </c>
      <c r="AF102" s="192" t="s">
        <v>719</v>
      </c>
    </row>
    <row r="103" spans="29:32" x14ac:dyDescent="0.25">
      <c r="AC103" s="352" t="s">
        <v>760</v>
      </c>
      <c r="AD103" s="171" t="s">
        <v>245</v>
      </c>
      <c r="AE103" s="385">
        <v>0.27806999999999998</v>
      </c>
      <c r="AF103" s="192" t="s">
        <v>718</v>
      </c>
    </row>
    <row r="104" spans="29:32" x14ac:dyDescent="0.25">
      <c r="AC104" s="352" t="s">
        <v>761</v>
      </c>
      <c r="AD104" s="171" t="s">
        <v>400</v>
      </c>
      <c r="AE104" s="385">
        <v>0.44751999999999997</v>
      </c>
      <c r="AF104" s="192" t="s">
        <v>719</v>
      </c>
    </row>
    <row r="105" spans="29:32" x14ac:dyDescent="0.25">
      <c r="AC105" s="352" t="s">
        <v>762</v>
      </c>
      <c r="AD105" s="171" t="s">
        <v>245</v>
      </c>
      <c r="AE105" s="385">
        <v>0.10274999999999999</v>
      </c>
      <c r="AF105" s="192" t="s">
        <v>718</v>
      </c>
    </row>
    <row r="106" spans="29:32" x14ac:dyDescent="0.25">
      <c r="AC106" s="352" t="s">
        <v>763</v>
      </c>
      <c r="AD106" s="171" t="s">
        <v>400</v>
      </c>
      <c r="AE106" s="385">
        <v>0.16538</v>
      </c>
      <c r="AF106" s="192" t="s">
        <v>719</v>
      </c>
    </row>
    <row r="107" spans="29:32" x14ac:dyDescent="0.25">
      <c r="AC107" s="352" t="s">
        <v>764</v>
      </c>
      <c r="AD107" s="171" t="s">
        <v>245</v>
      </c>
      <c r="AE107" s="385">
        <v>0.10698000000000001</v>
      </c>
      <c r="AF107" s="192" t="s">
        <v>718</v>
      </c>
    </row>
    <row r="108" spans="29:32" x14ac:dyDescent="0.25">
      <c r="AC108" s="352" t="s">
        <v>765</v>
      </c>
      <c r="AD108" s="171" t="s">
        <v>400</v>
      </c>
      <c r="AE108" s="385">
        <v>0.17216000000000001</v>
      </c>
      <c r="AF108" s="192" t="s">
        <v>719</v>
      </c>
    </row>
    <row r="109" spans="29:32" x14ac:dyDescent="0.25">
      <c r="AC109" s="352" t="s">
        <v>766</v>
      </c>
      <c r="AD109" s="171" t="s">
        <v>245</v>
      </c>
      <c r="AE109" s="385">
        <v>0.14480000000000001</v>
      </c>
      <c r="AF109" s="192" t="s">
        <v>718</v>
      </c>
    </row>
    <row r="110" spans="29:32" x14ac:dyDescent="0.25">
      <c r="AC110" s="352" t="s">
        <v>767</v>
      </c>
      <c r="AD110" s="171" t="s">
        <v>400</v>
      </c>
      <c r="AE110" s="385">
        <v>0.23304</v>
      </c>
      <c r="AF110" s="192" t="s">
        <v>719</v>
      </c>
    </row>
    <row r="111" spans="29:32" x14ac:dyDescent="0.25">
      <c r="AC111" s="352" t="s">
        <v>768</v>
      </c>
      <c r="AD111" s="171" t="s">
        <v>245</v>
      </c>
      <c r="AE111" s="385">
        <v>0.11558</v>
      </c>
      <c r="AF111" s="192" t="s">
        <v>718</v>
      </c>
    </row>
    <row r="112" spans="29:32" x14ac:dyDescent="0.25">
      <c r="AC112" s="353" t="s">
        <v>769</v>
      </c>
      <c r="AD112" s="171" t="s">
        <v>400</v>
      </c>
      <c r="AE112" s="385">
        <v>0.18601000000000001</v>
      </c>
      <c r="AF112" s="192" t="s">
        <v>721</v>
      </c>
    </row>
    <row r="113" spans="29:32" x14ac:dyDescent="0.25">
      <c r="AC113" s="352" t="s">
        <v>770</v>
      </c>
      <c r="AD113" s="171" t="s">
        <v>400</v>
      </c>
      <c r="AE113" s="364">
        <v>0.31790000000000002</v>
      </c>
      <c r="AF113" s="192" t="s">
        <v>721</v>
      </c>
    </row>
    <row r="114" spans="29:32" x14ac:dyDescent="0.25">
      <c r="AC114" s="352" t="s">
        <v>771</v>
      </c>
      <c r="AD114" s="171" t="s">
        <v>245</v>
      </c>
      <c r="AE114" s="364">
        <v>0.19753999999999999</v>
      </c>
      <c r="AF114" s="192" t="s">
        <v>720</v>
      </c>
    </row>
    <row r="115" spans="29:32" x14ac:dyDescent="0.25">
      <c r="AC115" s="352" t="s">
        <v>772</v>
      </c>
      <c r="AD115" s="171" t="s">
        <v>245</v>
      </c>
      <c r="AE115" s="386">
        <v>0.14853</v>
      </c>
      <c r="AF115" s="354" t="s">
        <v>244</v>
      </c>
    </row>
    <row r="116" spans="29:32" x14ac:dyDescent="0.25">
      <c r="AC116" s="352" t="s">
        <v>773</v>
      </c>
      <c r="AD116" s="171" t="s">
        <v>400</v>
      </c>
      <c r="AE116" s="386">
        <v>0.23904</v>
      </c>
      <c r="AF116" s="192" t="s">
        <v>721</v>
      </c>
    </row>
    <row r="117" spans="29:32" x14ac:dyDescent="0.25">
      <c r="AC117" s="352" t="s">
        <v>774</v>
      </c>
      <c r="AD117" s="171" t="s">
        <v>245</v>
      </c>
      <c r="AE117" s="386">
        <v>0.189</v>
      </c>
      <c r="AF117" s="354" t="s">
        <v>244</v>
      </c>
    </row>
    <row r="118" spans="29:32" x14ac:dyDescent="0.25">
      <c r="AC118" s="352" t="s">
        <v>775</v>
      </c>
      <c r="AD118" s="171" t="s">
        <v>400</v>
      </c>
      <c r="AE118" s="386">
        <v>0.30415999999999999</v>
      </c>
      <c r="AF118" s="192" t="s">
        <v>721</v>
      </c>
    </row>
    <row r="119" spans="29:32" x14ac:dyDescent="0.25">
      <c r="AC119" s="352" t="s">
        <v>776</v>
      </c>
      <c r="AD119" s="171" t="s">
        <v>245</v>
      </c>
      <c r="AE119" s="386">
        <v>0.27171000000000001</v>
      </c>
      <c r="AF119" s="354" t="s">
        <v>244</v>
      </c>
    </row>
    <row r="120" spans="29:32" x14ac:dyDescent="0.25">
      <c r="AC120" s="352" t="s">
        <v>777</v>
      </c>
      <c r="AD120" s="171" t="s">
        <v>400</v>
      </c>
      <c r="AE120" s="386">
        <v>0.43726999999999999</v>
      </c>
      <c r="AF120" s="354" t="s">
        <v>721</v>
      </c>
    </row>
    <row r="121" spans="29:32" x14ac:dyDescent="0.25">
      <c r="AC121" s="352" t="s">
        <v>778</v>
      </c>
      <c r="AD121" s="171" t="s">
        <v>245</v>
      </c>
      <c r="AE121" s="386">
        <v>0.24709999999999999</v>
      </c>
      <c r="AF121" s="354" t="s">
        <v>244</v>
      </c>
    </row>
    <row r="122" spans="29:32" x14ac:dyDescent="0.25">
      <c r="AC122" s="352" t="s">
        <v>779</v>
      </c>
      <c r="AD122" s="171" t="s">
        <v>400</v>
      </c>
      <c r="AE122" s="386">
        <v>0.39767000000000002</v>
      </c>
      <c r="AF122" s="354" t="s">
        <v>721</v>
      </c>
    </row>
    <row r="123" spans="29:32" x14ac:dyDescent="0.25">
      <c r="AC123" s="352" t="s">
        <v>780</v>
      </c>
      <c r="AD123" s="171" t="s">
        <v>245</v>
      </c>
      <c r="AE123" s="376">
        <v>0.21079000000000001</v>
      </c>
      <c r="AF123" s="354" t="s">
        <v>244</v>
      </c>
    </row>
    <row r="124" spans="29:32" x14ac:dyDescent="0.25">
      <c r="AC124" s="353" t="s">
        <v>781</v>
      </c>
      <c r="AD124" s="171" t="s">
        <v>400</v>
      </c>
      <c r="AE124" s="376">
        <v>0.33922999999999998</v>
      </c>
      <c r="AF124" s="354" t="s">
        <v>721</v>
      </c>
    </row>
    <row r="125" spans="29:32" x14ac:dyDescent="0.25">
      <c r="AC125" s="352" t="s">
        <v>782</v>
      </c>
      <c r="AD125" s="171" t="s">
        <v>245</v>
      </c>
      <c r="AE125" s="376">
        <v>0.20791999999999999</v>
      </c>
      <c r="AF125" s="354" t="s">
        <v>244</v>
      </c>
    </row>
    <row r="126" spans="29:32" x14ac:dyDescent="0.25">
      <c r="AC126" s="352" t="s">
        <v>781</v>
      </c>
      <c r="AD126" s="171" t="s">
        <v>400</v>
      </c>
      <c r="AE126" s="376">
        <v>0.33461000000000002</v>
      </c>
      <c r="AF126" s="354" t="s">
        <v>721</v>
      </c>
    </row>
    <row r="127" spans="29:32" x14ac:dyDescent="0.25">
      <c r="AC127" s="352" t="s">
        <v>783</v>
      </c>
      <c r="AD127" s="171" t="s">
        <v>245</v>
      </c>
      <c r="AE127" s="376">
        <v>0.33276</v>
      </c>
      <c r="AF127" s="354" t="s">
        <v>244</v>
      </c>
    </row>
    <row r="128" spans="29:32" x14ac:dyDescent="0.25">
      <c r="AC128" s="352" t="s">
        <v>784</v>
      </c>
      <c r="AD128" s="171" t="s">
        <v>400</v>
      </c>
      <c r="AE128" s="376">
        <v>0.53552</v>
      </c>
      <c r="AF128" s="354" t="s">
        <v>721</v>
      </c>
    </row>
    <row r="129" spans="29:32" x14ac:dyDescent="0.25">
      <c r="AC129" s="352" t="s">
        <v>785</v>
      </c>
      <c r="AD129" s="171" t="s">
        <v>245</v>
      </c>
      <c r="AE129" s="376">
        <v>0.21962000000000001</v>
      </c>
      <c r="AF129" s="354" t="s">
        <v>244</v>
      </c>
    </row>
    <row r="130" spans="29:32" x14ac:dyDescent="0.25">
      <c r="AC130" s="352" t="s">
        <v>786</v>
      </c>
      <c r="AD130" s="171" t="s">
        <v>400</v>
      </c>
      <c r="AE130" s="376">
        <v>0.35344999999999999</v>
      </c>
      <c r="AF130" s="354" t="s">
        <v>721</v>
      </c>
    </row>
    <row r="131" spans="29:32" x14ac:dyDescent="0.25">
      <c r="AC131" s="352" t="s">
        <v>787</v>
      </c>
      <c r="AD131" s="171" t="s">
        <v>245</v>
      </c>
      <c r="AE131" s="386">
        <v>0.27174999999999999</v>
      </c>
      <c r="AF131" s="354" t="s">
        <v>244</v>
      </c>
    </row>
    <row r="132" spans="29:32" x14ac:dyDescent="0.25">
      <c r="AC132" s="352" t="s">
        <v>788</v>
      </c>
      <c r="AD132" s="171" t="s">
        <v>400</v>
      </c>
      <c r="AE132" s="386">
        <v>0.43734000000000001</v>
      </c>
      <c r="AF132" s="354" t="s">
        <v>721</v>
      </c>
    </row>
    <row r="133" spans="29:32" x14ac:dyDescent="0.25">
      <c r="AC133" s="352" t="s">
        <v>789</v>
      </c>
      <c r="AD133" s="171" t="s">
        <v>245</v>
      </c>
      <c r="AE133" s="386">
        <v>0.24621000000000001</v>
      </c>
      <c r="AF133" s="354" t="s">
        <v>244</v>
      </c>
    </row>
    <row r="134" spans="29:32" x14ac:dyDescent="0.25">
      <c r="AC134" s="352" t="s">
        <v>790</v>
      </c>
      <c r="AD134" s="171" t="s">
        <v>400</v>
      </c>
      <c r="AE134" s="386">
        <v>0.39623000000000003</v>
      </c>
      <c r="AF134" s="354" t="s">
        <v>721</v>
      </c>
    </row>
    <row r="135" spans="29:32" x14ac:dyDescent="0.25">
      <c r="AC135" s="352" t="s">
        <v>791</v>
      </c>
      <c r="AD135" s="171" t="s">
        <v>245</v>
      </c>
      <c r="AE135" s="385">
        <v>0.11337</v>
      </c>
      <c r="AF135" s="354" t="s">
        <v>244</v>
      </c>
    </row>
    <row r="136" spans="29:32" x14ac:dyDescent="0.25">
      <c r="AC136" s="352" t="s">
        <v>792</v>
      </c>
      <c r="AD136" s="171" t="s">
        <v>400</v>
      </c>
      <c r="AE136" s="385">
        <v>0.18245</v>
      </c>
      <c r="AF136" s="354" t="s">
        <v>721</v>
      </c>
    </row>
    <row r="137" spans="29:32" x14ac:dyDescent="0.25">
      <c r="AC137" s="352" t="s">
        <v>793</v>
      </c>
      <c r="AD137" s="171" t="s">
        <v>245</v>
      </c>
      <c r="AE137" s="376">
        <v>0.79076999999999997</v>
      </c>
      <c r="AF137" s="354" t="s">
        <v>244</v>
      </c>
    </row>
    <row r="138" spans="29:32" x14ac:dyDescent="0.25">
      <c r="AC138" s="352" t="s">
        <v>794</v>
      </c>
      <c r="AD138" s="171" t="s">
        <v>400</v>
      </c>
      <c r="AE138" s="376">
        <v>1.2726200000000001</v>
      </c>
      <c r="AF138" s="192" t="s">
        <v>721</v>
      </c>
    </row>
    <row r="139" spans="29:32" x14ac:dyDescent="0.25">
      <c r="AC139" s="352" t="s">
        <v>795</v>
      </c>
      <c r="AD139" s="171" t="s">
        <v>245</v>
      </c>
      <c r="AE139" s="376">
        <v>0.86104999999999998</v>
      </c>
      <c r="AF139" s="354" t="s">
        <v>244</v>
      </c>
    </row>
    <row r="140" spans="29:32" x14ac:dyDescent="0.25">
      <c r="AC140" s="352" t="s">
        <v>796</v>
      </c>
      <c r="AD140" s="171" t="s">
        <v>400</v>
      </c>
      <c r="AE140" s="376">
        <v>1.3857299999999999</v>
      </c>
      <c r="AF140" s="192" t="s">
        <v>721</v>
      </c>
    </row>
    <row r="141" spans="29:32" x14ac:dyDescent="0.25">
      <c r="AC141" s="352" t="s">
        <v>797</v>
      </c>
      <c r="AD141" s="171" t="s">
        <v>245</v>
      </c>
      <c r="AE141" s="376">
        <v>0.83020000000000005</v>
      </c>
      <c r="AF141" s="354" t="s">
        <v>244</v>
      </c>
    </row>
    <row r="142" spans="29:32" x14ac:dyDescent="0.25">
      <c r="AC142" s="352" t="s">
        <v>798</v>
      </c>
      <c r="AD142" s="171" t="s">
        <v>400</v>
      </c>
      <c r="AE142" s="376">
        <v>1.3360799999999999</v>
      </c>
      <c r="AF142" s="354" t="s">
        <v>721</v>
      </c>
    </row>
    <row r="143" spans="29:32" x14ac:dyDescent="0.25">
      <c r="AC143" s="192" t="s">
        <v>243</v>
      </c>
      <c r="AD143" s="171" t="s">
        <v>240</v>
      </c>
      <c r="AE143" s="387">
        <v>0.1195</v>
      </c>
      <c r="AF143" s="192" t="s">
        <v>239</v>
      </c>
    </row>
    <row r="144" spans="29:32" x14ac:dyDescent="0.25">
      <c r="AC144" s="192" t="s">
        <v>710</v>
      </c>
      <c r="AD144" s="171" t="s">
        <v>240</v>
      </c>
      <c r="AE144" s="387">
        <v>2.7320000000000001E-2</v>
      </c>
      <c r="AF144" s="192" t="s">
        <v>239</v>
      </c>
    </row>
    <row r="145" spans="29:32" x14ac:dyDescent="0.25">
      <c r="AC145" s="192" t="s">
        <v>242</v>
      </c>
      <c r="AD145" s="171" t="s">
        <v>240</v>
      </c>
      <c r="AE145" s="363">
        <v>0.20793</v>
      </c>
      <c r="AF145" s="192" t="s">
        <v>239</v>
      </c>
    </row>
    <row r="146" spans="29:32" x14ac:dyDescent="0.25">
      <c r="AC146" s="192" t="s">
        <v>242</v>
      </c>
      <c r="AD146" s="171" t="s">
        <v>245</v>
      </c>
      <c r="AE146" s="363">
        <v>0.31191000000000002</v>
      </c>
      <c r="AF146" s="192" t="s">
        <v>718</v>
      </c>
    </row>
    <row r="147" spans="29:32" x14ac:dyDescent="0.25">
      <c r="AC147" s="192" t="s">
        <v>241</v>
      </c>
      <c r="AD147" s="171" t="s">
        <v>240</v>
      </c>
      <c r="AE147" s="363">
        <v>0.14549000000000001</v>
      </c>
      <c r="AF147" s="192" t="s">
        <v>239</v>
      </c>
    </row>
    <row r="148" spans="29:32" x14ac:dyDescent="0.25">
      <c r="AC148" s="192" t="s">
        <v>711</v>
      </c>
      <c r="AD148" s="171" t="s">
        <v>240</v>
      </c>
      <c r="AE148" s="386">
        <v>2.1829999999999999E-2</v>
      </c>
      <c r="AF148" s="192" t="s">
        <v>239</v>
      </c>
    </row>
    <row r="149" spans="29:32" x14ac:dyDescent="0.25">
      <c r="AC149" s="354" t="s">
        <v>712</v>
      </c>
      <c r="AD149" s="171" t="s">
        <v>240</v>
      </c>
      <c r="AE149" s="386">
        <v>3.62E-3</v>
      </c>
      <c r="AF149" s="192" t="s">
        <v>239</v>
      </c>
    </row>
    <row r="150" spans="29:32" x14ac:dyDescent="0.25">
      <c r="AC150" s="354" t="s">
        <v>713</v>
      </c>
      <c r="AD150" s="171" t="s">
        <v>240</v>
      </c>
      <c r="AE150" s="386">
        <v>2.5049999999999999E-2</v>
      </c>
      <c r="AF150" s="192" t="s">
        <v>239</v>
      </c>
    </row>
    <row r="152" spans="29:32" x14ac:dyDescent="0.25">
      <c r="AC152" s="24">
        <v>2019</v>
      </c>
    </row>
    <row r="153" spans="29:32" x14ac:dyDescent="0.25">
      <c r="AC153" s="192" t="s">
        <v>542</v>
      </c>
      <c r="AD153" s="171" t="s">
        <v>272</v>
      </c>
      <c r="AE153" s="389">
        <v>0.25559999999999999</v>
      </c>
      <c r="AF153" s="354" t="s">
        <v>238</v>
      </c>
    </row>
    <row r="154" spans="29:32" x14ac:dyDescent="0.25">
      <c r="AC154" s="192" t="s">
        <v>519</v>
      </c>
      <c r="AD154" s="171" t="s">
        <v>272</v>
      </c>
      <c r="AE154" s="390">
        <v>2.1700000000000001E-2</v>
      </c>
      <c r="AF154" s="354" t="s">
        <v>238</v>
      </c>
    </row>
    <row r="155" spans="29:32" x14ac:dyDescent="0.25">
      <c r="AC155" s="192" t="s">
        <v>495</v>
      </c>
      <c r="AD155" s="171" t="s">
        <v>272</v>
      </c>
      <c r="AE155" s="391">
        <v>0.18385000000000001</v>
      </c>
      <c r="AF155" s="192" t="s">
        <v>238</v>
      </c>
    </row>
    <row r="156" spans="29:32" x14ac:dyDescent="0.25">
      <c r="AC156" s="352" t="s">
        <v>728</v>
      </c>
      <c r="AD156" s="171" t="s">
        <v>316</v>
      </c>
      <c r="AE156" s="391">
        <v>2.7582100000000001</v>
      </c>
      <c r="AF156" s="192" t="s">
        <v>315</v>
      </c>
    </row>
    <row r="157" spans="29:32" x14ac:dyDescent="0.25">
      <c r="AC157" s="352" t="s">
        <v>729</v>
      </c>
      <c r="AD157" s="171" t="s">
        <v>272</v>
      </c>
      <c r="AE157" s="391">
        <v>0.25675999999999999</v>
      </c>
      <c r="AF157" s="192" t="s">
        <v>238</v>
      </c>
    </row>
    <row r="158" spans="29:32" x14ac:dyDescent="0.25">
      <c r="AC158" s="352" t="s">
        <v>730</v>
      </c>
      <c r="AD158" s="171" t="s">
        <v>251</v>
      </c>
      <c r="AE158" s="392">
        <v>3217.82</v>
      </c>
      <c r="AF158" s="192" t="s">
        <v>253</v>
      </c>
    </row>
    <row r="159" spans="29:32" x14ac:dyDescent="0.25">
      <c r="AC159" s="352" t="s">
        <v>731</v>
      </c>
      <c r="AD159" s="171" t="s">
        <v>272</v>
      </c>
      <c r="AE159" s="391">
        <v>0.26782</v>
      </c>
      <c r="AF159" s="192" t="s">
        <v>238</v>
      </c>
    </row>
    <row r="160" spans="29:32" x14ac:dyDescent="0.25">
      <c r="AC160" s="367" t="s">
        <v>732</v>
      </c>
      <c r="AD160" s="368" t="s">
        <v>251</v>
      </c>
      <c r="AE160" s="392">
        <v>3250.08</v>
      </c>
      <c r="AF160" s="192" t="s">
        <v>253</v>
      </c>
    </row>
    <row r="161" spans="29:32" x14ac:dyDescent="0.25">
      <c r="AC161" s="367" t="s">
        <v>733</v>
      </c>
      <c r="AD161" s="368" t="s">
        <v>316</v>
      </c>
      <c r="AE161" s="391">
        <v>2.7754699999999999</v>
      </c>
      <c r="AF161" s="192" t="s">
        <v>315</v>
      </c>
    </row>
    <row r="162" spans="29:32" x14ac:dyDescent="0.25">
      <c r="AC162" s="367" t="s">
        <v>734</v>
      </c>
      <c r="AD162" s="368" t="s">
        <v>272</v>
      </c>
      <c r="AE162" s="391">
        <v>0.25835999999999998</v>
      </c>
      <c r="AF162" s="192" t="s">
        <v>238</v>
      </c>
    </row>
    <row r="163" spans="29:32" x14ac:dyDescent="0.25">
      <c r="AC163" s="367" t="s">
        <v>735</v>
      </c>
      <c r="AD163" s="368" t="s">
        <v>251</v>
      </c>
      <c r="AE163" s="392">
        <v>3159.55</v>
      </c>
      <c r="AF163" s="192" t="s">
        <v>253</v>
      </c>
    </row>
    <row r="164" spans="29:32" x14ac:dyDescent="0.25">
      <c r="AC164" s="367" t="s">
        <v>736</v>
      </c>
      <c r="AD164" s="368" t="s">
        <v>316</v>
      </c>
      <c r="AE164" s="391">
        <v>3.12209</v>
      </c>
      <c r="AF164" s="192" t="s">
        <v>315</v>
      </c>
    </row>
    <row r="165" spans="29:32" x14ac:dyDescent="0.25">
      <c r="AC165" s="367" t="s">
        <v>737</v>
      </c>
      <c r="AD165" s="368" t="s">
        <v>272</v>
      </c>
      <c r="AE165" s="391">
        <v>0.26297999999999999</v>
      </c>
      <c r="AF165" s="192" t="s">
        <v>238</v>
      </c>
    </row>
    <row r="166" spans="29:32" x14ac:dyDescent="0.25">
      <c r="AC166" s="352" t="s">
        <v>738</v>
      </c>
      <c r="AD166" s="171" t="s">
        <v>316</v>
      </c>
      <c r="AE166" s="391">
        <v>2.5404200000000001</v>
      </c>
      <c r="AF166" s="192" t="s">
        <v>315</v>
      </c>
    </row>
    <row r="167" spans="29:32" x14ac:dyDescent="0.25">
      <c r="AC167" s="352" t="s">
        <v>739</v>
      </c>
      <c r="AD167" s="171" t="s">
        <v>272</v>
      </c>
      <c r="AE167" s="391">
        <v>0.24675</v>
      </c>
      <c r="AF167" s="192" t="s">
        <v>238</v>
      </c>
    </row>
    <row r="168" spans="29:32" x14ac:dyDescent="0.25">
      <c r="AC168" s="352" t="s">
        <v>740</v>
      </c>
      <c r="AD168" s="171" t="s">
        <v>272</v>
      </c>
      <c r="AE168" s="391">
        <v>0.33183000000000001</v>
      </c>
      <c r="AF168" s="192" t="s">
        <v>238</v>
      </c>
    </row>
    <row r="169" spans="29:32" x14ac:dyDescent="0.25">
      <c r="AC169" s="352" t="s">
        <v>741</v>
      </c>
      <c r="AD169" s="171" t="s">
        <v>251</v>
      </c>
      <c r="AE169" s="392">
        <v>2464.9499999999998</v>
      </c>
      <c r="AF169" s="192" t="s">
        <v>253</v>
      </c>
    </row>
    <row r="170" spans="29:32" x14ac:dyDescent="0.25">
      <c r="AC170" s="369" t="s">
        <v>742</v>
      </c>
      <c r="AD170" s="171" t="s">
        <v>316</v>
      </c>
      <c r="AE170" s="391">
        <v>2.2910499999999998</v>
      </c>
      <c r="AF170" s="192" t="s">
        <v>315</v>
      </c>
    </row>
    <row r="171" spans="29:32" x14ac:dyDescent="0.25">
      <c r="AC171" s="369" t="s">
        <v>743</v>
      </c>
      <c r="AD171" s="171" t="s">
        <v>272</v>
      </c>
      <c r="AE171" s="391">
        <v>0.24454999999999999</v>
      </c>
      <c r="AF171" s="192" t="s">
        <v>238</v>
      </c>
    </row>
    <row r="172" spans="29:32" x14ac:dyDescent="0.25">
      <c r="AC172" s="369" t="s">
        <v>744</v>
      </c>
      <c r="AD172" s="171" t="s">
        <v>316</v>
      </c>
      <c r="AE172" s="391">
        <v>2.5430600000000001</v>
      </c>
      <c r="AF172" s="192" t="s">
        <v>315</v>
      </c>
    </row>
    <row r="173" spans="29:32" x14ac:dyDescent="0.25">
      <c r="AC173" s="369" t="s">
        <v>745</v>
      </c>
      <c r="AD173" s="171" t="s">
        <v>272</v>
      </c>
      <c r="AE173" s="391">
        <v>0.24776000000000001</v>
      </c>
      <c r="AF173" s="192" t="s">
        <v>238</v>
      </c>
    </row>
    <row r="174" spans="29:32" x14ac:dyDescent="0.25">
      <c r="AC174" s="192" t="s">
        <v>401</v>
      </c>
      <c r="AD174" s="171" t="s">
        <v>385</v>
      </c>
      <c r="AE174" s="393">
        <v>0.34399999999999997</v>
      </c>
      <c r="AF174" s="192" t="s">
        <v>384</v>
      </c>
    </row>
    <row r="175" spans="29:32" x14ac:dyDescent="0.25">
      <c r="AC175" s="192" t="s">
        <v>386</v>
      </c>
      <c r="AD175" s="171" t="s">
        <v>385</v>
      </c>
      <c r="AE175" s="394">
        <v>0.70799999999999996</v>
      </c>
      <c r="AF175" s="354" t="s">
        <v>384</v>
      </c>
    </row>
    <row r="176" spans="29:32" x14ac:dyDescent="0.25">
      <c r="AC176" s="192" t="s">
        <v>677</v>
      </c>
      <c r="AD176" s="171" t="s">
        <v>316</v>
      </c>
      <c r="AE176" s="391">
        <v>2.5941100000000001</v>
      </c>
      <c r="AF176" s="192" t="s">
        <v>315</v>
      </c>
    </row>
    <row r="177" spans="29:32" x14ac:dyDescent="0.25">
      <c r="AC177" s="192" t="s">
        <v>678</v>
      </c>
      <c r="AD177" s="171" t="s">
        <v>316</v>
      </c>
      <c r="AE177" s="391">
        <v>2.6869700000000001</v>
      </c>
      <c r="AF177" s="192" t="s">
        <v>315</v>
      </c>
    </row>
    <row r="178" spans="29:32" x14ac:dyDescent="0.25">
      <c r="AC178" s="192" t="s">
        <v>679</v>
      </c>
      <c r="AD178" s="171" t="s">
        <v>316</v>
      </c>
      <c r="AE178" s="391">
        <v>2.2090399999999999</v>
      </c>
      <c r="AF178" s="192" t="s">
        <v>315</v>
      </c>
    </row>
    <row r="179" spans="29:32" x14ac:dyDescent="0.25">
      <c r="AC179" s="191" t="s">
        <v>680</v>
      </c>
      <c r="AD179" s="171" t="s">
        <v>474</v>
      </c>
      <c r="AE179" s="395">
        <v>1430</v>
      </c>
      <c r="AF179" s="192" t="s">
        <v>714</v>
      </c>
    </row>
    <row r="180" spans="29:32" ht="18" x14ac:dyDescent="0.35">
      <c r="AC180" s="191" t="s">
        <v>681</v>
      </c>
      <c r="AD180" s="171" t="s">
        <v>474</v>
      </c>
      <c r="AE180" s="396">
        <v>2088</v>
      </c>
      <c r="AF180" s="355" t="s">
        <v>715</v>
      </c>
    </row>
    <row r="181" spans="29:32" ht="18" x14ac:dyDescent="0.35">
      <c r="AC181" s="191" t="s">
        <v>682</v>
      </c>
      <c r="AD181" s="171" t="s">
        <v>474</v>
      </c>
      <c r="AE181" s="395">
        <v>1774</v>
      </c>
      <c r="AF181" s="355" t="s">
        <v>715</v>
      </c>
    </row>
    <row r="182" spans="29:32" x14ac:dyDescent="0.25">
      <c r="AC182" s="374" t="s">
        <v>683</v>
      </c>
      <c r="AD182" s="171" t="s">
        <v>474</v>
      </c>
      <c r="AE182" s="395">
        <v>3922</v>
      </c>
      <c r="AF182" s="192" t="s">
        <v>714</v>
      </c>
    </row>
    <row r="183" spans="29:32" x14ac:dyDescent="0.25">
      <c r="AC183" s="352" t="s">
        <v>799</v>
      </c>
      <c r="AD183" s="171" t="s">
        <v>272</v>
      </c>
      <c r="AE183" s="397">
        <v>1.5630000000000002E-2</v>
      </c>
      <c r="AF183" s="192" t="s">
        <v>238</v>
      </c>
    </row>
    <row r="184" spans="29:32" x14ac:dyDescent="0.25">
      <c r="AC184" s="352" t="s">
        <v>800</v>
      </c>
      <c r="AD184" s="171" t="s">
        <v>251</v>
      </c>
      <c r="AE184" s="397">
        <v>59.029020000000003</v>
      </c>
      <c r="AF184" s="192" t="s">
        <v>250</v>
      </c>
    </row>
    <row r="185" spans="29:32" x14ac:dyDescent="0.25">
      <c r="AC185" s="352" t="s">
        <v>801</v>
      </c>
      <c r="AD185" s="171" t="s">
        <v>251</v>
      </c>
      <c r="AE185" s="397">
        <v>73.135230000000007</v>
      </c>
      <c r="AF185" s="192" t="s">
        <v>250</v>
      </c>
    </row>
    <row r="186" spans="29:32" x14ac:dyDescent="0.25">
      <c r="AC186" s="352" t="s">
        <v>802</v>
      </c>
      <c r="AD186" s="171" t="s">
        <v>272</v>
      </c>
      <c r="AE186" s="397">
        <v>1.5630000000000002E-2</v>
      </c>
      <c r="AF186" s="192" t="s">
        <v>238</v>
      </c>
    </row>
    <row r="187" spans="29:32" x14ac:dyDescent="0.25">
      <c r="AC187" s="352" t="s">
        <v>803</v>
      </c>
      <c r="AD187" s="171" t="s">
        <v>272</v>
      </c>
      <c r="AE187" s="397">
        <v>2.1000000000000001E-4</v>
      </c>
      <c r="AF187" s="192" t="s">
        <v>238</v>
      </c>
    </row>
    <row r="188" spans="29:32" x14ac:dyDescent="0.25">
      <c r="AC188" s="352" t="s">
        <v>804</v>
      </c>
      <c r="AD188" s="171" t="s">
        <v>251</v>
      </c>
      <c r="AE188" s="397">
        <v>1.1483699999999999</v>
      </c>
      <c r="AF188" s="192" t="s">
        <v>250</v>
      </c>
    </row>
    <row r="189" spans="29:32" x14ac:dyDescent="0.25">
      <c r="AC189" s="352" t="s">
        <v>805</v>
      </c>
      <c r="AD189" s="171" t="s">
        <v>251</v>
      </c>
      <c r="AE189" s="397">
        <v>0.69342999999999999</v>
      </c>
      <c r="AF189" s="192" t="s">
        <v>250</v>
      </c>
    </row>
    <row r="190" spans="29:32" x14ac:dyDescent="0.25">
      <c r="AC190" s="352" t="s">
        <v>806</v>
      </c>
      <c r="AD190" s="171" t="s">
        <v>272</v>
      </c>
      <c r="AE190" s="397">
        <v>2.0000000000000001E-4</v>
      </c>
      <c r="AF190" s="192" t="s">
        <v>238</v>
      </c>
    </row>
    <row r="191" spans="29:32" x14ac:dyDescent="0.25">
      <c r="AC191" s="352" t="s">
        <v>807</v>
      </c>
      <c r="AD191" s="171" t="s">
        <v>272</v>
      </c>
      <c r="AE191" s="391">
        <v>0.21446999999999999</v>
      </c>
      <c r="AF191" s="192" t="s">
        <v>238</v>
      </c>
    </row>
    <row r="192" spans="29:32" x14ac:dyDescent="0.25">
      <c r="AC192" s="352" t="s">
        <v>808</v>
      </c>
      <c r="AD192" s="171" t="s">
        <v>316</v>
      </c>
      <c r="AE192" s="391">
        <v>1.5226</v>
      </c>
      <c r="AF192" s="354" t="s">
        <v>315</v>
      </c>
    </row>
    <row r="193" spans="29:32" x14ac:dyDescent="0.25">
      <c r="AC193" s="192" t="s">
        <v>306</v>
      </c>
      <c r="AD193" s="171" t="s">
        <v>272</v>
      </c>
      <c r="AE193" s="398">
        <v>0.17605999999999999</v>
      </c>
      <c r="AF193" s="354" t="s">
        <v>238</v>
      </c>
    </row>
    <row r="194" spans="29:32" x14ac:dyDescent="0.25">
      <c r="AC194" s="192" t="s">
        <v>293</v>
      </c>
      <c r="AD194" s="171" t="s">
        <v>272</v>
      </c>
      <c r="AE194" s="399">
        <v>0</v>
      </c>
      <c r="AF194" s="192" t="s">
        <v>238</v>
      </c>
    </row>
    <row r="195" spans="29:32" x14ac:dyDescent="0.25">
      <c r="AC195" s="192" t="s">
        <v>287</v>
      </c>
      <c r="AD195" s="171" t="s">
        <v>272</v>
      </c>
      <c r="AE195" s="399">
        <v>0</v>
      </c>
      <c r="AF195" s="192" t="s">
        <v>286</v>
      </c>
    </row>
    <row r="196" spans="29:32" x14ac:dyDescent="0.25">
      <c r="AC196" s="192" t="s">
        <v>684</v>
      </c>
      <c r="AD196" s="171" t="s">
        <v>251</v>
      </c>
      <c r="AE196" s="400">
        <v>64.636499999999998</v>
      </c>
      <c r="AF196" s="192" t="s">
        <v>250</v>
      </c>
    </row>
    <row r="197" spans="29:32" x14ac:dyDescent="0.25">
      <c r="AC197" s="192" t="s">
        <v>270</v>
      </c>
      <c r="AD197" s="171" t="s">
        <v>251</v>
      </c>
      <c r="AE197" s="401">
        <v>586.51379999999995</v>
      </c>
      <c r="AF197" s="192" t="s">
        <v>253</v>
      </c>
    </row>
    <row r="198" spans="29:32" x14ac:dyDescent="0.25">
      <c r="AC198" s="192" t="s">
        <v>268</v>
      </c>
      <c r="AD198" s="171" t="s">
        <v>251</v>
      </c>
      <c r="AE198" s="401">
        <v>99.759200000000007</v>
      </c>
      <c r="AF198" s="192" t="s">
        <v>253</v>
      </c>
    </row>
    <row r="199" spans="29:32" x14ac:dyDescent="0.25">
      <c r="AC199" s="192" t="s">
        <v>266</v>
      </c>
      <c r="AD199" s="171" t="s">
        <v>251</v>
      </c>
      <c r="AE199" s="400">
        <v>10.203900000000001</v>
      </c>
      <c r="AF199" s="192" t="s">
        <v>253</v>
      </c>
    </row>
    <row r="200" spans="29:32" x14ac:dyDescent="0.25">
      <c r="AC200" s="192" t="s">
        <v>685</v>
      </c>
      <c r="AD200" s="171" t="s">
        <v>251</v>
      </c>
      <c r="AE200" s="400">
        <v>21.3538</v>
      </c>
      <c r="AF200" s="192" t="s">
        <v>253</v>
      </c>
    </row>
    <row r="201" spans="29:32" x14ac:dyDescent="0.25">
      <c r="AC201" s="192" t="s">
        <v>264</v>
      </c>
      <c r="AD201" s="171" t="s">
        <v>251</v>
      </c>
      <c r="AE201" s="401">
        <v>10.203900000000001</v>
      </c>
      <c r="AF201" s="192" t="s">
        <v>253</v>
      </c>
    </row>
    <row r="202" spans="29:32" x14ac:dyDescent="0.25">
      <c r="AC202" s="192" t="s">
        <v>262</v>
      </c>
      <c r="AD202" s="171" t="s">
        <v>251</v>
      </c>
      <c r="AE202" s="400">
        <v>10.203900000000001</v>
      </c>
      <c r="AF202" s="192" t="s">
        <v>253</v>
      </c>
    </row>
    <row r="203" spans="29:32" x14ac:dyDescent="0.25">
      <c r="AC203" s="192" t="s">
        <v>260</v>
      </c>
      <c r="AD203" s="171" t="s">
        <v>251</v>
      </c>
      <c r="AE203" s="400">
        <v>21.3538</v>
      </c>
      <c r="AF203" s="192" t="s">
        <v>253</v>
      </c>
    </row>
    <row r="204" spans="29:32" x14ac:dyDescent="0.25">
      <c r="AC204" s="192" t="s">
        <v>258</v>
      </c>
      <c r="AD204" s="171" t="s">
        <v>251</v>
      </c>
      <c r="AE204" s="400">
        <v>21.3538</v>
      </c>
      <c r="AF204" s="192" t="s">
        <v>253</v>
      </c>
    </row>
    <row r="205" spans="29:32" x14ac:dyDescent="0.25">
      <c r="AC205" s="192" t="s">
        <v>257</v>
      </c>
      <c r="AD205" s="171" t="s">
        <v>251</v>
      </c>
      <c r="AE205" s="401">
        <v>21.3538</v>
      </c>
      <c r="AF205" s="192" t="s">
        <v>253</v>
      </c>
    </row>
    <row r="206" spans="29:32" x14ac:dyDescent="0.25">
      <c r="AC206" s="192" t="s">
        <v>256</v>
      </c>
      <c r="AD206" s="171" t="s">
        <v>251</v>
      </c>
      <c r="AE206" s="400">
        <v>21.3538</v>
      </c>
      <c r="AF206" s="192" t="s">
        <v>253</v>
      </c>
    </row>
    <row r="207" spans="29:32" x14ac:dyDescent="0.25">
      <c r="AC207" s="192" t="s">
        <v>255</v>
      </c>
      <c r="AD207" s="171" t="s">
        <v>251</v>
      </c>
      <c r="AE207" s="400">
        <v>21.3538</v>
      </c>
      <c r="AF207" s="192" t="s">
        <v>253</v>
      </c>
    </row>
    <row r="208" spans="29:32" x14ac:dyDescent="0.25">
      <c r="AC208" s="192" t="s">
        <v>686</v>
      </c>
      <c r="AD208" s="171" t="s">
        <v>251</v>
      </c>
      <c r="AE208" s="400">
        <v>21.3538</v>
      </c>
      <c r="AF208" s="192" t="s">
        <v>253</v>
      </c>
    </row>
    <row r="209" spans="29:32" x14ac:dyDescent="0.25">
      <c r="AC209" s="192" t="s">
        <v>254</v>
      </c>
      <c r="AD209" s="171" t="s">
        <v>251</v>
      </c>
      <c r="AE209" s="400">
        <v>1.37</v>
      </c>
      <c r="AF209" s="192" t="s">
        <v>253</v>
      </c>
    </row>
    <row r="210" spans="29:32" x14ac:dyDescent="0.25">
      <c r="AC210" s="192" t="s">
        <v>252</v>
      </c>
      <c r="AD210" s="171" t="s">
        <v>251</v>
      </c>
      <c r="AE210" s="402">
        <v>21.353999999999999</v>
      </c>
      <c r="AF210" s="192" t="s">
        <v>250</v>
      </c>
    </row>
    <row r="211" spans="29:32" x14ac:dyDescent="0.25">
      <c r="AC211" s="192" t="s">
        <v>687</v>
      </c>
      <c r="AD211" s="171" t="s">
        <v>251</v>
      </c>
      <c r="AE211" s="403">
        <v>870.10270000000003</v>
      </c>
      <c r="AF211" s="192" t="s">
        <v>250</v>
      </c>
    </row>
    <row r="212" spans="29:32" x14ac:dyDescent="0.25">
      <c r="AC212" s="192" t="s">
        <v>688</v>
      </c>
      <c r="AD212" s="171" t="s">
        <v>251</v>
      </c>
      <c r="AE212" s="401">
        <v>21.3538</v>
      </c>
      <c r="AF212" s="192" t="s">
        <v>250</v>
      </c>
    </row>
    <row r="213" spans="29:32" x14ac:dyDescent="0.25">
      <c r="AC213" s="192" t="s">
        <v>689</v>
      </c>
      <c r="AD213" s="171" t="s">
        <v>251</v>
      </c>
      <c r="AE213" s="401">
        <v>21.3538</v>
      </c>
      <c r="AF213" s="192" t="s">
        <v>250</v>
      </c>
    </row>
    <row r="214" spans="29:32" x14ac:dyDescent="0.25">
      <c r="AC214" s="192" t="s">
        <v>690</v>
      </c>
      <c r="AD214" s="171" t="s">
        <v>251</v>
      </c>
      <c r="AE214" s="401">
        <v>445.02780000000001</v>
      </c>
      <c r="AF214" s="192" t="s">
        <v>250</v>
      </c>
    </row>
    <row r="215" spans="29:32" x14ac:dyDescent="0.25">
      <c r="AC215" s="192" t="s">
        <v>691</v>
      </c>
      <c r="AD215" s="171" t="s">
        <v>251</v>
      </c>
      <c r="AE215" s="404">
        <v>1000</v>
      </c>
      <c r="AF215" s="192" t="s">
        <v>716</v>
      </c>
    </row>
    <row r="216" spans="29:32" x14ac:dyDescent="0.25">
      <c r="AC216" s="192" t="s">
        <v>692</v>
      </c>
      <c r="AD216" s="171" t="s">
        <v>251</v>
      </c>
      <c r="AE216" s="404">
        <v>273</v>
      </c>
      <c r="AF216" s="192" t="s">
        <v>717</v>
      </c>
    </row>
    <row r="217" spans="29:32" x14ac:dyDescent="0.25">
      <c r="AC217" s="192" t="s">
        <v>693</v>
      </c>
      <c r="AD217" s="171" t="s">
        <v>251</v>
      </c>
      <c r="AE217" s="404">
        <v>297</v>
      </c>
      <c r="AF217" s="192" t="s">
        <v>717</v>
      </c>
    </row>
    <row r="218" spans="29:32" x14ac:dyDescent="0.25">
      <c r="AC218" s="192" t="s">
        <v>694</v>
      </c>
      <c r="AD218" s="171" t="s">
        <v>251</v>
      </c>
      <c r="AE218" s="404">
        <v>1000</v>
      </c>
      <c r="AF218" s="192" t="s">
        <v>716</v>
      </c>
    </row>
    <row r="219" spans="29:32" x14ac:dyDescent="0.25">
      <c r="AC219" s="192" t="s">
        <v>249</v>
      </c>
      <c r="AD219" s="171" t="s">
        <v>240</v>
      </c>
      <c r="AE219" s="405">
        <v>0.25492999999999999</v>
      </c>
      <c r="AF219" s="192" t="s">
        <v>239</v>
      </c>
    </row>
    <row r="220" spans="29:32" x14ac:dyDescent="0.25">
      <c r="AC220" s="192" t="s">
        <v>248</v>
      </c>
      <c r="AD220" s="171" t="s">
        <v>240</v>
      </c>
      <c r="AE220" s="405">
        <v>0.15832000000000002</v>
      </c>
      <c r="AF220" s="192" t="s">
        <v>239</v>
      </c>
    </row>
    <row r="221" spans="29:32" x14ac:dyDescent="0.25">
      <c r="AC221" s="192" t="s">
        <v>695</v>
      </c>
      <c r="AD221" s="171" t="s">
        <v>240</v>
      </c>
      <c r="AE221" s="405">
        <v>0.15573000000000001</v>
      </c>
      <c r="AF221" s="192" t="s">
        <v>239</v>
      </c>
    </row>
    <row r="222" spans="29:32" x14ac:dyDescent="0.25">
      <c r="AC222" s="192" t="s">
        <v>696</v>
      </c>
      <c r="AD222" s="171" t="s">
        <v>240</v>
      </c>
      <c r="AE222" s="405">
        <v>0.2336</v>
      </c>
      <c r="AF222" s="192" t="s">
        <v>239</v>
      </c>
    </row>
    <row r="223" spans="29:32" x14ac:dyDescent="0.25">
      <c r="AC223" s="192" t="s">
        <v>247</v>
      </c>
      <c r="AD223" s="171" t="s">
        <v>240</v>
      </c>
      <c r="AE223" s="405">
        <v>0.19562000000000002</v>
      </c>
      <c r="AF223" s="192" t="s">
        <v>239</v>
      </c>
    </row>
    <row r="224" spans="29:32" x14ac:dyDescent="0.25">
      <c r="AC224" s="192" t="s">
        <v>697</v>
      </c>
      <c r="AD224" s="171" t="s">
        <v>240</v>
      </c>
      <c r="AE224" s="405">
        <v>0.14981</v>
      </c>
      <c r="AF224" s="192" t="s">
        <v>239</v>
      </c>
    </row>
    <row r="225" spans="29:32" x14ac:dyDescent="0.25">
      <c r="AC225" s="192" t="s">
        <v>698</v>
      </c>
      <c r="AD225" s="171" t="s">
        <v>240</v>
      </c>
      <c r="AE225" s="405">
        <v>0.2397</v>
      </c>
      <c r="AF225" s="192" t="s">
        <v>239</v>
      </c>
    </row>
    <row r="226" spans="29:32" x14ac:dyDescent="0.25">
      <c r="AC226" s="192" t="s">
        <v>699</v>
      </c>
      <c r="AD226" s="171" t="s">
        <v>240</v>
      </c>
      <c r="AE226" s="405">
        <v>0.43446000000000001</v>
      </c>
      <c r="AF226" s="192" t="s">
        <v>239</v>
      </c>
    </row>
    <row r="227" spans="29:32" x14ac:dyDescent="0.25">
      <c r="AC227" s="191" t="s">
        <v>700</v>
      </c>
      <c r="AD227" s="209" t="s">
        <v>240</v>
      </c>
      <c r="AE227" s="405">
        <v>0.59925000000000006</v>
      </c>
      <c r="AF227" s="191" t="s">
        <v>239</v>
      </c>
    </row>
    <row r="228" spans="29:32" x14ac:dyDescent="0.25">
      <c r="AC228" s="192" t="s">
        <v>701</v>
      </c>
      <c r="AD228" s="171" t="s">
        <v>240</v>
      </c>
      <c r="AE228" s="405">
        <v>0.18078000000000002</v>
      </c>
      <c r="AF228" s="192" t="s">
        <v>239</v>
      </c>
    </row>
    <row r="229" spans="29:32" x14ac:dyDescent="0.25">
      <c r="AC229" s="192" t="s">
        <v>702</v>
      </c>
      <c r="AD229" s="171" t="s">
        <v>240</v>
      </c>
      <c r="AE229" s="405">
        <v>0.13844530000000002</v>
      </c>
      <c r="AF229" s="192" t="s">
        <v>239</v>
      </c>
    </row>
    <row r="230" spans="29:32" x14ac:dyDescent="0.25">
      <c r="AC230" s="192" t="s">
        <v>703</v>
      </c>
      <c r="AD230" s="171" t="s">
        <v>240</v>
      </c>
      <c r="AE230" s="405">
        <v>0.22151000000000001</v>
      </c>
      <c r="AF230" s="192" t="s">
        <v>239</v>
      </c>
    </row>
    <row r="231" spans="29:32" x14ac:dyDescent="0.25">
      <c r="AC231" s="192" t="s">
        <v>704</v>
      </c>
      <c r="AD231" s="171" t="s">
        <v>240</v>
      </c>
      <c r="AE231" s="405">
        <v>0.40149000000000001</v>
      </c>
      <c r="AF231" s="192" t="s">
        <v>239</v>
      </c>
    </row>
    <row r="232" spans="29:32" x14ac:dyDescent="0.25">
      <c r="AC232" s="353" t="s">
        <v>705</v>
      </c>
      <c r="AD232" s="171" t="s">
        <v>240</v>
      </c>
      <c r="AE232" s="405">
        <v>0.55376000000000003</v>
      </c>
      <c r="AF232" s="192" t="s">
        <v>239</v>
      </c>
    </row>
    <row r="233" spans="29:32" x14ac:dyDescent="0.25">
      <c r="AC233" s="383" t="s">
        <v>246</v>
      </c>
      <c r="AD233" s="384" t="s">
        <v>240</v>
      </c>
      <c r="AE233" s="389">
        <v>4.1149999999999999E-2</v>
      </c>
      <c r="AF233" s="383" t="s">
        <v>239</v>
      </c>
    </row>
    <row r="234" spans="29:32" x14ac:dyDescent="0.25">
      <c r="AC234" s="191" t="s">
        <v>706</v>
      </c>
      <c r="AD234" s="171" t="s">
        <v>240</v>
      </c>
      <c r="AE234" s="389">
        <v>5.9699999999999996E-3</v>
      </c>
      <c r="AF234" s="192" t="s">
        <v>239</v>
      </c>
    </row>
    <row r="235" spans="29:32" x14ac:dyDescent="0.25">
      <c r="AC235" s="191" t="s">
        <v>707</v>
      </c>
      <c r="AD235" s="171" t="s">
        <v>240</v>
      </c>
      <c r="AE235" s="389">
        <v>3.508E-2</v>
      </c>
      <c r="AF235" s="192" t="s">
        <v>239</v>
      </c>
    </row>
    <row r="236" spans="29:32" x14ac:dyDescent="0.25">
      <c r="AC236" s="191" t="s">
        <v>708</v>
      </c>
      <c r="AD236" s="171" t="s">
        <v>240</v>
      </c>
      <c r="AE236" s="389">
        <v>3.0839999999999999E-2</v>
      </c>
      <c r="AF236" s="192" t="s">
        <v>239</v>
      </c>
    </row>
    <row r="237" spans="29:32" x14ac:dyDescent="0.25">
      <c r="AC237" s="352" t="s">
        <v>709</v>
      </c>
      <c r="AD237" s="171" t="s">
        <v>245</v>
      </c>
      <c r="AE237" s="390">
        <v>0.17710000000000001</v>
      </c>
      <c r="AF237" s="192" t="s">
        <v>718</v>
      </c>
    </row>
    <row r="238" spans="29:32" x14ac:dyDescent="0.25">
      <c r="AC238" s="352" t="s">
        <v>709</v>
      </c>
      <c r="AD238" s="171" t="s">
        <v>400</v>
      </c>
      <c r="AE238" s="390">
        <v>0.28502</v>
      </c>
      <c r="AF238" s="192" t="s">
        <v>719</v>
      </c>
    </row>
    <row r="239" spans="29:32" x14ac:dyDescent="0.25">
      <c r="AC239" s="352" t="s">
        <v>746</v>
      </c>
      <c r="AD239" s="171" t="s">
        <v>245</v>
      </c>
      <c r="AE239" s="389">
        <v>0.17335999999999999</v>
      </c>
      <c r="AF239" s="192" t="s">
        <v>718</v>
      </c>
    </row>
    <row r="240" spans="29:32" x14ac:dyDescent="0.25">
      <c r="AC240" s="352" t="s">
        <v>747</v>
      </c>
      <c r="AD240" s="171" t="s">
        <v>400</v>
      </c>
      <c r="AE240" s="389">
        <v>0.27900999999999998</v>
      </c>
      <c r="AF240" s="192" t="s">
        <v>719</v>
      </c>
    </row>
    <row r="241" spans="29:32" x14ac:dyDescent="0.25">
      <c r="AC241" s="352" t="s">
        <v>748</v>
      </c>
      <c r="AD241" s="171" t="s">
        <v>245</v>
      </c>
      <c r="AE241" s="389">
        <v>0.14208000000000001</v>
      </c>
      <c r="AF241" s="192" t="s">
        <v>718</v>
      </c>
    </row>
    <row r="242" spans="29:32" x14ac:dyDescent="0.25">
      <c r="AC242" s="352" t="s">
        <v>749</v>
      </c>
      <c r="AD242" s="171" t="s">
        <v>400</v>
      </c>
      <c r="AE242" s="389">
        <v>0.22868000000000002</v>
      </c>
      <c r="AF242" s="192" t="s">
        <v>719</v>
      </c>
    </row>
    <row r="243" spans="29:32" x14ac:dyDescent="0.25">
      <c r="AC243" s="352" t="s">
        <v>750</v>
      </c>
      <c r="AD243" s="171" t="s">
        <v>245</v>
      </c>
      <c r="AE243" s="389">
        <v>0.17061000000000001</v>
      </c>
      <c r="AF243" s="192" t="s">
        <v>718</v>
      </c>
    </row>
    <row r="244" spans="29:32" x14ac:dyDescent="0.25">
      <c r="AC244" s="352" t="s">
        <v>751</v>
      </c>
      <c r="AD244" s="171" t="s">
        <v>400</v>
      </c>
      <c r="AE244" s="389">
        <v>0.27459</v>
      </c>
      <c r="AF244" s="192" t="s">
        <v>719</v>
      </c>
    </row>
    <row r="245" spans="29:32" x14ac:dyDescent="0.25">
      <c r="AC245" s="352" t="s">
        <v>752</v>
      </c>
      <c r="AD245" s="171" t="s">
        <v>245</v>
      </c>
      <c r="AE245" s="389">
        <v>0.20946999999999999</v>
      </c>
      <c r="AF245" s="192" t="s">
        <v>718</v>
      </c>
    </row>
    <row r="246" spans="29:32" x14ac:dyDescent="0.25">
      <c r="AC246" s="352" t="s">
        <v>753</v>
      </c>
      <c r="AD246" s="171" t="s">
        <v>400</v>
      </c>
      <c r="AE246" s="389">
        <v>0.33712999999999999</v>
      </c>
      <c r="AF246" s="192" t="s">
        <v>719</v>
      </c>
    </row>
    <row r="247" spans="29:32" x14ac:dyDescent="0.25">
      <c r="AC247" s="352" t="s">
        <v>754</v>
      </c>
      <c r="AD247" s="171" t="s">
        <v>245</v>
      </c>
      <c r="AE247" s="389">
        <v>0.18084</v>
      </c>
      <c r="AF247" s="192" t="s">
        <v>720</v>
      </c>
    </row>
    <row r="248" spans="29:32" x14ac:dyDescent="0.25">
      <c r="AC248" s="352" t="s">
        <v>755</v>
      </c>
      <c r="AD248" s="171" t="s">
        <v>400</v>
      </c>
      <c r="AE248" s="389">
        <v>0.29103000000000001</v>
      </c>
      <c r="AF248" s="192" t="s">
        <v>719</v>
      </c>
    </row>
    <row r="249" spans="29:32" x14ac:dyDescent="0.25">
      <c r="AC249" s="352" t="s">
        <v>756</v>
      </c>
      <c r="AD249" s="171" t="s">
        <v>245</v>
      </c>
      <c r="AE249" s="389">
        <v>0.15371000000000001</v>
      </c>
      <c r="AF249" s="192" t="s">
        <v>718</v>
      </c>
    </row>
    <row r="250" spans="29:32" x14ac:dyDescent="0.25">
      <c r="AC250" s="352" t="s">
        <v>757</v>
      </c>
      <c r="AD250" s="171" t="s">
        <v>400</v>
      </c>
      <c r="AE250" s="389">
        <v>0.24736</v>
      </c>
      <c r="AF250" s="192" t="s">
        <v>719</v>
      </c>
    </row>
    <row r="251" spans="29:32" x14ac:dyDescent="0.25">
      <c r="AC251" s="352" t="s">
        <v>758</v>
      </c>
      <c r="AD251" s="171" t="s">
        <v>245</v>
      </c>
      <c r="AE251" s="389">
        <v>0.19228000000000001</v>
      </c>
      <c r="AF251" s="192" t="s">
        <v>718</v>
      </c>
    </row>
    <row r="252" spans="29:32" x14ac:dyDescent="0.25">
      <c r="AC252" s="352" t="s">
        <v>759</v>
      </c>
      <c r="AD252" s="171" t="s">
        <v>400</v>
      </c>
      <c r="AE252" s="389">
        <v>0.30945</v>
      </c>
      <c r="AF252" s="192" t="s">
        <v>719</v>
      </c>
    </row>
    <row r="253" spans="29:32" x14ac:dyDescent="0.25">
      <c r="AC253" s="352" t="s">
        <v>760</v>
      </c>
      <c r="AD253" s="171" t="s">
        <v>245</v>
      </c>
      <c r="AE253" s="389">
        <v>0.28294999999999998</v>
      </c>
      <c r="AF253" s="192" t="s">
        <v>718</v>
      </c>
    </row>
    <row r="254" spans="29:32" x14ac:dyDescent="0.25">
      <c r="AC254" s="352" t="s">
        <v>761</v>
      </c>
      <c r="AD254" s="171" t="s">
        <v>400</v>
      </c>
      <c r="AE254" s="389">
        <v>0.45535999999999999</v>
      </c>
      <c r="AF254" s="192" t="s">
        <v>719</v>
      </c>
    </row>
    <row r="255" spans="29:32" x14ac:dyDescent="0.25">
      <c r="AC255" s="352" t="s">
        <v>762</v>
      </c>
      <c r="AD255" s="171" t="s">
        <v>245</v>
      </c>
      <c r="AE255" s="389">
        <v>0.1052</v>
      </c>
      <c r="AF255" s="192" t="s">
        <v>718</v>
      </c>
    </row>
    <row r="256" spans="29:32" x14ac:dyDescent="0.25">
      <c r="AC256" s="352" t="s">
        <v>763</v>
      </c>
      <c r="AD256" s="171" t="s">
        <v>400</v>
      </c>
      <c r="AE256" s="389">
        <v>0.16930000000000001</v>
      </c>
      <c r="AF256" s="192" t="s">
        <v>719</v>
      </c>
    </row>
    <row r="257" spans="29:32" x14ac:dyDescent="0.25">
      <c r="AC257" s="352" t="s">
        <v>764</v>
      </c>
      <c r="AD257" s="171" t="s">
        <v>245</v>
      </c>
      <c r="AE257" s="389">
        <v>0.10895000000000001</v>
      </c>
      <c r="AF257" s="192" t="s">
        <v>718</v>
      </c>
    </row>
    <row r="258" spans="29:32" x14ac:dyDescent="0.25">
      <c r="AC258" s="352" t="s">
        <v>765</v>
      </c>
      <c r="AD258" s="171" t="s">
        <v>400</v>
      </c>
      <c r="AE258" s="389">
        <v>0.17534</v>
      </c>
      <c r="AF258" s="192" t="s">
        <v>719</v>
      </c>
    </row>
    <row r="259" spans="29:32" x14ac:dyDescent="0.25">
      <c r="AC259" s="352" t="s">
        <v>766</v>
      </c>
      <c r="AD259" s="171" t="s">
        <v>245</v>
      </c>
      <c r="AE259" s="389">
        <v>0.13177</v>
      </c>
      <c r="AF259" s="192" t="s">
        <v>718</v>
      </c>
    </row>
    <row r="260" spans="29:32" x14ac:dyDescent="0.25">
      <c r="AC260" s="352" t="s">
        <v>767</v>
      </c>
      <c r="AD260" s="171" t="s">
        <v>400</v>
      </c>
      <c r="AE260" s="389">
        <v>0.21207000000000001</v>
      </c>
      <c r="AF260" s="192" t="s">
        <v>719</v>
      </c>
    </row>
    <row r="261" spans="29:32" x14ac:dyDescent="0.25">
      <c r="AC261" s="352" t="s">
        <v>768</v>
      </c>
      <c r="AD261" s="171" t="s">
        <v>245</v>
      </c>
      <c r="AE261" s="389">
        <v>0.11473</v>
      </c>
      <c r="AF261" s="192" t="s">
        <v>718</v>
      </c>
    </row>
    <row r="262" spans="29:32" x14ac:dyDescent="0.25">
      <c r="AC262" s="353" t="s">
        <v>769</v>
      </c>
      <c r="AD262" s="171" t="s">
        <v>400</v>
      </c>
      <c r="AE262" s="389">
        <v>0.18464000000000003</v>
      </c>
      <c r="AF262" s="192" t="s">
        <v>721</v>
      </c>
    </row>
    <row r="263" spans="29:32" x14ac:dyDescent="0.25">
      <c r="AC263" s="352" t="s">
        <v>770</v>
      </c>
      <c r="AD263" s="171" t="s">
        <v>400</v>
      </c>
      <c r="AE263" s="390">
        <v>0.32027</v>
      </c>
      <c r="AF263" s="192" t="s">
        <v>721</v>
      </c>
    </row>
    <row r="264" spans="29:32" x14ac:dyDescent="0.25">
      <c r="AC264" s="352" t="s">
        <v>771</v>
      </c>
      <c r="AD264" s="171" t="s">
        <v>245</v>
      </c>
      <c r="AE264" s="390">
        <v>0.19900999999999999</v>
      </c>
      <c r="AF264" s="192" t="s">
        <v>720</v>
      </c>
    </row>
    <row r="265" spans="29:32" x14ac:dyDescent="0.25">
      <c r="AC265" s="352" t="s">
        <v>772</v>
      </c>
      <c r="AD265" s="171" t="s">
        <v>245</v>
      </c>
      <c r="AE265" s="406">
        <v>0.14954999999999999</v>
      </c>
      <c r="AF265" s="354" t="s">
        <v>244</v>
      </c>
    </row>
    <row r="266" spans="29:32" x14ac:dyDescent="0.25">
      <c r="AC266" s="352" t="s">
        <v>773</v>
      </c>
      <c r="AD266" s="171" t="s">
        <v>400</v>
      </c>
      <c r="AE266" s="406">
        <v>0.24068000000000001</v>
      </c>
      <c r="AF266" s="192" t="s">
        <v>721</v>
      </c>
    </row>
    <row r="267" spans="29:32" x14ac:dyDescent="0.25">
      <c r="AC267" s="352" t="s">
        <v>774</v>
      </c>
      <c r="AD267" s="171" t="s">
        <v>245</v>
      </c>
      <c r="AE267" s="406">
        <v>0.19455</v>
      </c>
      <c r="AF267" s="354" t="s">
        <v>244</v>
      </c>
    </row>
    <row r="268" spans="29:32" x14ac:dyDescent="0.25">
      <c r="AC268" s="352" t="s">
        <v>775</v>
      </c>
      <c r="AD268" s="171" t="s">
        <v>400</v>
      </c>
      <c r="AE268" s="406">
        <v>0.31309999999999999</v>
      </c>
      <c r="AF268" s="192" t="s">
        <v>721</v>
      </c>
    </row>
    <row r="269" spans="29:32" x14ac:dyDescent="0.25">
      <c r="AC269" s="352" t="s">
        <v>776</v>
      </c>
      <c r="AD269" s="171" t="s">
        <v>245</v>
      </c>
      <c r="AE269" s="406">
        <v>0.27777000000000002</v>
      </c>
      <c r="AF269" s="354" t="s">
        <v>244</v>
      </c>
    </row>
    <row r="270" spans="29:32" x14ac:dyDescent="0.25">
      <c r="AC270" s="352" t="s">
        <v>777</v>
      </c>
      <c r="AD270" s="171" t="s">
        <v>400</v>
      </c>
      <c r="AE270" s="406">
        <v>0.44702999999999998</v>
      </c>
      <c r="AF270" s="354" t="s">
        <v>721</v>
      </c>
    </row>
    <row r="271" spans="29:32" x14ac:dyDescent="0.25">
      <c r="AC271" s="352" t="s">
        <v>778</v>
      </c>
      <c r="AD271" s="171" t="s">
        <v>245</v>
      </c>
      <c r="AE271" s="406">
        <v>0.25213000000000002</v>
      </c>
      <c r="AF271" s="354" t="s">
        <v>244</v>
      </c>
    </row>
    <row r="272" spans="29:32" x14ac:dyDescent="0.25">
      <c r="AC272" s="352" t="s">
        <v>779</v>
      </c>
      <c r="AD272" s="171" t="s">
        <v>400</v>
      </c>
      <c r="AE272" s="406">
        <v>0.40576000000000001</v>
      </c>
      <c r="AF272" s="354" t="s">
        <v>721</v>
      </c>
    </row>
    <row r="273" spans="29:32" x14ac:dyDescent="0.25">
      <c r="AC273" s="352" t="s">
        <v>780</v>
      </c>
      <c r="AD273" s="171" t="s">
        <v>245</v>
      </c>
      <c r="AE273" s="398">
        <v>0.23741000000000001</v>
      </c>
      <c r="AF273" s="354" t="s">
        <v>244</v>
      </c>
    </row>
    <row r="274" spans="29:32" x14ac:dyDescent="0.25">
      <c r="AC274" s="353" t="s">
        <v>781</v>
      </c>
      <c r="AD274" s="171" t="s">
        <v>400</v>
      </c>
      <c r="AE274" s="398">
        <v>0.38207000000000002</v>
      </c>
      <c r="AF274" s="354" t="s">
        <v>721</v>
      </c>
    </row>
    <row r="275" spans="29:32" x14ac:dyDescent="0.25">
      <c r="AC275" s="352" t="s">
        <v>782</v>
      </c>
      <c r="AD275" s="171" t="s">
        <v>245</v>
      </c>
      <c r="AE275" s="398">
        <v>0.22833000000000001</v>
      </c>
      <c r="AF275" s="354" t="s">
        <v>244</v>
      </c>
    </row>
    <row r="276" spans="29:32" x14ac:dyDescent="0.25">
      <c r="AC276" s="352" t="s">
        <v>781</v>
      </c>
      <c r="AD276" s="171" t="s">
        <v>400</v>
      </c>
      <c r="AE276" s="398">
        <v>0.36747000000000002</v>
      </c>
      <c r="AF276" s="354" t="s">
        <v>721</v>
      </c>
    </row>
    <row r="277" spans="29:32" x14ac:dyDescent="0.25">
      <c r="AC277" s="352" t="s">
        <v>783</v>
      </c>
      <c r="AD277" s="171" t="s">
        <v>245</v>
      </c>
      <c r="AE277" s="398">
        <v>0.3846</v>
      </c>
      <c r="AF277" s="354" t="s">
        <v>244</v>
      </c>
    </row>
    <row r="278" spans="29:32" x14ac:dyDescent="0.25">
      <c r="AC278" s="352" t="s">
        <v>784</v>
      </c>
      <c r="AD278" s="171" t="s">
        <v>400</v>
      </c>
      <c r="AE278" s="398">
        <v>0.61895999999999995</v>
      </c>
      <c r="AF278" s="354" t="s">
        <v>721</v>
      </c>
    </row>
    <row r="279" spans="29:32" x14ac:dyDescent="0.25">
      <c r="AC279" s="352" t="s">
        <v>785</v>
      </c>
      <c r="AD279" s="171" t="s">
        <v>245</v>
      </c>
      <c r="AE279" s="398">
        <v>0.23644999999999999</v>
      </c>
      <c r="AF279" s="354" t="s">
        <v>244</v>
      </c>
    </row>
    <row r="280" spans="29:32" x14ac:dyDescent="0.25">
      <c r="AC280" s="352" t="s">
        <v>786</v>
      </c>
      <c r="AD280" s="171" t="s">
        <v>400</v>
      </c>
      <c r="AE280" s="398">
        <v>0.38052999999999998</v>
      </c>
      <c r="AF280" s="354" t="s">
        <v>721</v>
      </c>
    </row>
    <row r="281" spans="29:32" x14ac:dyDescent="0.25">
      <c r="AC281" s="352" t="s">
        <v>787</v>
      </c>
      <c r="AD281" s="171" t="s">
        <v>245</v>
      </c>
      <c r="AE281" s="406">
        <v>0.27244000000000002</v>
      </c>
      <c r="AF281" s="354" t="s">
        <v>244</v>
      </c>
    </row>
    <row r="282" spans="29:32" x14ac:dyDescent="0.25">
      <c r="AC282" s="352" t="s">
        <v>788</v>
      </c>
      <c r="AD282" s="171" t="s">
        <v>400</v>
      </c>
      <c r="AE282" s="406">
        <v>0.43845000000000001</v>
      </c>
      <c r="AF282" s="354" t="s">
        <v>721</v>
      </c>
    </row>
    <row r="283" spans="29:32" x14ac:dyDescent="0.25">
      <c r="AC283" s="352" t="s">
        <v>789</v>
      </c>
      <c r="AD283" s="171" t="s">
        <v>245</v>
      </c>
      <c r="AE283" s="406">
        <v>0.25162000000000001</v>
      </c>
      <c r="AF283" s="354" t="s">
        <v>244</v>
      </c>
    </row>
    <row r="284" spans="29:32" x14ac:dyDescent="0.25">
      <c r="AC284" s="352" t="s">
        <v>790</v>
      </c>
      <c r="AD284" s="171" t="s">
        <v>400</v>
      </c>
      <c r="AE284" s="406">
        <v>0.40494000000000002</v>
      </c>
      <c r="AF284" s="354" t="s">
        <v>721</v>
      </c>
    </row>
    <row r="285" spans="29:32" x14ac:dyDescent="0.25">
      <c r="AC285" s="352" t="s">
        <v>791</v>
      </c>
      <c r="AD285" s="171" t="s">
        <v>245</v>
      </c>
      <c r="AE285" s="389">
        <v>0.11551</v>
      </c>
      <c r="AF285" s="354" t="s">
        <v>244</v>
      </c>
    </row>
    <row r="286" spans="29:32" x14ac:dyDescent="0.25">
      <c r="AC286" s="352" t="s">
        <v>792</v>
      </c>
      <c r="AD286" s="171" t="s">
        <v>400</v>
      </c>
      <c r="AE286" s="389">
        <v>0.18589</v>
      </c>
      <c r="AF286" s="354" t="s">
        <v>721</v>
      </c>
    </row>
    <row r="287" spans="29:32" x14ac:dyDescent="0.25">
      <c r="AC287" s="352" t="s">
        <v>793</v>
      </c>
      <c r="AD287" s="171" t="s">
        <v>245</v>
      </c>
      <c r="AE287" s="398">
        <v>0.79127999999999998</v>
      </c>
      <c r="AF287" s="354" t="s">
        <v>244</v>
      </c>
    </row>
    <row r="288" spans="29:32" x14ac:dyDescent="0.25">
      <c r="AC288" s="352" t="s">
        <v>794</v>
      </c>
      <c r="AD288" s="171" t="s">
        <v>400</v>
      </c>
      <c r="AE288" s="398">
        <v>1.2734399999999999</v>
      </c>
      <c r="AF288" s="192" t="s">
        <v>721</v>
      </c>
    </row>
    <row r="289" spans="29:32" x14ac:dyDescent="0.25">
      <c r="AC289" s="352" t="s">
        <v>795</v>
      </c>
      <c r="AD289" s="171" t="s">
        <v>245</v>
      </c>
      <c r="AE289" s="398">
        <v>0.87458000000000002</v>
      </c>
      <c r="AF289" s="354" t="s">
        <v>244</v>
      </c>
    </row>
    <row r="290" spans="29:32" x14ac:dyDescent="0.25">
      <c r="AC290" s="352" t="s">
        <v>796</v>
      </c>
      <c r="AD290" s="171" t="s">
        <v>400</v>
      </c>
      <c r="AE290" s="398">
        <v>1.4075</v>
      </c>
      <c r="AF290" s="192" t="s">
        <v>721</v>
      </c>
    </row>
    <row r="291" spans="29:32" x14ac:dyDescent="0.25">
      <c r="AC291" s="352" t="s">
        <v>797</v>
      </c>
      <c r="AD291" s="171" t="s">
        <v>245</v>
      </c>
      <c r="AE291" s="398">
        <v>0.83823999999999999</v>
      </c>
      <c r="AF291" s="354" t="s">
        <v>244</v>
      </c>
    </row>
    <row r="292" spans="29:32" x14ac:dyDescent="0.25">
      <c r="AC292" s="352" t="s">
        <v>798</v>
      </c>
      <c r="AD292" s="171" t="s">
        <v>400</v>
      </c>
      <c r="AE292" s="398">
        <v>1.3490200000000001</v>
      </c>
      <c r="AF292" s="354" t="s">
        <v>721</v>
      </c>
    </row>
    <row r="293" spans="29:32" x14ac:dyDescent="0.25">
      <c r="AC293" s="192" t="s">
        <v>243</v>
      </c>
      <c r="AD293" s="171" t="s">
        <v>240</v>
      </c>
      <c r="AE293" s="407">
        <v>0.12076000000000001</v>
      </c>
      <c r="AF293" s="192" t="s">
        <v>239</v>
      </c>
    </row>
    <row r="294" spans="29:32" x14ac:dyDescent="0.25">
      <c r="AC294" s="192" t="s">
        <v>710</v>
      </c>
      <c r="AD294" s="171" t="s">
        <v>240</v>
      </c>
      <c r="AE294" s="407">
        <v>2.7789999999999999E-2</v>
      </c>
      <c r="AF294" s="192" t="s">
        <v>239</v>
      </c>
    </row>
    <row r="295" spans="29:32" x14ac:dyDescent="0.25">
      <c r="AC295" s="192" t="s">
        <v>242</v>
      </c>
      <c r="AD295" s="171" t="s">
        <v>240</v>
      </c>
      <c r="AE295" s="389">
        <v>0.21176</v>
      </c>
      <c r="AF295" s="192" t="s">
        <v>239</v>
      </c>
    </row>
    <row r="296" spans="29:32" x14ac:dyDescent="0.25">
      <c r="AC296" s="192" t="s">
        <v>242</v>
      </c>
      <c r="AD296" s="171" t="s">
        <v>245</v>
      </c>
      <c r="AE296" s="389">
        <v>0.31763999999999998</v>
      </c>
      <c r="AF296" s="192" t="s">
        <v>718</v>
      </c>
    </row>
    <row r="297" spans="29:32" x14ac:dyDescent="0.25">
      <c r="AC297" s="192" t="s">
        <v>241</v>
      </c>
      <c r="AD297" s="171" t="s">
        <v>240</v>
      </c>
      <c r="AE297" s="389">
        <v>0.15018000000000001</v>
      </c>
      <c r="AF297" s="192" t="s">
        <v>239</v>
      </c>
    </row>
    <row r="298" spans="29:32" x14ac:dyDescent="0.25">
      <c r="AC298" s="192" t="s">
        <v>711</v>
      </c>
      <c r="AD298" s="171" t="s">
        <v>240</v>
      </c>
      <c r="AE298" s="406">
        <v>0.112863</v>
      </c>
      <c r="AF298" s="192" t="s">
        <v>239</v>
      </c>
    </row>
    <row r="299" spans="29:32" x14ac:dyDescent="0.25">
      <c r="AC299" s="354" t="s">
        <v>712</v>
      </c>
      <c r="AD299" s="171" t="s">
        <v>240</v>
      </c>
      <c r="AE299" s="406">
        <v>1.8737999999999998E-2</v>
      </c>
      <c r="AF299" s="192" t="s">
        <v>239</v>
      </c>
    </row>
    <row r="300" spans="29:32" x14ac:dyDescent="0.25">
      <c r="AC300" s="354" t="s">
        <v>713</v>
      </c>
      <c r="AD300" s="171" t="s">
        <v>240</v>
      </c>
      <c r="AE300" s="406">
        <v>0.12951799999999999</v>
      </c>
      <c r="AF300" s="192" t="s">
        <v>239</v>
      </c>
    </row>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2:Z186"/>
  <sheetViews>
    <sheetView showGridLines="0" tabSelected="1" topLeftCell="A119" zoomScale="60" zoomScaleNormal="60" workbookViewId="0">
      <selection activeCell="Q118" sqref="Q118"/>
    </sheetView>
  </sheetViews>
  <sheetFormatPr defaultColWidth="9.140625" defaultRowHeight="15" x14ac:dyDescent="0.25"/>
  <cols>
    <col min="1" max="1" width="3" customWidth="1"/>
    <col min="2" max="2" width="9.140625" style="4"/>
    <col min="3" max="3" width="36.140625" style="4" customWidth="1"/>
    <col min="4" max="4" width="19.140625" style="4" customWidth="1"/>
    <col min="5" max="5" width="21.85546875" style="4" customWidth="1"/>
    <col min="6" max="6" width="21.5703125" style="4" customWidth="1"/>
    <col min="7" max="7" width="20.140625" style="4" customWidth="1"/>
    <col min="8" max="8" width="17.85546875" style="4" customWidth="1"/>
    <col min="9" max="9" width="19.85546875" style="4" customWidth="1"/>
    <col min="10" max="10" width="20.42578125" style="4" customWidth="1"/>
    <col min="11" max="13" width="17.85546875" style="21" customWidth="1"/>
    <col min="14" max="14" width="23" style="21" customWidth="1"/>
    <col min="15" max="15" width="25" style="21" customWidth="1"/>
    <col min="16" max="16" width="21.42578125" style="21" customWidth="1"/>
    <col min="17" max="17" width="25.42578125" style="21" customWidth="1"/>
    <col min="18" max="20" width="19.42578125" style="21" customWidth="1"/>
    <col min="21" max="21" width="27.140625" style="21" customWidth="1"/>
    <col min="22" max="22" width="33.140625" style="21" customWidth="1"/>
    <col min="23" max="23" width="30" style="4" customWidth="1"/>
    <col min="24" max="16384" width="9.140625" style="4"/>
  </cols>
  <sheetData>
    <row r="2" spans="1:26" x14ac:dyDescent="0.25">
      <c r="A2" s="1"/>
      <c r="B2" s="16"/>
      <c r="C2" s="16"/>
      <c r="D2" s="16"/>
      <c r="E2" s="16"/>
      <c r="F2" s="16"/>
      <c r="G2" s="16"/>
      <c r="H2" s="16"/>
      <c r="I2" s="16"/>
      <c r="J2" s="16"/>
    </row>
    <row r="3" spans="1:26" ht="15" customHeight="1" x14ac:dyDescent="0.25">
      <c r="A3" s="1"/>
      <c r="B3" s="53"/>
      <c r="C3" s="54"/>
      <c r="D3" s="54"/>
      <c r="E3" s="54"/>
      <c r="F3" s="54"/>
      <c r="G3" s="54"/>
      <c r="H3" s="54"/>
      <c r="I3" s="54"/>
      <c r="J3" s="54"/>
      <c r="K3" s="54"/>
      <c r="L3" s="54"/>
      <c r="M3" s="54"/>
      <c r="N3" s="54"/>
      <c r="O3" s="54"/>
      <c r="P3" s="54"/>
      <c r="Q3" s="54"/>
      <c r="R3" s="54"/>
      <c r="S3" s="54"/>
      <c r="T3" s="54"/>
      <c r="U3" s="54"/>
      <c r="V3" s="54"/>
      <c r="W3" s="54"/>
      <c r="X3" s="55"/>
    </row>
    <row r="4" spans="1:26" s="3" customFormat="1" ht="15" customHeight="1" x14ac:dyDescent="0.25">
      <c r="A4" s="16"/>
      <c r="B4" s="56" t="s">
        <v>56</v>
      </c>
      <c r="C4" s="57"/>
      <c r="D4" s="57"/>
      <c r="E4" s="57"/>
      <c r="F4" s="57"/>
      <c r="G4" s="57"/>
      <c r="H4" s="57"/>
      <c r="I4" s="57"/>
      <c r="J4" s="57"/>
      <c r="K4" s="57"/>
      <c r="L4" s="57"/>
      <c r="M4" s="57"/>
      <c r="N4" s="57"/>
      <c r="O4" s="57"/>
      <c r="P4" s="57"/>
      <c r="Q4" s="57"/>
      <c r="R4" s="57"/>
      <c r="S4" s="57"/>
      <c r="T4" s="57"/>
      <c r="U4" s="57"/>
      <c r="V4" s="57"/>
      <c r="W4" s="57"/>
      <c r="X4" s="58"/>
      <c r="Y4" s="23"/>
    </row>
    <row r="5" spans="1:26" s="3" customFormat="1" ht="15.75" customHeight="1" x14ac:dyDescent="0.25">
      <c r="A5" s="16"/>
      <c r="B5" s="59"/>
      <c r="C5" s="60"/>
      <c r="D5" s="60"/>
      <c r="E5" s="60"/>
      <c r="F5" s="60"/>
      <c r="G5" s="60"/>
      <c r="H5" s="60"/>
      <c r="I5" s="60"/>
      <c r="J5" s="60"/>
      <c r="K5" s="60"/>
      <c r="L5" s="60"/>
      <c r="M5" s="60"/>
      <c r="N5" s="60"/>
      <c r="O5" s="60"/>
      <c r="P5" s="60"/>
      <c r="Q5" s="60"/>
      <c r="R5" s="60"/>
      <c r="S5" s="60"/>
      <c r="T5" s="60"/>
      <c r="U5" s="60"/>
      <c r="V5" s="60"/>
      <c r="W5" s="60"/>
      <c r="X5" s="61"/>
      <c r="Y5" s="23"/>
    </row>
    <row r="6" spans="1:26" s="3" customFormat="1" ht="18.75" x14ac:dyDescent="0.25">
      <c r="A6" s="16"/>
      <c r="B6" s="17"/>
      <c r="C6" s="2"/>
      <c r="D6" s="2"/>
      <c r="E6" s="2"/>
      <c r="F6" s="2"/>
      <c r="G6" s="2"/>
      <c r="H6" s="2"/>
      <c r="I6" s="2"/>
      <c r="J6" s="2"/>
      <c r="K6" s="22"/>
      <c r="L6" s="22"/>
      <c r="M6" s="22"/>
      <c r="N6" s="22"/>
      <c r="O6" s="22"/>
      <c r="P6" s="21"/>
      <c r="Q6" s="21"/>
      <c r="R6" s="21"/>
      <c r="S6" s="21"/>
      <c r="T6" s="21"/>
      <c r="U6" s="21"/>
      <c r="V6" s="21"/>
      <c r="W6" s="25"/>
      <c r="X6" s="51"/>
    </row>
    <row r="7" spans="1:26" s="3" customFormat="1" ht="19.5" thickBot="1" x14ac:dyDescent="0.3">
      <c r="A7" s="16"/>
      <c r="B7" s="26"/>
      <c r="C7" s="27" t="s">
        <v>46</v>
      </c>
      <c r="D7" s="27"/>
      <c r="E7" s="27"/>
      <c r="F7" s="27"/>
      <c r="G7" s="27"/>
      <c r="H7" s="27"/>
      <c r="I7" s="27"/>
      <c r="J7" s="27"/>
      <c r="K7" s="27"/>
      <c r="L7" s="27"/>
      <c r="M7" s="27"/>
      <c r="N7" s="27"/>
      <c r="O7" s="27"/>
      <c r="P7" s="27"/>
      <c r="Q7" s="27"/>
      <c r="R7" s="27"/>
      <c r="S7" s="27"/>
      <c r="T7" s="27"/>
      <c r="U7" s="27"/>
      <c r="V7" s="27"/>
      <c r="W7" s="27"/>
      <c r="X7" s="28"/>
      <c r="Y7" s="23"/>
    </row>
    <row r="8" spans="1:26" s="62" customFormat="1" x14ac:dyDescent="0.25">
      <c r="A8" s="4"/>
      <c r="B8" s="30"/>
      <c r="C8" s="63"/>
      <c r="D8" s="18"/>
      <c r="E8" s="18"/>
      <c r="F8" s="18"/>
      <c r="G8" s="18"/>
      <c r="H8" s="18"/>
      <c r="I8" s="18"/>
      <c r="J8" s="18"/>
      <c r="K8" s="18"/>
      <c r="L8" s="18"/>
      <c r="M8" s="18"/>
      <c r="N8" s="18"/>
      <c r="O8" s="18"/>
      <c r="P8" s="18"/>
      <c r="Q8" s="18"/>
      <c r="R8" s="18"/>
      <c r="S8" s="18"/>
      <c r="T8" s="18"/>
      <c r="U8" s="18"/>
      <c r="V8" s="18"/>
      <c r="W8" s="18"/>
      <c r="X8" s="65"/>
      <c r="Y8" s="4"/>
      <c r="Z8" s="4"/>
    </row>
    <row r="9" spans="1:26" s="3" customFormat="1" x14ac:dyDescent="0.25">
      <c r="A9" s="13"/>
      <c r="B9" s="14"/>
      <c r="C9" s="20" t="s">
        <v>673</v>
      </c>
      <c r="D9" s="5"/>
      <c r="E9" s="5"/>
      <c r="F9" s="5"/>
      <c r="G9" s="5"/>
      <c r="H9" s="5"/>
      <c r="I9" s="5"/>
      <c r="J9" s="5"/>
      <c r="K9" s="5"/>
      <c r="L9" s="5"/>
      <c r="M9" s="5"/>
      <c r="N9" s="5"/>
      <c r="O9" s="5"/>
      <c r="P9" s="18"/>
      <c r="Q9" s="18"/>
      <c r="R9" s="18"/>
      <c r="S9" s="18"/>
      <c r="T9" s="18"/>
      <c r="U9" s="18"/>
      <c r="V9" s="18"/>
      <c r="W9" s="18"/>
      <c r="X9" s="65"/>
      <c r="Y9" s="23"/>
    </row>
    <row r="10" spans="1:26" s="3" customFormat="1" ht="17.25" customHeight="1" x14ac:dyDescent="0.35">
      <c r="A10" s="13"/>
      <c r="B10" s="14"/>
      <c r="C10" s="7" t="s">
        <v>29</v>
      </c>
      <c r="D10" s="5"/>
      <c r="E10" s="5"/>
      <c r="F10" s="5"/>
      <c r="G10" s="5"/>
      <c r="H10" s="5"/>
      <c r="I10" s="5"/>
      <c r="J10" s="5"/>
      <c r="K10" s="5"/>
      <c r="L10" s="5"/>
      <c r="M10" s="5"/>
      <c r="N10" s="5"/>
      <c r="O10" s="5"/>
      <c r="P10" s="18"/>
      <c r="Q10" s="18"/>
      <c r="R10" s="18"/>
      <c r="S10" s="18"/>
      <c r="T10" s="18"/>
      <c r="U10" s="18"/>
      <c r="V10" s="18"/>
      <c r="W10" s="18"/>
      <c r="X10" s="65"/>
      <c r="Y10" s="23"/>
    </row>
    <row r="11" spans="1:26" s="3" customFormat="1" ht="18" customHeight="1" x14ac:dyDescent="0.25">
      <c r="A11" s="13"/>
      <c r="B11" s="14"/>
      <c r="C11" s="8" t="s">
        <v>30</v>
      </c>
      <c r="D11" s="6"/>
      <c r="E11" s="6"/>
      <c r="F11" s="6"/>
      <c r="G11" s="6"/>
      <c r="H11" s="6"/>
      <c r="I11" s="6"/>
      <c r="J11" s="6"/>
      <c r="K11" s="6"/>
      <c r="L11" s="6"/>
      <c r="M11" s="6"/>
      <c r="N11" s="6"/>
      <c r="O11" s="6"/>
      <c r="P11" s="18"/>
      <c r="Q11" s="18"/>
      <c r="R11" s="18"/>
      <c r="S11" s="18"/>
      <c r="T11" s="18"/>
      <c r="U11" s="18"/>
      <c r="V11" s="18"/>
      <c r="W11" s="18"/>
      <c r="X11" s="65"/>
      <c r="Y11" s="23"/>
    </row>
    <row r="12" spans="1:26" s="3" customFormat="1" ht="18" customHeight="1" x14ac:dyDescent="0.25">
      <c r="A12" s="13"/>
      <c r="B12" s="14"/>
      <c r="C12" s="8" t="s">
        <v>31</v>
      </c>
      <c r="D12" s="6"/>
      <c r="E12" s="6"/>
      <c r="F12" s="6"/>
      <c r="G12" s="6"/>
      <c r="H12" s="6"/>
      <c r="I12" s="6"/>
      <c r="J12" s="6"/>
      <c r="K12" s="6"/>
      <c r="L12" s="6"/>
      <c r="M12" s="6"/>
      <c r="N12" s="6"/>
      <c r="O12" s="6"/>
      <c r="P12" s="18"/>
      <c r="Q12" s="18"/>
      <c r="R12" s="18"/>
      <c r="S12" s="18"/>
      <c r="T12" s="18"/>
      <c r="U12" s="18"/>
      <c r="V12" s="18"/>
      <c r="W12" s="18"/>
      <c r="X12" s="65"/>
      <c r="Y12" s="23"/>
    </row>
    <row r="13" spans="1:26" s="3" customFormat="1" ht="33" customHeight="1" thickBot="1" x14ac:dyDescent="0.3">
      <c r="A13" s="13"/>
      <c r="B13" s="14"/>
      <c r="C13" s="80"/>
      <c r="D13" s="6"/>
      <c r="E13" s="6"/>
      <c r="F13" s="6"/>
      <c r="G13" s="6"/>
      <c r="H13" s="6"/>
      <c r="I13" s="6"/>
      <c r="J13" s="6"/>
      <c r="K13" s="6"/>
      <c r="L13" s="6"/>
      <c r="M13" s="6"/>
      <c r="N13" s="6"/>
      <c r="O13" s="6"/>
      <c r="P13" s="18"/>
      <c r="Q13" s="18"/>
      <c r="R13" s="18"/>
      <c r="S13" s="18"/>
      <c r="T13" s="18"/>
      <c r="U13" s="18"/>
      <c r="V13" s="18"/>
      <c r="W13" s="18"/>
      <c r="X13" s="65"/>
      <c r="Y13" s="23"/>
    </row>
    <row r="14" spans="1:26" s="3" customFormat="1" ht="44.25" customHeight="1" x14ac:dyDescent="0.25">
      <c r="A14" s="13"/>
      <c r="B14" s="14"/>
      <c r="C14" s="42" t="s">
        <v>25</v>
      </c>
      <c r="D14" s="43" t="s">
        <v>1034</v>
      </c>
      <c r="E14" s="6"/>
      <c r="F14" s="6"/>
      <c r="G14" s="6"/>
      <c r="H14" s="6"/>
      <c r="I14" s="5"/>
      <c r="J14" s="5"/>
      <c r="K14" s="8"/>
      <c r="L14" s="6"/>
      <c r="M14" s="6"/>
      <c r="N14" s="6"/>
      <c r="O14" s="6"/>
      <c r="P14" s="18"/>
      <c r="Q14" s="18"/>
      <c r="R14" s="18"/>
      <c r="S14" s="18"/>
      <c r="T14" s="18"/>
      <c r="U14" s="18"/>
      <c r="V14" s="18"/>
      <c r="W14" s="18"/>
      <c r="X14" s="65"/>
      <c r="Y14" s="23"/>
    </row>
    <row r="15" spans="1:26" s="3" customFormat="1" ht="42" customHeight="1" thickBot="1" x14ac:dyDescent="0.3">
      <c r="A15" s="13"/>
      <c r="B15" s="14"/>
      <c r="C15" s="44" t="s">
        <v>44</v>
      </c>
      <c r="D15" s="45" t="s">
        <v>1035</v>
      </c>
      <c r="E15" s="6"/>
      <c r="F15" s="6"/>
      <c r="G15" s="6"/>
      <c r="H15" s="6"/>
      <c r="I15" s="5"/>
      <c r="J15" s="5"/>
      <c r="K15" s="8"/>
      <c r="L15" s="6"/>
      <c r="M15" s="6"/>
      <c r="N15" s="6"/>
      <c r="O15" s="6"/>
      <c r="P15" s="18"/>
      <c r="Q15" s="18"/>
      <c r="R15" s="18"/>
      <c r="S15" s="18"/>
      <c r="T15" s="18"/>
      <c r="U15" s="18"/>
      <c r="V15" s="18"/>
      <c r="W15" s="18"/>
      <c r="X15" s="65"/>
      <c r="Y15" s="23"/>
    </row>
    <row r="16" spans="1:26" s="3" customFormat="1" ht="35.25" customHeight="1" thickBot="1" x14ac:dyDescent="0.3">
      <c r="A16" s="13"/>
      <c r="B16" s="347"/>
      <c r="C16" s="77" t="s">
        <v>26</v>
      </c>
      <c r="D16" s="47">
        <v>2008</v>
      </c>
      <c r="E16" s="47">
        <v>2009</v>
      </c>
      <c r="F16" s="47">
        <v>2010</v>
      </c>
      <c r="G16" s="47">
        <v>2011</v>
      </c>
      <c r="H16" s="47">
        <v>2012</v>
      </c>
      <c r="I16" s="47">
        <v>2013</v>
      </c>
      <c r="J16" s="47">
        <v>2014</v>
      </c>
      <c r="K16" s="47">
        <v>2015</v>
      </c>
      <c r="L16" s="47">
        <v>2016</v>
      </c>
      <c r="M16" s="47">
        <v>2017</v>
      </c>
      <c r="N16" s="47">
        <v>2018</v>
      </c>
      <c r="O16" s="47">
        <v>2019</v>
      </c>
      <c r="P16" s="47" t="s">
        <v>9</v>
      </c>
      <c r="Q16" s="48" t="s">
        <v>8</v>
      </c>
      <c r="R16" s="18"/>
      <c r="S16" s="18"/>
      <c r="T16" s="18"/>
      <c r="U16" s="18"/>
      <c r="V16" s="18"/>
      <c r="W16" s="18"/>
      <c r="X16" s="65"/>
      <c r="Y16" s="23"/>
    </row>
    <row r="17" spans="1:25" s="3" customFormat="1" ht="75" customHeight="1" x14ac:dyDescent="0.25">
      <c r="A17" s="13"/>
      <c r="B17" s="347"/>
      <c r="C17" s="344" t="s">
        <v>57</v>
      </c>
      <c r="D17" s="10">
        <v>2464.5449236733589</v>
      </c>
      <c r="E17" s="37">
        <v>2278.2961923872099</v>
      </c>
      <c r="F17" s="37">
        <v>2318.5946801318423</v>
      </c>
      <c r="G17" s="37">
        <v>2133.178436335274</v>
      </c>
      <c r="H17" s="37">
        <v>2257.7542792812396</v>
      </c>
      <c r="I17" s="37">
        <v>2242.666553391015</v>
      </c>
      <c r="J17" s="37">
        <v>2034.1139563843428</v>
      </c>
      <c r="K17" s="37">
        <v>1935.5501355470778</v>
      </c>
      <c r="L17" s="37">
        <v>1847.4170938081454</v>
      </c>
      <c r="M17" s="37">
        <v>1821.8852669074463</v>
      </c>
      <c r="N17" s="37">
        <v>1855.909445503811</v>
      </c>
      <c r="O17" s="37"/>
      <c r="P17" s="38" t="s">
        <v>54</v>
      </c>
      <c r="Q17" s="732" t="s">
        <v>1036</v>
      </c>
      <c r="R17" s="18"/>
      <c r="S17" s="18"/>
      <c r="T17" s="18"/>
      <c r="U17" s="18"/>
      <c r="V17" s="18"/>
      <c r="W17" s="18"/>
      <c r="X17" s="65"/>
      <c r="Y17" s="23"/>
    </row>
    <row r="18" spans="1:25" s="3" customFormat="1" ht="31.7" customHeight="1" x14ac:dyDescent="0.25">
      <c r="A18" s="13"/>
      <c r="B18" s="347"/>
      <c r="C18" s="344" t="s">
        <v>14</v>
      </c>
      <c r="D18" s="10">
        <v>851.06376855515055</v>
      </c>
      <c r="E18" s="10">
        <v>754.59579730945825</v>
      </c>
      <c r="F18" s="10">
        <v>752.89394972007824</v>
      </c>
      <c r="G18" s="10">
        <v>692.42048953008282</v>
      </c>
      <c r="H18" s="10">
        <v>710.79761854887522</v>
      </c>
      <c r="I18" s="10">
        <v>702.0686154345002</v>
      </c>
      <c r="J18" s="10">
        <v>603.28048489476055</v>
      </c>
      <c r="K18" s="10">
        <v>548.3155843576094</v>
      </c>
      <c r="L18" s="10">
        <v>466.72881369578818</v>
      </c>
      <c r="M18" s="10">
        <v>435.82123073140161</v>
      </c>
      <c r="N18" s="10">
        <v>443.43419551476774</v>
      </c>
      <c r="O18" s="10"/>
      <c r="P18" s="9" t="s">
        <v>54</v>
      </c>
      <c r="Q18" s="733"/>
      <c r="R18" s="18"/>
      <c r="S18" s="18"/>
      <c r="T18" s="18"/>
      <c r="U18" s="18"/>
      <c r="V18" s="18"/>
      <c r="W18" s="18"/>
      <c r="X18" s="65"/>
      <c r="Y18" s="23"/>
    </row>
    <row r="19" spans="1:25" s="3" customFormat="1" ht="30" customHeight="1" x14ac:dyDescent="0.25">
      <c r="A19" s="13"/>
      <c r="B19" s="347"/>
      <c r="C19" s="344" t="s">
        <v>15</v>
      </c>
      <c r="D19" s="10">
        <v>811.33454724507089</v>
      </c>
      <c r="E19" s="10">
        <v>737.44967684799281</v>
      </c>
      <c r="F19" s="10">
        <v>779.63328330989088</v>
      </c>
      <c r="G19" s="10">
        <v>687.08231264051642</v>
      </c>
      <c r="H19" s="10">
        <v>731.30396268971992</v>
      </c>
      <c r="I19" s="10">
        <v>716.58707117561596</v>
      </c>
      <c r="J19" s="10">
        <v>603.1959600806739</v>
      </c>
      <c r="K19" s="10">
        <v>586.07562808046464</v>
      </c>
      <c r="L19" s="10">
        <v>555.76249197436493</v>
      </c>
      <c r="M19" s="10">
        <v>521.18513502584392</v>
      </c>
      <c r="N19" s="10">
        <v>517.20479754345376</v>
      </c>
      <c r="O19" s="10"/>
      <c r="P19" s="9" t="s">
        <v>54</v>
      </c>
      <c r="Q19" s="733"/>
      <c r="R19" s="18"/>
      <c r="S19" s="18"/>
      <c r="T19" s="18"/>
      <c r="U19" s="18"/>
      <c r="V19" s="18"/>
      <c r="W19" s="18"/>
      <c r="X19" s="65"/>
      <c r="Y19" s="23"/>
    </row>
    <row r="20" spans="1:25" s="3" customFormat="1" ht="28.5" customHeight="1" x14ac:dyDescent="0.25">
      <c r="A20" s="13"/>
      <c r="B20" s="347"/>
      <c r="C20" s="344" t="s">
        <v>16</v>
      </c>
      <c r="D20" s="10">
        <v>763.05920531505456</v>
      </c>
      <c r="E20" s="10">
        <v>742.46554235530198</v>
      </c>
      <c r="F20" s="10">
        <v>737.20193449105614</v>
      </c>
      <c r="G20" s="10">
        <v>715.80948541282362</v>
      </c>
      <c r="H20" s="10">
        <v>790.93034119973925</v>
      </c>
      <c r="I20" s="10">
        <v>778.60005754474162</v>
      </c>
      <c r="J20" s="10">
        <v>790.11205337300476</v>
      </c>
      <c r="K20" s="10">
        <v>768.07388425743011</v>
      </c>
      <c r="L20" s="10">
        <v>793.7036690721601</v>
      </c>
      <c r="M20" s="10">
        <v>836.31410813567447</v>
      </c>
      <c r="N20" s="10">
        <v>868.93555782331021</v>
      </c>
      <c r="O20" s="10"/>
      <c r="P20" s="9" t="s">
        <v>54</v>
      </c>
      <c r="Q20" s="733"/>
      <c r="R20" s="18"/>
      <c r="S20" s="18"/>
      <c r="T20" s="18"/>
      <c r="U20" s="18"/>
      <c r="V20" s="18"/>
      <c r="W20" s="18"/>
      <c r="X20" s="65"/>
      <c r="Y20" s="23"/>
    </row>
    <row r="21" spans="1:25" s="3" customFormat="1" ht="36.950000000000003" customHeight="1" x14ac:dyDescent="0.25">
      <c r="A21" s="13"/>
      <c r="B21" s="347"/>
      <c r="C21" s="345" t="s">
        <v>17</v>
      </c>
      <c r="D21" s="342">
        <v>7.3945960685089789</v>
      </c>
      <c r="E21" s="342">
        <v>6.7976375235326723</v>
      </c>
      <c r="F21" s="342">
        <v>6.8948337103956288</v>
      </c>
      <c r="G21" s="342">
        <v>6.3164113358263476</v>
      </c>
      <c r="H21" s="342">
        <v>6.6819209780734559</v>
      </c>
      <c r="I21" s="342">
        <v>6.639429668396633</v>
      </c>
      <c r="J21" s="342">
        <v>6.0180886283560442</v>
      </c>
      <c r="K21" s="342">
        <v>5.7220780924350407</v>
      </c>
      <c r="L21" s="342">
        <v>5.4433456902329054</v>
      </c>
      <c r="M21" s="342">
        <v>5.3591165634411322</v>
      </c>
      <c r="N21" s="342">
        <v>5.4556688973596632</v>
      </c>
      <c r="O21" s="342"/>
      <c r="P21" s="343" t="s">
        <v>55</v>
      </c>
      <c r="Q21" s="733"/>
      <c r="R21" s="18"/>
      <c r="S21" s="18"/>
      <c r="T21" s="18"/>
      <c r="U21" s="18"/>
      <c r="V21" s="18"/>
      <c r="W21" s="18"/>
      <c r="X21" s="65"/>
      <c r="Y21" s="23"/>
    </row>
    <row r="22" spans="1:25" s="3" customFormat="1" ht="29.25" hidden="1" customHeight="1" x14ac:dyDescent="0.25">
      <c r="A22" s="13"/>
      <c r="B22" s="347"/>
      <c r="C22" s="344" t="s">
        <v>3</v>
      </c>
      <c r="D22" s="10"/>
      <c r="E22" s="10"/>
      <c r="F22" s="10"/>
      <c r="G22" s="10"/>
      <c r="H22" s="10"/>
      <c r="I22" s="10"/>
      <c r="J22" s="10"/>
      <c r="K22" s="10"/>
      <c r="L22" s="10"/>
      <c r="M22" s="10"/>
      <c r="N22" s="10"/>
      <c r="O22" s="10"/>
      <c r="P22" s="9" t="s">
        <v>1</v>
      </c>
      <c r="Q22" s="733"/>
      <c r="R22" s="18"/>
      <c r="S22" s="18"/>
      <c r="T22" s="18"/>
      <c r="U22" s="18"/>
      <c r="V22" s="18"/>
      <c r="W22" s="18"/>
      <c r="X22" s="65"/>
      <c r="Y22" s="23"/>
    </row>
    <row r="23" spans="1:25" s="3" customFormat="1" ht="25.5" customHeight="1" x14ac:dyDescent="0.25">
      <c r="A23" s="13"/>
      <c r="B23" s="347"/>
      <c r="C23" s="344" t="s">
        <v>811</v>
      </c>
      <c r="D23" s="10">
        <v>39.08740255808334</v>
      </c>
      <c r="E23" s="10">
        <v>43.785175874455909</v>
      </c>
      <c r="F23" s="10">
        <v>48.865512610817419</v>
      </c>
      <c r="G23" s="10">
        <v>37.866148751851085</v>
      </c>
      <c r="H23" s="10">
        <v>24.722356842905128</v>
      </c>
      <c r="I23" s="10">
        <v>45.41080923615749</v>
      </c>
      <c r="J23" s="10">
        <v>37.525458035903178</v>
      </c>
      <c r="K23" s="10">
        <v>33.085038851573401</v>
      </c>
      <c r="L23" s="10">
        <v>31.222119065832427</v>
      </c>
      <c r="M23" s="10">
        <v>28.564793014525993</v>
      </c>
      <c r="N23" s="10">
        <v>26.334894622279343</v>
      </c>
      <c r="O23" s="10"/>
      <c r="P23" s="9" t="s">
        <v>54</v>
      </c>
      <c r="Q23" s="734"/>
      <c r="R23" s="18"/>
      <c r="S23" s="18"/>
      <c r="T23" s="18"/>
      <c r="U23" s="18"/>
      <c r="V23" s="18"/>
      <c r="W23" s="18"/>
      <c r="X23" s="65"/>
      <c r="Y23" s="23"/>
    </row>
    <row r="24" spans="1:25" s="3" customFormat="1" ht="26.25" customHeight="1" thickBot="1" x14ac:dyDescent="0.3">
      <c r="A24" s="13"/>
      <c r="B24" s="347"/>
      <c r="C24" s="346" t="s">
        <v>28</v>
      </c>
      <c r="D24" s="39"/>
      <c r="E24" s="39"/>
      <c r="F24" s="39"/>
      <c r="G24" s="39"/>
      <c r="H24" s="39"/>
      <c r="I24" s="39"/>
      <c r="J24" s="39"/>
      <c r="K24" s="39"/>
      <c r="L24" s="39"/>
      <c r="M24" s="39"/>
      <c r="N24" s="39"/>
      <c r="O24" s="39"/>
      <c r="P24" s="40" t="s">
        <v>1</v>
      </c>
      <c r="Q24" s="41"/>
      <c r="R24" s="18"/>
      <c r="S24" s="18"/>
      <c r="T24" s="18"/>
      <c r="U24" s="18"/>
      <c r="V24" s="18"/>
      <c r="W24" s="18"/>
      <c r="X24" s="65"/>
      <c r="Y24" s="23"/>
    </row>
    <row r="25" spans="1:25" s="3" customFormat="1" ht="18" customHeight="1" x14ac:dyDescent="0.25">
      <c r="A25" s="13"/>
      <c r="B25" s="14"/>
      <c r="C25" s="11"/>
      <c r="D25" s="12"/>
      <c r="E25" s="12"/>
      <c r="F25" s="12"/>
      <c r="G25" s="12"/>
      <c r="H25" s="12"/>
      <c r="I25" s="5"/>
      <c r="J25" s="5"/>
      <c r="K25" s="11"/>
      <c r="L25" s="12"/>
      <c r="M25" s="12"/>
      <c r="N25" s="12"/>
      <c r="O25" s="12"/>
      <c r="P25" s="18"/>
      <c r="Q25" s="18"/>
      <c r="R25" s="18"/>
      <c r="S25" s="18"/>
      <c r="T25" s="18"/>
      <c r="U25" s="18"/>
      <c r="V25" s="18"/>
      <c r="W25" s="18"/>
      <c r="X25" s="65"/>
      <c r="Y25" s="23"/>
    </row>
    <row r="26" spans="1:25" s="3" customFormat="1" ht="18" customHeight="1" x14ac:dyDescent="0.25">
      <c r="A26" s="13"/>
      <c r="B26" s="14"/>
      <c r="C26" s="19" t="s">
        <v>661</v>
      </c>
      <c r="D26" s="12"/>
      <c r="E26" s="12"/>
      <c r="F26" s="12"/>
      <c r="G26" s="12"/>
      <c r="H26" s="12"/>
      <c r="I26" s="5"/>
      <c r="J26" s="5"/>
      <c r="K26" s="11"/>
      <c r="L26" s="12"/>
      <c r="M26" s="12"/>
      <c r="N26" s="12"/>
      <c r="O26" s="12"/>
      <c r="P26" s="18"/>
      <c r="Q26" s="18"/>
      <c r="R26" s="18"/>
      <c r="S26" s="18"/>
      <c r="T26" s="18"/>
      <c r="U26" s="18"/>
      <c r="V26" s="18"/>
      <c r="W26" s="18"/>
      <c r="X26" s="65"/>
      <c r="Y26" s="23"/>
    </row>
    <row r="27" spans="1:25" s="3" customFormat="1" ht="18" customHeight="1" x14ac:dyDescent="0.25">
      <c r="A27" s="13"/>
      <c r="B27" s="14"/>
      <c r="C27" s="78" t="s">
        <v>578</v>
      </c>
      <c r="D27" s="12"/>
      <c r="E27" s="12"/>
      <c r="F27" s="12"/>
      <c r="G27" s="12"/>
      <c r="H27" s="12"/>
      <c r="I27" s="5"/>
      <c r="J27" s="5"/>
      <c r="K27" s="11"/>
      <c r="L27" s="12"/>
      <c r="M27" s="12"/>
      <c r="N27" s="12"/>
      <c r="O27" s="12"/>
      <c r="P27" s="18"/>
      <c r="Q27" s="18"/>
      <c r="R27" s="18"/>
      <c r="S27" s="18"/>
      <c r="T27" s="18"/>
      <c r="U27" s="18"/>
      <c r="V27" s="18"/>
      <c r="W27" s="18"/>
      <c r="X27" s="65"/>
      <c r="Y27" s="23"/>
    </row>
    <row r="28" spans="1:25" s="3" customFormat="1" ht="33.75" customHeight="1" thickBot="1" x14ac:dyDescent="0.3">
      <c r="A28" s="13"/>
      <c r="B28" s="14"/>
      <c r="C28" s="81"/>
      <c r="D28" s="12"/>
      <c r="E28" s="12"/>
      <c r="F28" s="12"/>
      <c r="G28" s="12"/>
      <c r="H28" s="12"/>
      <c r="I28" s="5"/>
      <c r="J28" s="5"/>
      <c r="K28" s="11"/>
      <c r="L28" s="12"/>
      <c r="M28" s="12"/>
      <c r="N28" s="12"/>
      <c r="O28" s="12"/>
      <c r="P28" s="12"/>
      <c r="Q28" s="18"/>
      <c r="R28" s="18"/>
      <c r="S28" s="18"/>
      <c r="T28" s="18"/>
      <c r="U28" s="18"/>
      <c r="V28" s="18"/>
      <c r="W28" s="18"/>
      <c r="X28" s="65"/>
      <c r="Y28" s="23"/>
    </row>
    <row r="29" spans="1:25" s="3" customFormat="1" ht="50.25" customHeight="1" thickBot="1" x14ac:dyDescent="0.3">
      <c r="A29" s="13"/>
      <c r="B29" s="14"/>
      <c r="C29" s="321" t="s">
        <v>26</v>
      </c>
      <c r="D29" s="645" t="s">
        <v>32</v>
      </c>
      <c r="E29" s="646"/>
      <c r="F29" s="647"/>
      <c r="G29" s="77" t="s">
        <v>34</v>
      </c>
      <c r="H29" s="47" t="s">
        <v>33</v>
      </c>
      <c r="I29" s="47" t="s">
        <v>662</v>
      </c>
      <c r="J29" s="47" t="s">
        <v>663</v>
      </c>
      <c r="K29" s="47" t="s">
        <v>664</v>
      </c>
      <c r="L29" s="47" t="s">
        <v>41</v>
      </c>
      <c r="M29" s="47" t="s">
        <v>40</v>
      </c>
      <c r="N29" s="681" t="s">
        <v>8</v>
      </c>
      <c r="O29" s="647"/>
      <c r="P29" s="18"/>
      <c r="Q29" s="18"/>
      <c r="R29" s="18"/>
      <c r="S29" s="18"/>
      <c r="T29" s="18"/>
      <c r="U29" s="18"/>
      <c r="V29" s="18"/>
      <c r="W29" s="18"/>
      <c r="X29" s="65"/>
      <c r="Y29" s="23"/>
    </row>
    <row r="30" spans="1:25" s="3" customFormat="1" ht="89.25" customHeight="1" x14ac:dyDescent="0.25">
      <c r="A30" s="13"/>
      <c r="B30" s="14"/>
      <c r="C30" s="242" t="s">
        <v>1038</v>
      </c>
      <c r="D30" s="687" t="s">
        <v>1043</v>
      </c>
      <c r="E30" s="687"/>
      <c r="F30" s="687"/>
      <c r="G30" s="238" t="s">
        <v>1040</v>
      </c>
      <c r="H30" s="239">
        <v>78.5</v>
      </c>
      <c r="I30" s="240">
        <v>2015</v>
      </c>
      <c r="J30" s="241">
        <v>100</v>
      </c>
      <c r="K30" s="240">
        <v>2020</v>
      </c>
      <c r="L30" s="241">
        <v>87.67</v>
      </c>
      <c r="M30" s="240" t="s">
        <v>1047</v>
      </c>
      <c r="N30" s="683" t="s">
        <v>1041</v>
      </c>
      <c r="O30" s="684"/>
      <c r="P30" s="18"/>
      <c r="Q30" s="18"/>
      <c r="R30" s="18"/>
      <c r="S30" s="18"/>
      <c r="T30" s="18"/>
      <c r="U30" s="18"/>
      <c r="V30" s="18"/>
      <c r="W30" s="18"/>
      <c r="X30" s="65"/>
      <c r="Y30" s="23"/>
    </row>
    <row r="31" spans="1:25" s="3" customFormat="1" ht="109.5" customHeight="1" x14ac:dyDescent="0.25">
      <c r="A31" s="13"/>
      <c r="B31" s="14"/>
      <c r="C31" s="232" t="s">
        <v>1038</v>
      </c>
      <c r="D31" s="685" t="s">
        <v>1044</v>
      </c>
      <c r="E31" s="685"/>
      <c r="F31" s="685"/>
      <c r="G31" s="243" t="s">
        <v>1039</v>
      </c>
      <c r="H31" s="244">
        <v>100</v>
      </c>
      <c r="I31" s="245">
        <v>2015</v>
      </c>
      <c r="J31" s="246">
        <v>100</v>
      </c>
      <c r="K31" s="245">
        <v>2021</v>
      </c>
      <c r="L31" s="246">
        <v>100</v>
      </c>
      <c r="M31" s="245" t="s">
        <v>1047</v>
      </c>
      <c r="N31" s="685" t="s">
        <v>1042</v>
      </c>
      <c r="O31" s="686"/>
      <c r="P31" s="18"/>
      <c r="Q31" s="18"/>
      <c r="R31" s="18"/>
      <c r="S31" s="18"/>
      <c r="T31" s="18"/>
      <c r="U31" s="18"/>
      <c r="V31" s="18"/>
      <c r="W31" s="18"/>
      <c r="X31" s="65"/>
      <c r="Y31" s="23"/>
    </row>
    <row r="32" spans="1:25" s="3" customFormat="1" ht="93.75" customHeight="1" x14ac:dyDescent="0.25">
      <c r="A32" s="13"/>
      <c r="B32" s="14"/>
      <c r="C32" s="232" t="s">
        <v>1038</v>
      </c>
      <c r="D32" s="685" t="s">
        <v>1045</v>
      </c>
      <c r="E32" s="685"/>
      <c r="F32" s="685"/>
      <c r="G32" s="243" t="s">
        <v>1046</v>
      </c>
      <c r="H32" s="244">
        <v>1187</v>
      </c>
      <c r="I32" s="245">
        <v>2015</v>
      </c>
      <c r="J32" s="488"/>
      <c r="K32" s="245">
        <v>2022</v>
      </c>
      <c r="L32" s="246">
        <v>2314</v>
      </c>
      <c r="M32" s="245" t="s">
        <v>1048</v>
      </c>
      <c r="N32" s="685" t="s">
        <v>1049</v>
      </c>
      <c r="O32" s="686"/>
      <c r="P32" s="18"/>
      <c r="Q32" s="18"/>
      <c r="R32" s="18"/>
      <c r="S32" s="18"/>
      <c r="T32" s="18"/>
      <c r="U32" s="18"/>
      <c r="V32" s="18"/>
      <c r="W32" s="18"/>
      <c r="X32" s="65"/>
      <c r="Y32" s="23"/>
    </row>
    <row r="33" spans="1:25" s="3" customFormat="1" ht="46.5" hidden="1" customHeight="1" x14ac:dyDescent="0.25">
      <c r="A33" s="13"/>
      <c r="B33" s="14"/>
      <c r="C33" s="232"/>
      <c r="D33" s="659"/>
      <c r="E33" s="659"/>
      <c r="F33" s="659"/>
      <c r="G33" s="243"/>
      <c r="H33" s="244"/>
      <c r="I33" s="245"/>
      <c r="J33" s="245"/>
      <c r="K33" s="245"/>
      <c r="L33" s="246"/>
      <c r="M33" s="245"/>
      <c r="N33" s="659"/>
      <c r="O33" s="660"/>
      <c r="P33" s="18"/>
      <c r="Q33" s="18"/>
      <c r="R33" s="18"/>
      <c r="S33" s="18"/>
      <c r="T33" s="18"/>
      <c r="U33" s="18"/>
      <c r="V33" s="18"/>
      <c r="W33" s="18"/>
      <c r="X33" s="65"/>
      <c r="Y33" s="23"/>
    </row>
    <row r="34" spans="1:25" s="3" customFormat="1" ht="46.5" hidden="1" customHeight="1" x14ac:dyDescent="0.25">
      <c r="A34" s="13"/>
      <c r="B34" s="14"/>
      <c r="C34" s="232"/>
      <c r="D34" s="659"/>
      <c r="E34" s="659"/>
      <c r="F34" s="659"/>
      <c r="G34" s="243"/>
      <c r="H34" s="244"/>
      <c r="I34" s="245"/>
      <c r="J34" s="245"/>
      <c r="K34" s="245"/>
      <c r="L34" s="246"/>
      <c r="M34" s="245"/>
      <c r="N34" s="659"/>
      <c r="O34" s="660"/>
      <c r="P34" s="18"/>
      <c r="Q34" s="18"/>
      <c r="R34" s="18"/>
      <c r="S34" s="18"/>
      <c r="T34" s="18"/>
      <c r="U34" s="18"/>
      <c r="V34" s="18"/>
      <c r="W34" s="18"/>
      <c r="X34" s="65"/>
      <c r="Y34" s="23"/>
    </row>
    <row r="35" spans="1:25" s="3" customFormat="1" ht="46.5" hidden="1" customHeight="1" x14ac:dyDescent="0.25">
      <c r="A35" s="13"/>
      <c r="B35" s="14"/>
      <c r="C35" s="232"/>
      <c r="D35" s="659"/>
      <c r="E35" s="659"/>
      <c r="F35" s="659"/>
      <c r="G35" s="243"/>
      <c r="H35" s="244"/>
      <c r="I35" s="245"/>
      <c r="J35" s="245"/>
      <c r="K35" s="245"/>
      <c r="L35" s="246"/>
      <c r="M35" s="245"/>
      <c r="N35" s="659"/>
      <c r="O35" s="660"/>
      <c r="P35" s="18"/>
      <c r="Q35" s="18"/>
      <c r="R35" s="18"/>
      <c r="S35" s="18"/>
      <c r="T35" s="18"/>
      <c r="U35" s="18"/>
      <c r="V35" s="18"/>
      <c r="W35" s="18"/>
      <c r="X35" s="65"/>
      <c r="Y35" s="23"/>
    </row>
    <row r="36" spans="1:25" s="3" customFormat="1" ht="46.5" hidden="1" customHeight="1" x14ac:dyDescent="0.25">
      <c r="A36" s="13"/>
      <c r="B36" s="14"/>
      <c r="C36" s="232"/>
      <c r="D36" s="659"/>
      <c r="E36" s="659"/>
      <c r="F36" s="659"/>
      <c r="G36" s="243"/>
      <c r="H36" s="244"/>
      <c r="I36" s="245"/>
      <c r="J36" s="245"/>
      <c r="K36" s="245"/>
      <c r="L36" s="246"/>
      <c r="M36" s="245"/>
      <c r="N36" s="659"/>
      <c r="O36" s="660"/>
      <c r="P36" s="18"/>
      <c r="Q36" s="18"/>
      <c r="R36" s="18"/>
      <c r="S36" s="18"/>
      <c r="T36" s="18"/>
      <c r="U36" s="18"/>
      <c r="V36" s="18"/>
      <c r="W36" s="18"/>
      <c r="X36" s="65"/>
      <c r="Y36" s="23"/>
    </row>
    <row r="37" spans="1:25" s="3" customFormat="1" ht="46.5" hidden="1" customHeight="1" x14ac:dyDescent="0.25">
      <c r="A37" s="13"/>
      <c r="B37" s="14"/>
      <c r="C37" s="232"/>
      <c r="D37" s="659"/>
      <c r="E37" s="659"/>
      <c r="F37" s="659"/>
      <c r="G37" s="243"/>
      <c r="H37" s="244"/>
      <c r="I37" s="245"/>
      <c r="J37" s="245"/>
      <c r="K37" s="245"/>
      <c r="L37" s="246"/>
      <c r="M37" s="245"/>
      <c r="N37" s="659"/>
      <c r="O37" s="660"/>
      <c r="P37" s="18"/>
      <c r="Q37" s="18"/>
      <c r="R37" s="18"/>
      <c r="S37" s="18"/>
      <c r="T37" s="18"/>
      <c r="U37" s="18"/>
      <c r="V37" s="18"/>
      <c r="W37" s="18"/>
      <c r="X37" s="65"/>
      <c r="Y37" s="23"/>
    </row>
    <row r="38" spans="1:25" s="3" customFormat="1" ht="46.5" hidden="1" customHeight="1" x14ac:dyDescent="0.25">
      <c r="A38" s="13"/>
      <c r="B38" s="14"/>
      <c r="C38" s="232"/>
      <c r="D38" s="659"/>
      <c r="E38" s="659"/>
      <c r="F38" s="659"/>
      <c r="G38" s="243"/>
      <c r="H38" s="244"/>
      <c r="I38" s="245"/>
      <c r="J38" s="245"/>
      <c r="K38" s="245"/>
      <c r="L38" s="246"/>
      <c r="M38" s="245"/>
      <c r="N38" s="659"/>
      <c r="O38" s="660"/>
      <c r="P38" s="18"/>
      <c r="Q38" s="18"/>
      <c r="R38" s="18"/>
      <c r="S38" s="18"/>
      <c r="T38" s="18"/>
      <c r="U38" s="18"/>
      <c r="V38" s="18"/>
      <c r="W38" s="18"/>
      <c r="X38" s="65"/>
      <c r="Y38" s="23"/>
    </row>
    <row r="39" spans="1:25" s="3" customFormat="1" ht="46.5" hidden="1" customHeight="1" x14ac:dyDescent="0.25">
      <c r="A39" s="13"/>
      <c r="B39" s="14"/>
      <c r="C39" s="232"/>
      <c r="D39" s="659"/>
      <c r="E39" s="659"/>
      <c r="F39" s="659"/>
      <c r="G39" s="243"/>
      <c r="H39" s="244"/>
      <c r="I39" s="245"/>
      <c r="J39" s="245"/>
      <c r="K39" s="245"/>
      <c r="L39" s="246"/>
      <c r="M39" s="245"/>
      <c r="N39" s="659"/>
      <c r="O39" s="660"/>
      <c r="P39" s="18"/>
      <c r="Q39" s="18"/>
      <c r="R39" s="18"/>
      <c r="S39" s="18"/>
      <c r="T39" s="18"/>
      <c r="U39" s="18"/>
      <c r="V39" s="18"/>
      <c r="W39" s="18"/>
      <c r="X39" s="65"/>
      <c r="Y39" s="23"/>
    </row>
    <row r="40" spans="1:25" s="3" customFormat="1" ht="46.5" hidden="1" customHeight="1" x14ac:dyDescent="0.25">
      <c r="A40" s="13"/>
      <c r="B40" s="14"/>
      <c r="C40" s="232"/>
      <c r="D40" s="659"/>
      <c r="E40" s="659"/>
      <c r="F40" s="659"/>
      <c r="G40" s="243"/>
      <c r="H40" s="244"/>
      <c r="I40" s="245"/>
      <c r="J40" s="245"/>
      <c r="K40" s="245"/>
      <c r="L40" s="246"/>
      <c r="M40" s="245"/>
      <c r="N40" s="659"/>
      <c r="O40" s="660"/>
      <c r="P40" s="18"/>
      <c r="Q40" s="18"/>
      <c r="R40" s="18"/>
      <c r="S40" s="18"/>
      <c r="T40" s="18"/>
      <c r="U40" s="18"/>
      <c r="V40" s="18"/>
      <c r="W40" s="18"/>
      <c r="X40" s="65"/>
      <c r="Y40" s="23"/>
    </row>
    <row r="41" spans="1:25" s="3" customFormat="1" ht="46.5" hidden="1" customHeight="1" x14ac:dyDescent="0.25">
      <c r="A41" s="13"/>
      <c r="B41" s="14"/>
      <c r="C41" s="232"/>
      <c r="D41" s="659"/>
      <c r="E41" s="659"/>
      <c r="F41" s="659"/>
      <c r="G41" s="243"/>
      <c r="H41" s="244"/>
      <c r="I41" s="245"/>
      <c r="J41" s="245"/>
      <c r="K41" s="245"/>
      <c r="L41" s="246"/>
      <c r="M41" s="245"/>
      <c r="N41" s="659"/>
      <c r="O41" s="660"/>
      <c r="P41" s="18"/>
      <c r="Q41" s="18"/>
      <c r="R41" s="18"/>
      <c r="S41" s="18"/>
      <c r="T41" s="18"/>
      <c r="U41" s="18"/>
      <c r="V41" s="18"/>
      <c r="W41" s="18"/>
      <c r="X41" s="65"/>
      <c r="Y41" s="23"/>
    </row>
    <row r="42" spans="1:25" s="3" customFormat="1" ht="46.5" hidden="1" customHeight="1" x14ac:dyDescent="0.25">
      <c r="A42" s="13"/>
      <c r="B42" s="14"/>
      <c r="C42" s="232"/>
      <c r="D42" s="659"/>
      <c r="E42" s="659"/>
      <c r="F42" s="659"/>
      <c r="G42" s="243"/>
      <c r="H42" s="244"/>
      <c r="I42" s="245"/>
      <c r="J42" s="245"/>
      <c r="K42" s="245"/>
      <c r="L42" s="246"/>
      <c r="M42" s="245"/>
      <c r="N42" s="659"/>
      <c r="O42" s="660"/>
      <c r="P42" s="18"/>
      <c r="Q42" s="18"/>
      <c r="R42" s="18"/>
      <c r="S42" s="18"/>
      <c r="T42" s="18"/>
      <c r="U42" s="18"/>
      <c r="V42" s="18"/>
      <c r="W42" s="18"/>
      <c r="X42" s="65"/>
      <c r="Y42" s="23"/>
    </row>
    <row r="43" spans="1:25" s="3" customFormat="1" ht="46.5" hidden="1" customHeight="1" x14ac:dyDescent="0.25">
      <c r="A43" s="13"/>
      <c r="B43" s="14"/>
      <c r="C43" s="232"/>
      <c r="D43" s="659"/>
      <c r="E43" s="659"/>
      <c r="F43" s="659"/>
      <c r="G43" s="243"/>
      <c r="H43" s="244"/>
      <c r="I43" s="245"/>
      <c r="J43" s="245"/>
      <c r="K43" s="245"/>
      <c r="L43" s="246"/>
      <c r="M43" s="245"/>
      <c r="N43" s="659"/>
      <c r="O43" s="660"/>
      <c r="P43" s="18"/>
      <c r="Q43" s="18"/>
      <c r="R43" s="18"/>
      <c r="S43" s="18"/>
      <c r="T43" s="18"/>
      <c r="U43" s="18"/>
      <c r="V43" s="18"/>
      <c r="W43" s="18"/>
      <c r="X43" s="65"/>
      <c r="Y43" s="23"/>
    </row>
    <row r="44" spans="1:25" s="3" customFormat="1" ht="46.5" hidden="1" customHeight="1" x14ac:dyDescent="0.25">
      <c r="A44" s="13"/>
      <c r="B44" s="14"/>
      <c r="C44" s="232"/>
      <c r="D44" s="659"/>
      <c r="E44" s="659"/>
      <c r="F44" s="659"/>
      <c r="G44" s="243"/>
      <c r="H44" s="244"/>
      <c r="I44" s="245"/>
      <c r="J44" s="245"/>
      <c r="K44" s="245"/>
      <c r="L44" s="246"/>
      <c r="M44" s="245"/>
      <c r="N44" s="659"/>
      <c r="O44" s="660"/>
      <c r="P44" s="18"/>
      <c r="Q44" s="18"/>
      <c r="R44" s="18"/>
      <c r="S44" s="18"/>
      <c r="T44" s="18"/>
      <c r="U44" s="18"/>
      <c r="V44" s="18"/>
      <c r="W44" s="18"/>
      <c r="X44" s="65"/>
      <c r="Y44" s="23"/>
    </row>
    <row r="45" spans="1:25" s="3" customFormat="1" ht="46.5" hidden="1" customHeight="1" x14ac:dyDescent="0.25">
      <c r="A45" s="13"/>
      <c r="B45" s="14"/>
      <c r="C45" s="232"/>
      <c r="D45" s="659"/>
      <c r="E45" s="659"/>
      <c r="F45" s="659"/>
      <c r="G45" s="243"/>
      <c r="H45" s="244"/>
      <c r="I45" s="245"/>
      <c r="J45" s="245"/>
      <c r="K45" s="245"/>
      <c r="L45" s="246"/>
      <c r="M45" s="245"/>
      <c r="N45" s="659"/>
      <c r="O45" s="660"/>
      <c r="P45" s="18"/>
      <c r="Q45" s="18"/>
      <c r="R45" s="18"/>
      <c r="S45" s="18"/>
      <c r="T45" s="18"/>
      <c r="U45" s="18"/>
      <c r="V45" s="18"/>
      <c r="W45" s="18"/>
      <c r="X45" s="65"/>
      <c r="Y45" s="23"/>
    </row>
    <row r="46" spans="1:25" s="3" customFormat="1" ht="46.5" hidden="1" customHeight="1" x14ac:dyDescent="0.25">
      <c r="A46" s="13"/>
      <c r="B46" s="14"/>
      <c r="C46" s="232"/>
      <c r="D46" s="659"/>
      <c r="E46" s="659"/>
      <c r="F46" s="659"/>
      <c r="G46" s="243"/>
      <c r="H46" s="244"/>
      <c r="I46" s="245"/>
      <c r="J46" s="245"/>
      <c r="K46" s="245"/>
      <c r="L46" s="246"/>
      <c r="M46" s="245"/>
      <c r="N46" s="659"/>
      <c r="O46" s="660"/>
      <c r="P46" s="18"/>
      <c r="Q46" s="18"/>
      <c r="R46" s="18"/>
      <c r="S46" s="18"/>
      <c r="T46" s="18"/>
      <c r="U46" s="18"/>
      <c r="V46" s="18"/>
      <c r="W46" s="18"/>
      <c r="X46" s="65"/>
      <c r="Y46" s="23"/>
    </row>
    <row r="47" spans="1:25" s="3" customFormat="1" ht="46.5" hidden="1" customHeight="1" x14ac:dyDescent="0.25">
      <c r="A47" s="13"/>
      <c r="B47" s="14"/>
      <c r="C47" s="232"/>
      <c r="D47" s="659"/>
      <c r="E47" s="659"/>
      <c r="F47" s="659"/>
      <c r="G47" s="243"/>
      <c r="H47" s="244"/>
      <c r="I47" s="245"/>
      <c r="J47" s="245"/>
      <c r="K47" s="245"/>
      <c r="L47" s="246"/>
      <c r="M47" s="245"/>
      <c r="N47" s="659"/>
      <c r="O47" s="660"/>
      <c r="P47" s="18"/>
      <c r="Q47" s="18"/>
      <c r="R47" s="18"/>
      <c r="S47" s="18"/>
      <c r="T47" s="18"/>
      <c r="U47" s="18"/>
      <c r="V47" s="18"/>
      <c r="W47" s="18"/>
      <c r="X47" s="65"/>
      <c r="Y47" s="23"/>
    </row>
    <row r="48" spans="1:25" s="3" customFormat="1" ht="46.5" hidden="1" customHeight="1" x14ac:dyDescent="0.25">
      <c r="A48" s="13"/>
      <c r="B48" s="14"/>
      <c r="C48" s="232"/>
      <c r="D48" s="659"/>
      <c r="E48" s="659"/>
      <c r="F48" s="659"/>
      <c r="G48" s="243"/>
      <c r="H48" s="244"/>
      <c r="I48" s="245"/>
      <c r="J48" s="245"/>
      <c r="K48" s="245"/>
      <c r="L48" s="246"/>
      <c r="M48" s="245"/>
      <c r="N48" s="659"/>
      <c r="O48" s="660"/>
      <c r="P48" s="18"/>
      <c r="Q48" s="18"/>
      <c r="R48" s="18"/>
      <c r="S48" s="18"/>
      <c r="T48" s="18"/>
      <c r="U48" s="18"/>
      <c r="V48" s="18"/>
      <c r="W48" s="18"/>
      <c r="X48" s="65"/>
      <c r="Y48" s="23"/>
    </row>
    <row r="49" spans="1:25" s="33" customFormat="1" ht="46.5" customHeight="1" thickBot="1" x14ac:dyDescent="0.3">
      <c r="A49" s="32"/>
      <c r="B49" s="14"/>
      <c r="C49" s="235"/>
      <c r="D49" s="661"/>
      <c r="E49" s="661"/>
      <c r="F49" s="661"/>
      <c r="G49" s="248"/>
      <c r="H49" s="249"/>
      <c r="I49" s="250"/>
      <c r="J49" s="250"/>
      <c r="K49" s="250"/>
      <c r="L49" s="251"/>
      <c r="M49" s="250"/>
      <c r="N49" s="661"/>
      <c r="O49" s="662"/>
      <c r="P49" s="18"/>
      <c r="Q49" s="18"/>
      <c r="R49" s="18"/>
      <c r="S49" s="18"/>
      <c r="T49" s="18"/>
      <c r="U49" s="18"/>
      <c r="V49" s="18"/>
      <c r="W49" s="18"/>
      <c r="X49" s="65"/>
      <c r="Y49" s="49"/>
    </row>
    <row r="50" spans="1:25" s="16" customFormat="1" ht="18" customHeight="1" x14ac:dyDescent="0.25">
      <c r="B50" s="14"/>
      <c r="C50" s="5"/>
      <c r="D50" s="5"/>
      <c r="E50" s="5"/>
      <c r="F50" s="5"/>
      <c r="G50" s="5"/>
      <c r="H50" s="5"/>
      <c r="I50" s="5"/>
      <c r="J50" s="5"/>
      <c r="K50" s="5"/>
      <c r="L50" s="5"/>
      <c r="M50" s="5"/>
      <c r="N50" s="5"/>
      <c r="O50" s="5"/>
      <c r="P50" s="5"/>
      <c r="Q50" s="18"/>
      <c r="R50" s="18"/>
      <c r="S50" s="18"/>
      <c r="T50" s="18"/>
      <c r="U50" s="18"/>
      <c r="V50" s="18"/>
      <c r="W50" s="18"/>
      <c r="X50" s="65"/>
    </row>
    <row r="51" spans="1:25" s="25" customFormat="1" ht="18" customHeight="1" x14ac:dyDescent="0.25">
      <c r="A51" s="15"/>
      <c r="B51" s="14"/>
      <c r="C51" s="78" t="s">
        <v>665</v>
      </c>
      <c r="D51" s="12"/>
      <c r="E51" s="12"/>
      <c r="F51" s="12"/>
      <c r="G51" s="12"/>
      <c r="H51" s="12"/>
      <c r="I51" s="12"/>
      <c r="J51" s="5"/>
      <c r="K51" s="11"/>
      <c r="L51" s="12"/>
      <c r="M51" s="5"/>
      <c r="N51" s="5"/>
      <c r="O51" s="5"/>
      <c r="P51" s="5"/>
      <c r="Q51" s="18"/>
      <c r="R51" s="18"/>
      <c r="S51" s="18"/>
      <c r="T51" s="18"/>
      <c r="U51" s="18"/>
      <c r="V51" s="18"/>
      <c r="W51" s="18"/>
      <c r="X51" s="65"/>
      <c r="Y51" s="34"/>
    </row>
    <row r="52" spans="1:25" s="25" customFormat="1" ht="18" customHeight="1" thickBot="1" x14ac:dyDescent="0.3">
      <c r="A52" s="15"/>
      <c r="B52" s="14"/>
      <c r="C52" s="11"/>
      <c r="D52" s="11"/>
      <c r="E52" s="11"/>
      <c r="F52" s="11"/>
      <c r="G52" s="11"/>
      <c r="H52" s="11"/>
      <c r="I52" s="11"/>
      <c r="J52" s="11"/>
      <c r="K52" s="11"/>
      <c r="L52" s="11"/>
      <c r="M52" s="5"/>
      <c r="N52" s="5"/>
      <c r="O52" s="5"/>
      <c r="P52" s="5"/>
      <c r="Q52" s="18"/>
      <c r="R52" s="18"/>
      <c r="S52" s="18"/>
      <c r="T52" s="18"/>
      <c r="U52" s="18"/>
      <c r="V52" s="18"/>
      <c r="W52" s="18"/>
      <c r="X52" s="65"/>
      <c r="Y52" s="34"/>
    </row>
    <row r="53" spans="1:25" s="3" customFormat="1" ht="18" customHeight="1" x14ac:dyDescent="0.25">
      <c r="A53" s="13"/>
      <c r="B53" s="14"/>
      <c r="C53" s="668" t="s">
        <v>990</v>
      </c>
      <c r="D53" s="669"/>
      <c r="E53" s="669"/>
      <c r="F53" s="669"/>
      <c r="G53" s="669"/>
      <c r="H53" s="669"/>
      <c r="I53" s="670"/>
      <c r="J53" s="5"/>
      <c r="K53" s="11"/>
      <c r="L53" s="12"/>
      <c r="M53" s="12"/>
      <c r="N53" s="12"/>
      <c r="O53" s="12"/>
      <c r="P53" s="12"/>
      <c r="Q53" s="18"/>
      <c r="R53" s="18"/>
      <c r="S53" s="18"/>
      <c r="T53" s="18"/>
      <c r="U53" s="18"/>
      <c r="V53" s="18"/>
      <c r="W53" s="18"/>
      <c r="X53" s="65"/>
      <c r="Y53" s="23"/>
    </row>
    <row r="54" spans="1:25" s="3" customFormat="1" ht="18" customHeight="1" x14ac:dyDescent="0.25">
      <c r="A54" s="13"/>
      <c r="B54" s="14"/>
      <c r="C54" s="671"/>
      <c r="D54" s="672"/>
      <c r="E54" s="672"/>
      <c r="F54" s="672"/>
      <c r="G54" s="672"/>
      <c r="H54" s="672"/>
      <c r="I54" s="673"/>
      <c r="J54" s="5"/>
      <c r="K54" s="11"/>
      <c r="L54" s="12"/>
      <c r="M54" s="12"/>
      <c r="N54" s="12"/>
      <c r="O54" s="12"/>
      <c r="P54" s="12"/>
      <c r="Q54" s="18"/>
      <c r="R54" s="18"/>
      <c r="S54" s="18"/>
      <c r="T54" s="18"/>
      <c r="U54" s="18"/>
      <c r="V54" s="18"/>
      <c r="W54" s="18"/>
      <c r="X54" s="65"/>
      <c r="Y54" s="23"/>
    </row>
    <row r="55" spans="1:25" s="3" customFormat="1" ht="18" customHeight="1" x14ac:dyDescent="0.25">
      <c r="A55" s="13"/>
      <c r="B55" s="14"/>
      <c r="C55" s="671"/>
      <c r="D55" s="672"/>
      <c r="E55" s="672"/>
      <c r="F55" s="672"/>
      <c r="G55" s="672"/>
      <c r="H55" s="672"/>
      <c r="I55" s="673"/>
      <c r="J55" s="5"/>
      <c r="K55" s="11"/>
      <c r="L55" s="12"/>
      <c r="M55" s="12"/>
      <c r="N55" s="12"/>
      <c r="O55" s="12"/>
      <c r="P55" s="12"/>
      <c r="Q55" s="18"/>
      <c r="R55" s="18"/>
      <c r="S55" s="18"/>
      <c r="T55" s="18"/>
      <c r="U55" s="18"/>
      <c r="V55" s="18"/>
      <c r="W55" s="18"/>
      <c r="X55" s="65"/>
      <c r="Y55" s="23"/>
    </row>
    <row r="56" spans="1:25" s="3" customFormat="1" ht="18" customHeight="1" x14ac:dyDescent="0.25">
      <c r="A56" s="13"/>
      <c r="B56" s="14"/>
      <c r="C56" s="671"/>
      <c r="D56" s="672"/>
      <c r="E56" s="672"/>
      <c r="F56" s="672"/>
      <c r="G56" s="672"/>
      <c r="H56" s="672"/>
      <c r="I56" s="673"/>
      <c r="J56" s="5"/>
      <c r="K56" s="11"/>
      <c r="L56" s="12"/>
      <c r="M56" s="12"/>
      <c r="N56" s="12"/>
      <c r="O56" s="12"/>
      <c r="P56" s="12"/>
      <c r="Q56" s="18"/>
      <c r="R56" s="18"/>
      <c r="S56" s="18"/>
      <c r="T56" s="18"/>
      <c r="U56" s="18"/>
      <c r="V56" s="18"/>
      <c r="W56" s="18"/>
      <c r="X56" s="65"/>
      <c r="Y56" s="23"/>
    </row>
    <row r="57" spans="1:25" s="3" customFormat="1" ht="31.5" customHeight="1" thickBot="1" x14ac:dyDescent="0.3">
      <c r="A57" s="13"/>
      <c r="B57" s="14"/>
      <c r="C57" s="674"/>
      <c r="D57" s="675"/>
      <c r="E57" s="675"/>
      <c r="F57" s="675"/>
      <c r="G57" s="675"/>
      <c r="H57" s="675"/>
      <c r="I57" s="676"/>
      <c r="J57" s="5"/>
      <c r="K57" s="11"/>
      <c r="L57" s="12"/>
      <c r="M57" s="12"/>
      <c r="N57" s="12"/>
      <c r="O57" s="12"/>
      <c r="P57" s="12"/>
      <c r="Q57" s="18"/>
      <c r="R57" s="18"/>
      <c r="S57" s="18"/>
      <c r="T57" s="18"/>
      <c r="U57" s="18"/>
      <c r="V57" s="18"/>
      <c r="W57" s="18"/>
      <c r="X57" s="65"/>
      <c r="Y57" s="23"/>
    </row>
    <row r="58" spans="1:25" s="3" customFormat="1" ht="18" customHeight="1" x14ac:dyDescent="0.25">
      <c r="A58" s="13"/>
      <c r="B58" s="14"/>
      <c r="C58" s="19"/>
      <c r="D58" s="12"/>
      <c r="E58" s="12"/>
      <c r="F58" s="12"/>
      <c r="G58" s="12"/>
      <c r="H58" s="12"/>
      <c r="I58" s="5"/>
      <c r="J58" s="5"/>
      <c r="K58" s="11"/>
      <c r="L58" s="12"/>
      <c r="M58" s="12"/>
      <c r="N58" s="12"/>
      <c r="O58" s="12"/>
      <c r="P58" s="12"/>
      <c r="Q58" s="18"/>
      <c r="R58" s="18"/>
      <c r="S58" s="18"/>
      <c r="T58" s="18"/>
      <c r="U58" s="18"/>
      <c r="V58" s="18"/>
      <c r="W58" s="18"/>
      <c r="X58" s="65"/>
      <c r="Y58" s="23"/>
    </row>
    <row r="59" spans="1:25" s="3" customFormat="1" ht="18" customHeight="1" x14ac:dyDescent="0.25">
      <c r="A59" s="13"/>
      <c r="B59" s="14"/>
      <c r="C59" s="20" t="s">
        <v>672</v>
      </c>
      <c r="D59" s="12"/>
      <c r="E59" s="12"/>
      <c r="F59" s="12"/>
      <c r="G59" s="12"/>
      <c r="H59" s="12"/>
      <c r="I59" s="5"/>
      <c r="J59" s="5"/>
      <c r="K59" s="11"/>
      <c r="L59" s="12"/>
      <c r="M59" s="12"/>
      <c r="N59" s="12"/>
      <c r="O59" s="12"/>
      <c r="P59" s="12"/>
      <c r="Q59" s="18"/>
      <c r="R59" s="18"/>
      <c r="S59" s="18"/>
      <c r="T59" s="18"/>
      <c r="U59" s="18"/>
      <c r="V59" s="18"/>
      <c r="W59" s="18"/>
      <c r="X59" s="65"/>
      <c r="Y59" s="23"/>
    </row>
    <row r="60" spans="1:25" s="3" customFormat="1" ht="18" customHeight="1" x14ac:dyDescent="0.25">
      <c r="A60" s="13"/>
      <c r="B60" s="14"/>
      <c r="C60" s="20" t="s">
        <v>35</v>
      </c>
      <c r="D60" s="12"/>
      <c r="E60" s="12"/>
      <c r="F60" s="12"/>
      <c r="G60" s="12"/>
      <c r="H60" s="12"/>
      <c r="I60" s="5"/>
      <c r="J60" s="5"/>
      <c r="K60" s="11"/>
      <c r="L60" s="12"/>
      <c r="M60" s="12"/>
      <c r="N60" s="12"/>
      <c r="O60" s="12"/>
      <c r="P60" s="12"/>
      <c r="Q60" s="18"/>
      <c r="R60" s="18"/>
      <c r="S60" s="18"/>
      <c r="T60" s="18"/>
      <c r="U60" s="18"/>
      <c r="V60" s="18"/>
      <c r="W60" s="18"/>
      <c r="X60" s="65"/>
      <c r="Y60" s="23"/>
    </row>
    <row r="61" spans="1:25" s="3" customFormat="1" ht="33" customHeight="1" thickBot="1" x14ac:dyDescent="0.3">
      <c r="A61" s="13"/>
      <c r="B61" s="14"/>
      <c r="C61" s="79"/>
      <c r="D61" s="12"/>
      <c r="E61" s="12"/>
      <c r="F61" s="12"/>
      <c r="G61" s="12"/>
      <c r="H61" s="12"/>
      <c r="I61" s="5"/>
      <c r="J61" s="5"/>
      <c r="K61" s="11"/>
      <c r="L61" s="12"/>
      <c r="M61" s="12"/>
      <c r="N61" s="12"/>
      <c r="O61" s="12"/>
      <c r="P61" s="12"/>
      <c r="Q61" s="18"/>
      <c r="R61" s="18"/>
      <c r="S61" s="18"/>
      <c r="T61" s="18"/>
      <c r="U61" s="18"/>
      <c r="V61" s="18"/>
      <c r="W61" s="18"/>
      <c r="X61" s="65"/>
      <c r="Y61" s="23"/>
    </row>
    <row r="62" spans="1:25" s="3" customFormat="1" ht="126.6" customHeight="1" thickBot="1" x14ac:dyDescent="0.3">
      <c r="A62" s="13"/>
      <c r="B62" s="14"/>
      <c r="C62" s="46" t="s">
        <v>26</v>
      </c>
      <c r="D62" s="320" t="s">
        <v>39</v>
      </c>
      <c r="E62" s="320" t="s">
        <v>38</v>
      </c>
      <c r="F62" s="320" t="s">
        <v>37</v>
      </c>
      <c r="G62" s="320" t="s">
        <v>43</v>
      </c>
      <c r="H62" s="320" t="s">
        <v>579</v>
      </c>
      <c r="I62" s="681" t="s">
        <v>36</v>
      </c>
      <c r="J62" s="682"/>
      <c r="K62" s="663" t="s">
        <v>45</v>
      </c>
      <c r="L62" s="664"/>
      <c r="M62" s="320" t="s">
        <v>20</v>
      </c>
      <c r="N62" s="320" t="s">
        <v>24</v>
      </c>
      <c r="O62" s="320" t="s">
        <v>22</v>
      </c>
      <c r="P62" s="320" t="s">
        <v>18</v>
      </c>
      <c r="Q62" s="320" t="s">
        <v>42</v>
      </c>
      <c r="R62" s="320" t="s">
        <v>666</v>
      </c>
      <c r="S62" s="681" t="s">
        <v>8</v>
      </c>
      <c r="T62" s="647"/>
      <c r="U62" s="348"/>
      <c r="V62" s="348"/>
      <c r="W62" s="348"/>
      <c r="X62" s="29"/>
      <c r="Y62" s="23"/>
    </row>
    <row r="63" spans="1:25" s="3" customFormat="1" ht="47.25" customHeight="1" x14ac:dyDescent="0.25">
      <c r="A63" s="13"/>
      <c r="B63" s="14"/>
      <c r="C63" s="242" t="s">
        <v>1050</v>
      </c>
      <c r="D63" s="319"/>
      <c r="E63" s="319" t="s">
        <v>1055</v>
      </c>
      <c r="F63" s="230"/>
      <c r="G63" s="319" t="s">
        <v>259</v>
      </c>
      <c r="H63" s="230">
        <v>285</v>
      </c>
      <c r="I63" s="679" t="s">
        <v>1057</v>
      </c>
      <c r="J63" s="680"/>
      <c r="K63" s="665" t="s">
        <v>1058</v>
      </c>
      <c r="L63" s="666"/>
      <c r="M63" s="319" t="s">
        <v>1052</v>
      </c>
      <c r="N63" s="319"/>
      <c r="O63" s="319"/>
      <c r="P63" s="231">
        <v>2202441.6</v>
      </c>
      <c r="Q63" s="231"/>
      <c r="R63" s="319" t="s">
        <v>1053</v>
      </c>
      <c r="S63" s="725" t="s">
        <v>1063</v>
      </c>
      <c r="T63" s="726"/>
      <c r="U63" s="349"/>
      <c r="V63" s="349"/>
      <c r="W63" s="349"/>
      <c r="X63" s="29"/>
      <c r="Y63" s="23"/>
    </row>
    <row r="64" spans="1:25" s="3" customFormat="1" ht="47.25" customHeight="1" x14ac:dyDescent="0.25">
      <c r="A64" s="13"/>
      <c r="B64" s="14"/>
      <c r="C64" s="242" t="s">
        <v>1050</v>
      </c>
      <c r="D64" s="317"/>
      <c r="E64" s="317" t="s">
        <v>1056</v>
      </c>
      <c r="F64" s="233"/>
      <c r="G64" s="317" t="s">
        <v>259</v>
      </c>
      <c r="H64" s="233">
        <v>77.2</v>
      </c>
      <c r="I64" s="652" t="s">
        <v>1057</v>
      </c>
      <c r="J64" s="653"/>
      <c r="K64" s="667" t="s">
        <v>1060</v>
      </c>
      <c r="L64" s="667"/>
      <c r="M64" s="317" t="s">
        <v>1052</v>
      </c>
      <c r="N64" s="317"/>
      <c r="O64" s="317"/>
      <c r="P64" s="234">
        <v>972000</v>
      </c>
      <c r="Q64" s="234"/>
      <c r="R64" s="317" t="s">
        <v>1054</v>
      </c>
      <c r="S64" s="727"/>
      <c r="T64" s="728"/>
      <c r="U64" s="350"/>
      <c r="V64" s="350"/>
      <c r="W64" s="350"/>
      <c r="X64" s="29"/>
      <c r="Y64" s="23"/>
    </row>
    <row r="65" spans="1:25" s="3" customFormat="1" ht="47.25" customHeight="1" x14ac:dyDescent="0.25">
      <c r="A65" s="13"/>
      <c r="B65" s="14"/>
      <c r="C65" s="242" t="s">
        <v>1050</v>
      </c>
      <c r="D65" s="317"/>
      <c r="E65" s="317" t="s">
        <v>1056</v>
      </c>
      <c r="F65" s="233"/>
      <c r="G65" s="317" t="s">
        <v>259</v>
      </c>
      <c r="H65" s="233">
        <v>550.9</v>
      </c>
      <c r="I65" s="652" t="s">
        <v>1057</v>
      </c>
      <c r="J65" s="653"/>
      <c r="K65" s="667" t="s">
        <v>1059</v>
      </c>
      <c r="L65" s="667"/>
      <c r="M65" s="317" t="s">
        <v>1052</v>
      </c>
      <c r="N65" s="317"/>
      <c r="O65" s="317"/>
      <c r="P65" s="234">
        <v>1071000</v>
      </c>
      <c r="Q65" s="234"/>
      <c r="R65" s="317" t="s">
        <v>1054</v>
      </c>
      <c r="S65" s="727" t="s">
        <v>1061</v>
      </c>
      <c r="T65" s="728"/>
      <c r="U65" s="350"/>
      <c r="V65" s="350"/>
      <c r="W65" s="350"/>
      <c r="X65" s="29"/>
      <c r="Y65" s="23"/>
    </row>
    <row r="66" spans="1:25" s="3" customFormat="1" ht="135" customHeight="1" x14ac:dyDescent="0.25">
      <c r="A66" s="13"/>
      <c r="B66" s="14"/>
      <c r="C66" s="242" t="s">
        <v>1051</v>
      </c>
      <c r="D66" s="317"/>
      <c r="E66" s="317"/>
      <c r="F66" s="233"/>
      <c r="G66" s="317"/>
      <c r="H66" s="233"/>
      <c r="I66" s="652"/>
      <c r="J66" s="653"/>
      <c r="K66" s="655" t="s">
        <v>1064</v>
      </c>
      <c r="L66" s="655"/>
      <c r="M66" s="317"/>
      <c r="N66" s="317"/>
      <c r="O66" s="317"/>
      <c r="P66" s="234"/>
      <c r="Q66" s="234"/>
      <c r="R66" s="317"/>
      <c r="S66" s="727" t="s">
        <v>1065</v>
      </c>
      <c r="T66" s="728"/>
      <c r="U66" s="350"/>
      <c r="V66" s="350"/>
      <c r="W66" s="350"/>
      <c r="X66" s="29"/>
      <c r="Y66" s="23"/>
    </row>
    <row r="67" spans="1:25" s="3" customFormat="1" ht="47.25" hidden="1" customHeight="1" x14ac:dyDescent="0.25">
      <c r="A67" s="13"/>
      <c r="B67" s="14"/>
      <c r="C67" s="242"/>
      <c r="D67" s="317"/>
      <c r="E67" s="317"/>
      <c r="F67" s="233"/>
      <c r="G67" s="317"/>
      <c r="H67" s="233"/>
      <c r="I67" s="652"/>
      <c r="J67" s="653"/>
      <c r="K67" s="655"/>
      <c r="L67" s="655"/>
      <c r="M67" s="317"/>
      <c r="N67" s="317"/>
      <c r="O67" s="317"/>
      <c r="P67" s="234"/>
      <c r="Q67" s="234"/>
      <c r="R67" s="317"/>
      <c r="S67" s="716"/>
      <c r="T67" s="717"/>
      <c r="U67" s="350"/>
      <c r="V67" s="350"/>
      <c r="W67" s="350"/>
      <c r="X67" s="29"/>
      <c r="Y67" s="23"/>
    </row>
    <row r="68" spans="1:25" s="3" customFormat="1" ht="47.25" hidden="1" customHeight="1" x14ac:dyDescent="0.25">
      <c r="A68" s="13"/>
      <c r="B68" s="14"/>
      <c r="C68" s="242"/>
      <c r="D68" s="317"/>
      <c r="E68" s="317"/>
      <c r="F68" s="233"/>
      <c r="G68" s="317"/>
      <c r="H68" s="233"/>
      <c r="I68" s="652"/>
      <c r="J68" s="653"/>
      <c r="K68" s="655"/>
      <c r="L68" s="655"/>
      <c r="M68" s="317"/>
      <c r="N68" s="317"/>
      <c r="O68" s="317"/>
      <c r="P68" s="234"/>
      <c r="Q68" s="234"/>
      <c r="R68" s="317"/>
      <c r="S68" s="716"/>
      <c r="T68" s="717"/>
      <c r="U68" s="350"/>
      <c r="V68" s="350"/>
      <c r="W68" s="350"/>
      <c r="X68" s="29"/>
      <c r="Y68" s="23"/>
    </row>
    <row r="69" spans="1:25" s="3" customFormat="1" ht="47.25" hidden="1" customHeight="1" x14ac:dyDescent="0.25">
      <c r="A69" s="13"/>
      <c r="B69" s="14"/>
      <c r="C69" s="242"/>
      <c r="D69" s="317"/>
      <c r="E69" s="317"/>
      <c r="F69" s="233"/>
      <c r="G69" s="317"/>
      <c r="H69" s="233"/>
      <c r="I69" s="652"/>
      <c r="J69" s="653"/>
      <c r="K69" s="655"/>
      <c r="L69" s="655"/>
      <c r="M69" s="317"/>
      <c r="N69" s="317"/>
      <c r="O69" s="317"/>
      <c r="P69" s="234"/>
      <c r="Q69" s="234"/>
      <c r="R69" s="317"/>
      <c r="S69" s="716"/>
      <c r="T69" s="717"/>
      <c r="U69" s="350"/>
      <c r="V69" s="350"/>
      <c r="W69" s="350"/>
      <c r="X69" s="29"/>
      <c r="Y69" s="23"/>
    </row>
    <row r="70" spans="1:25" s="3" customFormat="1" ht="47.25" hidden="1" customHeight="1" x14ac:dyDescent="0.25">
      <c r="A70" s="13"/>
      <c r="B70" s="14"/>
      <c r="C70" s="242"/>
      <c r="D70" s="317"/>
      <c r="E70" s="317"/>
      <c r="F70" s="233"/>
      <c r="G70" s="317"/>
      <c r="H70" s="233"/>
      <c r="I70" s="652"/>
      <c r="J70" s="653"/>
      <c r="K70" s="655"/>
      <c r="L70" s="655"/>
      <c r="M70" s="317"/>
      <c r="N70" s="317"/>
      <c r="O70" s="317"/>
      <c r="P70" s="234"/>
      <c r="Q70" s="234"/>
      <c r="R70" s="317"/>
      <c r="S70" s="716"/>
      <c r="T70" s="717"/>
      <c r="U70" s="350"/>
      <c r="V70" s="350"/>
      <c r="W70" s="350"/>
      <c r="X70" s="29"/>
      <c r="Y70" s="23"/>
    </row>
    <row r="71" spans="1:25" s="3" customFormat="1" ht="47.25" hidden="1" customHeight="1" x14ac:dyDescent="0.25">
      <c r="A71" s="13"/>
      <c r="B71" s="14"/>
      <c r="C71" s="242"/>
      <c r="D71" s="317"/>
      <c r="E71" s="317"/>
      <c r="F71" s="233"/>
      <c r="G71" s="317"/>
      <c r="H71" s="233"/>
      <c r="I71" s="652"/>
      <c r="J71" s="653"/>
      <c r="K71" s="655"/>
      <c r="L71" s="655"/>
      <c r="M71" s="317"/>
      <c r="N71" s="317"/>
      <c r="O71" s="317"/>
      <c r="P71" s="234"/>
      <c r="Q71" s="234"/>
      <c r="R71" s="317"/>
      <c r="S71" s="716"/>
      <c r="T71" s="717"/>
      <c r="U71" s="350"/>
      <c r="V71" s="350"/>
      <c r="W71" s="350"/>
      <c r="X71" s="29"/>
      <c r="Y71" s="23"/>
    </row>
    <row r="72" spans="1:25" s="3" customFormat="1" ht="47.25" hidden="1" customHeight="1" x14ac:dyDescent="0.25">
      <c r="A72" s="13"/>
      <c r="B72" s="14"/>
      <c r="C72" s="242"/>
      <c r="D72" s="317"/>
      <c r="E72" s="317"/>
      <c r="F72" s="233"/>
      <c r="G72" s="317"/>
      <c r="H72" s="233"/>
      <c r="I72" s="652"/>
      <c r="J72" s="653"/>
      <c r="K72" s="655"/>
      <c r="L72" s="655"/>
      <c r="M72" s="317"/>
      <c r="N72" s="317"/>
      <c r="O72" s="317"/>
      <c r="P72" s="234"/>
      <c r="Q72" s="234"/>
      <c r="R72" s="317"/>
      <c r="S72" s="716"/>
      <c r="T72" s="717"/>
      <c r="U72" s="350"/>
      <c r="V72" s="350"/>
      <c r="W72" s="350"/>
      <c r="X72" s="29"/>
      <c r="Y72" s="23"/>
    </row>
    <row r="73" spans="1:25" s="3" customFormat="1" ht="47.25" hidden="1" customHeight="1" x14ac:dyDescent="0.25">
      <c r="A73" s="13"/>
      <c r="B73" s="14"/>
      <c r="C73" s="242"/>
      <c r="D73" s="317"/>
      <c r="E73" s="317"/>
      <c r="F73" s="233"/>
      <c r="G73" s="317"/>
      <c r="H73" s="233"/>
      <c r="I73" s="652"/>
      <c r="J73" s="653"/>
      <c r="K73" s="655"/>
      <c r="L73" s="655"/>
      <c r="M73" s="317"/>
      <c r="N73" s="317"/>
      <c r="O73" s="317"/>
      <c r="P73" s="234"/>
      <c r="Q73" s="234"/>
      <c r="R73" s="317"/>
      <c r="S73" s="716"/>
      <c r="T73" s="717"/>
      <c r="U73" s="350"/>
      <c r="V73" s="350"/>
      <c r="W73" s="350"/>
      <c r="X73" s="29"/>
      <c r="Y73" s="23"/>
    </row>
    <row r="74" spans="1:25" s="3" customFormat="1" ht="45.95" hidden="1" customHeight="1" x14ac:dyDescent="0.25">
      <c r="A74" s="13"/>
      <c r="B74" s="14"/>
      <c r="C74" s="242"/>
      <c r="D74" s="317"/>
      <c r="E74" s="317"/>
      <c r="F74" s="233"/>
      <c r="G74" s="317"/>
      <c r="H74" s="233"/>
      <c r="I74" s="652"/>
      <c r="J74" s="653"/>
      <c r="K74" s="655"/>
      <c r="L74" s="655"/>
      <c r="M74" s="317"/>
      <c r="N74" s="317"/>
      <c r="O74" s="317"/>
      <c r="P74" s="234"/>
      <c r="Q74" s="234"/>
      <c r="R74" s="317"/>
      <c r="S74" s="716"/>
      <c r="T74" s="717"/>
      <c r="U74" s="350"/>
      <c r="V74" s="350"/>
      <c r="W74" s="350"/>
      <c r="X74" s="29"/>
      <c r="Y74" s="23"/>
    </row>
    <row r="75" spans="1:25" s="3" customFormat="1" ht="51.75" hidden="1" customHeight="1" x14ac:dyDescent="0.25">
      <c r="A75" s="13"/>
      <c r="B75" s="14"/>
      <c r="C75" s="242"/>
      <c r="D75" s="317"/>
      <c r="E75" s="317"/>
      <c r="F75" s="233"/>
      <c r="G75" s="317"/>
      <c r="H75" s="233"/>
      <c r="I75" s="652"/>
      <c r="J75" s="653"/>
      <c r="K75" s="655"/>
      <c r="L75" s="655"/>
      <c r="M75" s="317"/>
      <c r="N75" s="317"/>
      <c r="O75" s="317"/>
      <c r="P75" s="234"/>
      <c r="Q75" s="234"/>
      <c r="R75" s="317"/>
      <c r="S75" s="716"/>
      <c r="T75" s="717"/>
      <c r="U75" s="350"/>
      <c r="V75" s="350"/>
      <c r="W75" s="350"/>
      <c r="X75" s="29"/>
      <c r="Y75" s="23"/>
    </row>
    <row r="76" spans="1:25" s="3" customFormat="1" ht="51.75" hidden="1" customHeight="1" x14ac:dyDescent="0.25">
      <c r="A76" s="13"/>
      <c r="B76" s="14"/>
      <c r="C76" s="242"/>
      <c r="D76" s="317"/>
      <c r="E76" s="317"/>
      <c r="F76" s="233"/>
      <c r="G76" s="317"/>
      <c r="H76" s="233"/>
      <c r="I76" s="652"/>
      <c r="J76" s="653"/>
      <c r="K76" s="655"/>
      <c r="L76" s="655"/>
      <c r="M76" s="317"/>
      <c r="N76" s="317"/>
      <c r="O76" s="317"/>
      <c r="P76" s="234"/>
      <c r="Q76" s="234"/>
      <c r="R76" s="317"/>
      <c r="S76" s="716"/>
      <c r="T76" s="717"/>
      <c r="U76" s="350"/>
      <c r="V76" s="350"/>
      <c r="W76" s="350"/>
      <c r="X76" s="29"/>
      <c r="Y76" s="23"/>
    </row>
    <row r="77" spans="1:25" s="3" customFormat="1" ht="51.75" hidden="1" customHeight="1" x14ac:dyDescent="0.25">
      <c r="A77" s="13"/>
      <c r="B77" s="14"/>
      <c r="C77" s="242"/>
      <c r="D77" s="317"/>
      <c r="E77" s="317"/>
      <c r="F77" s="233"/>
      <c r="G77" s="317"/>
      <c r="H77" s="233"/>
      <c r="I77" s="652"/>
      <c r="J77" s="653"/>
      <c r="K77" s="655"/>
      <c r="L77" s="655"/>
      <c r="M77" s="317"/>
      <c r="N77" s="317"/>
      <c r="O77" s="317"/>
      <c r="P77" s="234"/>
      <c r="Q77" s="234"/>
      <c r="R77" s="317"/>
      <c r="S77" s="716"/>
      <c r="T77" s="717"/>
      <c r="U77" s="350"/>
      <c r="V77" s="350"/>
      <c r="W77" s="350"/>
      <c r="X77" s="29"/>
      <c r="Y77" s="23"/>
    </row>
    <row r="78" spans="1:25" s="3" customFormat="1" ht="51.75" hidden="1" customHeight="1" x14ac:dyDescent="0.25">
      <c r="A78" s="13"/>
      <c r="B78" s="14"/>
      <c r="C78" s="242"/>
      <c r="D78" s="317"/>
      <c r="E78" s="317"/>
      <c r="F78" s="233"/>
      <c r="G78" s="317"/>
      <c r="H78" s="233"/>
      <c r="I78" s="652"/>
      <c r="J78" s="653"/>
      <c r="K78" s="655"/>
      <c r="L78" s="655"/>
      <c r="M78" s="317"/>
      <c r="N78" s="317"/>
      <c r="O78" s="317"/>
      <c r="P78" s="234"/>
      <c r="Q78" s="234"/>
      <c r="R78" s="317"/>
      <c r="S78" s="716"/>
      <c r="T78" s="717"/>
      <c r="U78" s="350"/>
      <c r="V78" s="350"/>
      <c r="W78" s="350"/>
      <c r="X78" s="29"/>
      <c r="Y78" s="23"/>
    </row>
    <row r="79" spans="1:25" s="3" customFormat="1" ht="51.75" hidden="1" customHeight="1" x14ac:dyDescent="0.25">
      <c r="A79" s="13"/>
      <c r="B79" s="14"/>
      <c r="C79" s="242"/>
      <c r="D79" s="317"/>
      <c r="E79" s="317"/>
      <c r="F79" s="233"/>
      <c r="G79" s="317"/>
      <c r="H79" s="233"/>
      <c r="I79" s="652"/>
      <c r="J79" s="653"/>
      <c r="K79" s="655"/>
      <c r="L79" s="655"/>
      <c r="M79" s="317"/>
      <c r="N79" s="317"/>
      <c r="O79" s="317"/>
      <c r="P79" s="234"/>
      <c r="Q79" s="234"/>
      <c r="R79" s="317"/>
      <c r="S79" s="716"/>
      <c r="T79" s="717"/>
      <c r="U79" s="350"/>
      <c r="V79" s="350"/>
      <c r="W79" s="350"/>
      <c r="X79" s="29"/>
      <c r="Y79" s="23"/>
    </row>
    <row r="80" spans="1:25" s="3" customFormat="1" ht="47.25" hidden="1" customHeight="1" x14ac:dyDescent="0.25">
      <c r="A80" s="13"/>
      <c r="B80" s="14"/>
      <c r="C80" s="242"/>
      <c r="D80" s="317"/>
      <c r="E80" s="317"/>
      <c r="F80" s="233"/>
      <c r="G80" s="317"/>
      <c r="H80" s="233"/>
      <c r="I80" s="652"/>
      <c r="J80" s="653"/>
      <c r="K80" s="655"/>
      <c r="L80" s="655"/>
      <c r="M80" s="317"/>
      <c r="N80" s="317"/>
      <c r="O80" s="317"/>
      <c r="P80" s="234"/>
      <c r="Q80" s="234"/>
      <c r="R80" s="317"/>
      <c r="S80" s="716"/>
      <c r="T80" s="717"/>
      <c r="U80" s="350"/>
      <c r="V80" s="350"/>
      <c r="W80" s="350"/>
      <c r="X80" s="29"/>
      <c r="Y80" s="23"/>
    </row>
    <row r="81" spans="1:25" s="3" customFormat="1" ht="47.25" hidden="1" customHeight="1" x14ac:dyDescent="0.25">
      <c r="A81" s="13"/>
      <c r="B81" s="14"/>
      <c r="C81" s="242"/>
      <c r="D81" s="317"/>
      <c r="E81" s="317"/>
      <c r="F81" s="233"/>
      <c r="G81" s="317"/>
      <c r="H81" s="233"/>
      <c r="I81" s="652"/>
      <c r="J81" s="653"/>
      <c r="K81" s="655"/>
      <c r="L81" s="655"/>
      <c r="M81" s="317"/>
      <c r="N81" s="317"/>
      <c r="O81" s="317"/>
      <c r="P81" s="234"/>
      <c r="Q81" s="234"/>
      <c r="R81" s="317"/>
      <c r="S81" s="716"/>
      <c r="T81" s="717"/>
      <c r="U81" s="350"/>
      <c r="V81" s="350"/>
      <c r="W81" s="350"/>
      <c r="X81" s="29"/>
      <c r="Y81" s="23"/>
    </row>
    <row r="82" spans="1:25" s="3" customFormat="1" ht="47.25" hidden="1" customHeight="1" x14ac:dyDescent="0.25">
      <c r="A82" s="13"/>
      <c r="B82" s="14"/>
      <c r="C82" s="242"/>
      <c r="D82" s="317"/>
      <c r="E82" s="317"/>
      <c r="F82" s="233"/>
      <c r="G82" s="317"/>
      <c r="H82" s="233"/>
      <c r="I82" s="652"/>
      <c r="J82" s="653"/>
      <c r="K82" s="655"/>
      <c r="L82" s="655"/>
      <c r="M82" s="317"/>
      <c r="N82" s="317"/>
      <c r="O82" s="317"/>
      <c r="P82" s="234"/>
      <c r="Q82" s="234"/>
      <c r="R82" s="317"/>
      <c r="S82" s="716"/>
      <c r="T82" s="717"/>
      <c r="U82" s="350"/>
      <c r="V82" s="350"/>
      <c r="W82" s="350"/>
      <c r="X82" s="29"/>
      <c r="Y82" s="23"/>
    </row>
    <row r="83" spans="1:25" s="3" customFormat="1" ht="47.25" hidden="1" customHeight="1" x14ac:dyDescent="0.25">
      <c r="A83" s="13"/>
      <c r="B83" s="14"/>
      <c r="C83" s="242"/>
      <c r="D83" s="317"/>
      <c r="E83" s="317"/>
      <c r="F83" s="233"/>
      <c r="G83" s="317"/>
      <c r="H83" s="233"/>
      <c r="I83" s="652"/>
      <c r="J83" s="653"/>
      <c r="K83" s="655"/>
      <c r="L83" s="655"/>
      <c r="M83" s="317"/>
      <c r="N83" s="317"/>
      <c r="O83" s="317"/>
      <c r="P83" s="234"/>
      <c r="Q83" s="234"/>
      <c r="R83" s="317"/>
      <c r="S83" s="716"/>
      <c r="T83" s="717"/>
      <c r="U83" s="350"/>
      <c r="V83" s="350"/>
      <c r="W83" s="350"/>
      <c r="X83" s="29"/>
      <c r="Y83" s="23"/>
    </row>
    <row r="84" spans="1:25" s="3" customFormat="1" ht="47.25" hidden="1" customHeight="1" x14ac:dyDescent="0.25">
      <c r="A84" s="13"/>
      <c r="B84" s="14"/>
      <c r="C84" s="242"/>
      <c r="D84" s="317"/>
      <c r="E84" s="317"/>
      <c r="F84" s="233"/>
      <c r="G84" s="317"/>
      <c r="H84" s="233"/>
      <c r="I84" s="652"/>
      <c r="J84" s="653"/>
      <c r="K84" s="655"/>
      <c r="L84" s="655"/>
      <c r="M84" s="317"/>
      <c r="N84" s="317"/>
      <c r="O84" s="317"/>
      <c r="P84" s="234"/>
      <c r="Q84" s="234"/>
      <c r="R84" s="317"/>
      <c r="S84" s="716"/>
      <c r="T84" s="717"/>
      <c r="U84" s="350"/>
      <c r="V84" s="350"/>
      <c r="W84" s="350"/>
      <c r="X84" s="29"/>
      <c r="Y84" s="23"/>
    </row>
    <row r="85" spans="1:25" s="3" customFormat="1" ht="47.25" hidden="1" customHeight="1" x14ac:dyDescent="0.25">
      <c r="A85" s="13"/>
      <c r="B85" s="14"/>
      <c r="C85" s="242"/>
      <c r="D85" s="317"/>
      <c r="E85" s="317"/>
      <c r="F85" s="233"/>
      <c r="G85" s="317"/>
      <c r="H85" s="233"/>
      <c r="I85" s="652"/>
      <c r="J85" s="653"/>
      <c r="K85" s="655"/>
      <c r="L85" s="655"/>
      <c r="M85" s="317"/>
      <c r="N85" s="317"/>
      <c r="O85" s="317"/>
      <c r="P85" s="234"/>
      <c r="Q85" s="234"/>
      <c r="R85" s="317"/>
      <c r="S85" s="716"/>
      <c r="T85" s="717"/>
      <c r="U85" s="350"/>
      <c r="V85" s="350"/>
      <c r="W85" s="350"/>
      <c r="X85" s="29"/>
      <c r="Y85" s="23"/>
    </row>
    <row r="86" spans="1:25" s="3" customFormat="1" ht="47.25" hidden="1" customHeight="1" x14ac:dyDescent="0.25">
      <c r="A86" s="13"/>
      <c r="B86" s="14"/>
      <c r="C86" s="242"/>
      <c r="D86" s="317"/>
      <c r="E86" s="317"/>
      <c r="F86" s="233"/>
      <c r="G86" s="317"/>
      <c r="H86" s="233"/>
      <c r="I86" s="652"/>
      <c r="J86" s="653"/>
      <c r="K86" s="655"/>
      <c r="L86" s="655"/>
      <c r="M86" s="317"/>
      <c r="N86" s="317"/>
      <c r="O86" s="317"/>
      <c r="P86" s="234"/>
      <c r="Q86" s="234"/>
      <c r="R86" s="317"/>
      <c r="S86" s="716"/>
      <c r="T86" s="717"/>
      <c r="U86" s="350"/>
      <c r="V86" s="350"/>
      <c r="W86" s="350"/>
      <c r="X86" s="29"/>
      <c r="Y86" s="23"/>
    </row>
    <row r="87" spans="1:25" s="3" customFormat="1" ht="51.75" hidden="1" customHeight="1" x14ac:dyDescent="0.25">
      <c r="A87" s="13"/>
      <c r="B87" s="14"/>
      <c r="C87" s="242"/>
      <c r="D87" s="317"/>
      <c r="E87" s="317"/>
      <c r="F87" s="233"/>
      <c r="G87" s="317"/>
      <c r="H87" s="233"/>
      <c r="I87" s="652"/>
      <c r="J87" s="653"/>
      <c r="K87" s="655"/>
      <c r="L87" s="655"/>
      <c r="M87" s="317"/>
      <c r="N87" s="317"/>
      <c r="O87" s="317"/>
      <c r="P87" s="234"/>
      <c r="Q87" s="234"/>
      <c r="R87" s="317"/>
      <c r="S87" s="716"/>
      <c r="T87" s="717"/>
      <c r="U87" s="350"/>
      <c r="V87" s="350"/>
      <c r="W87" s="350"/>
      <c r="X87" s="29"/>
      <c r="Y87" s="23"/>
    </row>
    <row r="88" spans="1:25" s="3" customFormat="1" ht="51.75" hidden="1" customHeight="1" x14ac:dyDescent="0.25">
      <c r="A88" s="13"/>
      <c r="B88" s="14"/>
      <c r="C88" s="242"/>
      <c r="D88" s="317"/>
      <c r="E88" s="317"/>
      <c r="F88" s="233"/>
      <c r="G88" s="317"/>
      <c r="H88" s="233"/>
      <c r="I88" s="652"/>
      <c r="J88" s="653"/>
      <c r="K88" s="655"/>
      <c r="L88" s="655"/>
      <c r="M88" s="317"/>
      <c r="N88" s="317"/>
      <c r="O88" s="317"/>
      <c r="P88" s="234"/>
      <c r="Q88" s="234"/>
      <c r="R88" s="317"/>
      <c r="S88" s="716"/>
      <c r="T88" s="717"/>
      <c r="U88" s="350"/>
      <c r="V88" s="350"/>
      <c r="W88" s="350"/>
      <c r="X88" s="29"/>
      <c r="Y88" s="23"/>
    </row>
    <row r="89" spans="1:25" s="3" customFormat="1" ht="47.25" hidden="1" customHeight="1" x14ac:dyDescent="0.25">
      <c r="A89" s="13"/>
      <c r="B89" s="14"/>
      <c r="C89" s="242"/>
      <c r="D89" s="317"/>
      <c r="E89" s="317"/>
      <c r="F89" s="233"/>
      <c r="G89" s="317"/>
      <c r="H89" s="233"/>
      <c r="I89" s="652"/>
      <c r="J89" s="653"/>
      <c r="K89" s="655"/>
      <c r="L89" s="655"/>
      <c r="M89" s="317"/>
      <c r="N89" s="317"/>
      <c r="O89" s="317"/>
      <c r="P89" s="234"/>
      <c r="Q89" s="234"/>
      <c r="R89" s="317"/>
      <c r="S89" s="716"/>
      <c r="T89" s="717"/>
      <c r="U89" s="350"/>
      <c r="V89" s="350"/>
      <c r="W89" s="350"/>
      <c r="X89" s="29"/>
      <c r="Y89" s="23"/>
    </row>
    <row r="90" spans="1:25" s="3" customFormat="1" ht="51.75" hidden="1" customHeight="1" x14ac:dyDescent="0.25">
      <c r="A90" s="13"/>
      <c r="B90" s="14"/>
      <c r="C90" s="242"/>
      <c r="D90" s="317"/>
      <c r="E90" s="317"/>
      <c r="F90" s="233"/>
      <c r="G90" s="317"/>
      <c r="H90" s="233"/>
      <c r="I90" s="652"/>
      <c r="J90" s="653"/>
      <c r="K90" s="655"/>
      <c r="L90" s="655"/>
      <c r="M90" s="317"/>
      <c r="N90" s="317"/>
      <c r="O90" s="317"/>
      <c r="P90" s="234"/>
      <c r="Q90" s="234"/>
      <c r="R90" s="317"/>
      <c r="S90" s="716"/>
      <c r="T90" s="717"/>
      <c r="U90" s="350"/>
      <c r="V90" s="350"/>
      <c r="W90" s="350"/>
      <c r="X90" s="29"/>
      <c r="Y90" s="23"/>
    </row>
    <row r="91" spans="1:25" s="3" customFormat="1" ht="47.25" hidden="1" customHeight="1" x14ac:dyDescent="0.25">
      <c r="A91" s="13"/>
      <c r="B91" s="14"/>
      <c r="C91" s="242"/>
      <c r="D91" s="317"/>
      <c r="E91" s="317"/>
      <c r="F91" s="233"/>
      <c r="G91" s="317"/>
      <c r="H91" s="233"/>
      <c r="I91" s="652"/>
      <c r="J91" s="653"/>
      <c r="K91" s="655"/>
      <c r="L91" s="655"/>
      <c r="M91" s="317"/>
      <c r="N91" s="317"/>
      <c r="O91" s="317"/>
      <c r="P91" s="234"/>
      <c r="Q91" s="234"/>
      <c r="R91" s="317"/>
      <c r="S91" s="716"/>
      <c r="T91" s="717"/>
      <c r="U91" s="350"/>
      <c r="V91" s="350"/>
      <c r="W91" s="350"/>
      <c r="X91" s="29"/>
      <c r="Y91" s="23"/>
    </row>
    <row r="92" spans="1:25" s="3" customFormat="1" ht="47.25" hidden="1" customHeight="1" x14ac:dyDescent="0.25">
      <c r="A92" s="13"/>
      <c r="B92" s="14"/>
      <c r="C92" s="242"/>
      <c r="D92" s="317"/>
      <c r="E92" s="317"/>
      <c r="F92" s="233"/>
      <c r="G92" s="317"/>
      <c r="H92" s="233"/>
      <c r="I92" s="652"/>
      <c r="J92" s="653"/>
      <c r="K92" s="655"/>
      <c r="L92" s="655"/>
      <c r="M92" s="317"/>
      <c r="N92" s="317"/>
      <c r="O92" s="317"/>
      <c r="P92" s="234"/>
      <c r="Q92" s="234"/>
      <c r="R92" s="317"/>
      <c r="S92" s="716"/>
      <c r="T92" s="717"/>
      <c r="U92" s="350"/>
      <c r="V92" s="350"/>
      <c r="W92" s="350"/>
      <c r="X92" s="29"/>
      <c r="Y92" s="23"/>
    </row>
    <row r="93" spans="1:25" s="3" customFormat="1" ht="51.75" hidden="1" customHeight="1" x14ac:dyDescent="0.25">
      <c r="A93" s="13"/>
      <c r="B93" s="14"/>
      <c r="C93" s="242"/>
      <c r="D93" s="317"/>
      <c r="E93" s="317"/>
      <c r="F93" s="233"/>
      <c r="G93" s="317"/>
      <c r="H93" s="233"/>
      <c r="I93" s="652"/>
      <c r="J93" s="653"/>
      <c r="K93" s="655"/>
      <c r="L93" s="655"/>
      <c r="M93" s="317"/>
      <c r="N93" s="317"/>
      <c r="O93" s="317"/>
      <c r="P93" s="234"/>
      <c r="Q93" s="234"/>
      <c r="R93" s="317"/>
      <c r="S93" s="716"/>
      <c r="T93" s="717"/>
      <c r="U93" s="350"/>
      <c r="V93" s="350"/>
      <c r="W93" s="350"/>
      <c r="X93" s="29"/>
      <c r="Y93" s="23"/>
    </row>
    <row r="94" spans="1:25" s="3" customFormat="1" ht="47.25" hidden="1" customHeight="1" x14ac:dyDescent="0.25">
      <c r="A94" s="13"/>
      <c r="B94" s="14"/>
      <c r="C94" s="242"/>
      <c r="D94" s="317"/>
      <c r="E94" s="317"/>
      <c r="F94" s="233"/>
      <c r="G94" s="317"/>
      <c r="H94" s="233"/>
      <c r="I94" s="652"/>
      <c r="J94" s="653"/>
      <c r="K94" s="655"/>
      <c r="L94" s="655"/>
      <c r="M94" s="317"/>
      <c r="N94" s="317"/>
      <c r="O94" s="317"/>
      <c r="P94" s="234"/>
      <c r="Q94" s="234"/>
      <c r="R94" s="317"/>
      <c r="S94" s="716"/>
      <c r="T94" s="717"/>
      <c r="U94" s="350"/>
      <c r="V94" s="350"/>
      <c r="W94" s="350"/>
      <c r="X94" s="29"/>
      <c r="Y94" s="23"/>
    </row>
    <row r="95" spans="1:25" s="3" customFormat="1" ht="47.25" hidden="1" customHeight="1" x14ac:dyDescent="0.25">
      <c r="A95" s="13"/>
      <c r="B95" s="14"/>
      <c r="C95" s="242"/>
      <c r="D95" s="317"/>
      <c r="E95" s="317"/>
      <c r="F95" s="233"/>
      <c r="G95" s="317"/>
      <c r="H95" s="233"/>
      <c r="I95" s="652"/>
      <c r="J95" s="653"/>
      <c r="K95" s="655"/>
      <c r="L95" s="655"/>
      <c r="M95" s="317"/>
      <c r="N95" s="317"/>
      <c r="O95" s="317"/>
      <c r="P95" s="234"/>
      <c r="Q95" s="234"/>
      <c r="R95" s="317"/>
      <c r="S95" s="716"/>
      <c r="T95" s="717"/>
      <c r="U95" s="350"/>
      <c r="V95" s="350"/>
      <c r="W95" s="350"/>
      <c r="X95" s="29"/>
      <c r="Y95" s="23"/>
    </row>
    <row r="96" spans="1:25" s="3" customFormat="1" ht="47.25" hidden="1" customHeight="1" x14ac:dyDescent="0.25">
      <c r="A96" s="13"/>
      <c r="B96" s="14"/>
      <c r="C96" s="242"/>
      <c r="D96" s="317"/>
      <c r="E96" s="317"/>
      <c r="F96" s="233"/>
      <c r="G96" s="317"/>
      <c r="H96" s="233"/>
      <c r="I96" s="652"/>
      <c r="J96" s="653"/>
      <c r="K96" s="655"/>
      <c r="L96" s="655"/>
      <c r="M96" s="317"/>
      <c r="N96" s="317"/>
      <c r="O96" s="317"/>
      <c r="P96" s="234"/>
      <c r="Q96" s="234"/>
      <c r="R96" s="317"/>
      <c r="S96" s="716"/>
      <c r="T96" s="717"/>
      <c r="U96" s="350"/>
      <c r="V96" s="350"/>
      <c r="W96" s="350"/>
      <c r="X96" s="29"/>
      <c r="Y96" s="23"/>
    </row>
    <row r="97" spans="1:25" s="3" customFormat="1" ht="47.25" hidden="1" customHeight="1" x14ac:dyDescent="0.25">
      <c r="A97" s="13"/>
      <c r="B97" s="14"/>
      <c r="C97" s="242"/>
      <c r="D97" s="317"/>
      <c r="E97" s="317"/>
      <c r="F97" s="233"/>
      <c r="G97" s="317"/>
      <c r="H97" s="233"/>
      <c r="I97" s="652"/>
      <c r="J97" s="653"/>
      <c r="K97" s="655"/>
      <c r="L97" s="655"/>
      <c r="M97" s="317"/>
      <c r="N97" s="317"/>
      <c r="O97" s="317"/>
      <c r="P97" s="234"/>
      <c r="Q97" s="234"/>
      <c r="R97" s="317"/>
      <c r="S97" s="716"/>
      <c r="T97" s="717"/>
      <c r="U97" s="350"/>
      <c r="V97" s="350"/>
      <c r="W97" s="350"/>
      <c r="X97" s="29"/>
      <c r="Y97" s="23"/>
    </row>
    <row r="98" spans="1:25" s="3" customFormat="1" ht="47.25" hidden="1" customHeight="1" x14ac:dyDescent="0.25">
      <c r="A98" s="13"/>
      <c r="B98" s="14"/>
      <c r="C98" s="242"/>
      <c r="D98" s="317"/>
      <c r="E98" s="317"/>
      <c r="F98" s="233"/>
      <c r="G98" s="317"/>
      <c r="H98" s="233"/>
      <c r="I98" s="652"/>
      <c r="J98" s="653"/>
      <c r="K98" s="655"/>
      <c r="L98" s="655"/>
      <c r="M98" s="317"/>
      <c r="N98" s="317"/>
      <c r="O98" s="317"/>
      <c r="P98" s="234"/>
      <c r="Q98" s="234"/>
      <c r="R98" s="317"/>
      <c r="S98" s="716"/>
      <c r="T98" s="717"/>
      <c r="U98" s="350"/>
      <c r="V98" s="350"/>
      <c r="W98" s="350"/>
      <c r="X98" s="29"/>
      <c r="Y98" s="23"/>
    </row>
    <row r="99" spans="1:25" s="3" customFormat="1" ht="47.25" hidden="1" customHeight="1" x14ac:dyDescent="0.25">
      <c r="A99" s="13"/>
      <c r="B99" s="14"/>
      <c r="C99" s="242"/>
      <c r="D99" s="317"/>
      <c r="E99" s="317"/>
      <c r="F99" s="233"/>
      <c r="G99" s="317"/>
      <c r="H99" s="233"/>
      <c r="I99" s="652"/>
      <c r="J99" s="653"/>
      <c r="K99" s="655"/>
      <c r="L99" s="655"/>
      <c r="M99" s="317"/>
      <c r="N99" s="317"/>
      <c r="O99" s="317"/>
      <c r="P99" s="234"/>
      <c r="Q99" s="234"/>
      <c r="R99" s="317"/>
      <c r="S99" s="716"/>
      <c r="T99" s="717"/>
      <c r="U99" s="350"/>
      <c r="V99" s="350"/>
      <c r="W99" s="350"/>
      <c r="X99" s="29"/>
      <c r="Y99" s="23"/>
    </row>
    <row r="100" spans="1:25" s="3" customFormat="1" ht="47.25" hidden="1" customHeight="1" x14ac:dyDescent="0.25">
      <c r="A100" s="13"/>
      <c r="B100" s="14"/>
      <c r="C100" s="242"/>
      <c r="D100" s="317"/>
      <c r="E100" s="317"/>
      <c r="F100" s="233"/>
      <c r="G100" s="317"/>
      <c r="H100" s="233"/>
      <c r="I100" s="652"/>
      <c r="J100" s="653"/>
      <c r="K100" s="655"/>
      <c r="L100" s="655"/>
      <c r="M100" s="317"/>
      <c r="N100" s="317"/>
      <c r="O100" s="317"/>
      <c r="P100" s="234"/>
      <c r="Q100" s="234"/>
      <c r="R100" s="317"/>
      <c r="S100" s="716"/>
      <c r="T100" s="717"/>
      <c r="U100" s="350"/>
      <c r="V100" s="350"/>
      <c r="W100" s="350"/>
      <c r="X100" s="29"/>
      <c r="Y100" s="23"/>
    </row>
    <row r="101" spans="1:25" s="3" customFormat="1" ht="47.25" hidden="1" customHeight="1" x14ac:dyDescent="0.25">
      <c r="A101" s="13"/>
      <c r="B101" s="14"/>
      <c r="C101" s="242"/>
      <c r="D101" s="317"/>
      <c r="E101" s="317"/>
      <c r="F101" s="233"/>
      <c r="G101" s="317"/>
      <c r="H101" s="233"/>
      <c r="I101" s="652"/>
      <c r="J101" s="653"/>
      <c r="K101" s="655"/>
      <c r="L101" s="655"/>
      <c r="M101" s="317"/>
      <c r="N101" s="317"/>
      <c r="O101" s="317"/>
      <c r="P101" s="234"/>
      <c r="Q101" s="234"/>
      <c r="R101" s="317"/>
      <c r="S101" s="716"/>
      <c r="T101" s="717"/>
      <c r="U101" s="350"/>
      <c r="V101" s="350"/>
      <c r="W101" s="350"/>
      <c r="X101" s="29"/>
      <c r="Y101" s="23"/>
    </row>
    <row r="102" spans="1:25" s="3" customFormat="1" ht="47.25" customHeight="1" thickBot="1" x14ac:dyDescent="0.3">
      <c r="A102" s="13"/>
      <c r="B102" s="14"/>
      <c r="C102" s="247"/>
      <c r="D102" s="318"/>
      <c r="E102" s="318"/>
      <c r="F102" s="236"/>
      <c r="G102" s="318"/>
      <c r="H102" s="236"/>
      <c r="I102" s="677"/>
      <c r="J102" s="678"/>
      <c r="K102" s="729"/>
      <c r="L102" s="729"/>
      <c r="M102" s="318"/>
      <c r="N102" s="318"/>
      <c r="O102" s="318"/>
      <c r="P102" s="237"/>
      <c r="Q102" s="237"/>
      <c r="R102" s="318"/>
      <c r="S102" s="716"/>
      <c r="T102" s="717"/>
      <c r="U102" s="350"/>
      <c r="V102" s="350"/>
      <c r="W102" s="350"/>
      <c r="X102" s="29"/>
      <c r="Y102" s="23"/>
    </row>
    <row r="103" spans="1:25" s="3" customFormat="1" ht="18" customHeight="1" x14ac:dyDescent="0.25">
      <c r="A103" s="13"/>
      <c r="B103" s="14"/>
      <c r="C103" s="11"/>
      <c r="D103" s="18"/>
      <c r="E103" s="18"/>
      <c r="F103" s="18"/>
      <c r="G103" s="18"/>
      <c r="H103" s="18"/>
      <c r="I103" s="18"/>
      <c r="J103" s="18"/>
      <c r="K103" s="18"/>
      <c r="L103" s="18"/>
      <c r="M103" s="18"/>
      <c r="N103" s="18"/>
      <c r="O103" s="18"/>
      <c r="P103" s="18"/>
      <c r="Q103" s="18"/>
      <c r="R103" s="18"/>
      <c r="S103" s="18"/>
      <c r="T103" s="18"/>
      <c r="U103" s="18"/>
      <c r="V103" s="18"/>
      <c r="W103" s="18"/>
      <c r="X103" s="29"/>
      <c r="Y103" s="23"/>
    </row>
    <row r="104" spans="1:25" s="16" customFormat="1" ht="18" customHeight="1" x14ac:dyDescent="0.25">
      <c r="B104" s="14"/>
      <c r="C104" s="78" t="s">
        <v>47</v>
      </c>
      <c r="D104" s="18"/>
      <c r="E104" s="18"/>
      <c r="F104" s="18"/>
      <c r="G104" s="18"/>
      <c r="H104" s="18"/>
      <c r="I104" s="18"/>
      <c r="J104" s="18"/>
      <c r="K104" s="18"/>
      <c r="L104" s="18"/>
      <c r="M104" s="18"/>
      <c r="N104" s="18"/>
      <c r="O104" s="18"/>
      <c r="P104" s="18"/>
      <c r="Q104" s="18"/>
      <c r="R104" s="18"/>
      <c r="S104" s="18"/>
      <c r="T104" s="18"/>
      <c r="U104" s="18"/>
      <c r="V104" s="18"/>
      <c r="W104" s="18"/>
      <c r="X104" s="29"/>
    </row>
    <row r="105" spans="1:25" s="16" customFormat="1" ht="18" customHeight="1" thickBot="1" x14ac:dyDescent="0.3">
      <c r="B105" s="14"/>
      <c r="C105" s="11"/>
      <c r="D105" s="18"/>
      <c r="E105" s="18"/>
      <c r="F105" s="18"/>
      <c r="G105" s="18"/>
      <c r="H105" s="18"/>
      <c r="I105" s="18"/>
      <c r="J105" s="18"/>
      <c r="K105" s="18"/>
      <c r="L105" s="18"/>
      <c r="M105" s="18"/>
      <c r="N105" s="18"/>
      <c r="O105" s="18"/>
      <c r="P105" s="18"/>
      <c r="Q105" s="18"/>
      <c r="R105" s="18"/>
      <c r="S105" s="18"/>
      <c r="T105" s="18"/>
      <c r="U105" s="18"/>
      <c r="V105" s="18"/>
      <c r="W105" s="18"/>
      <c r="X105" s="29"/>
    </row>
    <row r="106" spans="1:25" s="16" customFormat="1" ht="18" customHeight="1" x14ac:dyDescent="0.25">
      <c r="B106" s="14"/>
      <c r="C106" s="668" t="s">
        <v>1062</v>
      </c>
      <c r="D106" s="669"/>
      <c r="E106" s="669"/>
      <c r="F106" s="669"/>
      <c r="G106" s="669"/>
      <c r="H106" s="669"/>
      <c r="I106" s="670"/>
      <c r="J106" s="18"/>
      <c r="K106" s="18"/>
      <c r="L106" s="18"/>
      <c r="M106" s="18"/>
      <c r="N106" s="18"/>
      <c r="O106" s="18"/>
      <c r="P106" s="18"/>
      <c r="Q106" s="18"/>
      <c r="R106" s="18"/>
      <c r="S106" s="18"/>
      <c r="T106" s="18"/>
      <c r="U106" s="18"/>
      <c r="V106" s="18"/>
      <c r="W106" s="18"/>
      <c r="X106" s="29"/>
    </row>
    <row r="107" spans="1:25" s="16" customFormat="1" ht="18" hidden="1" customHeight="1" x14ac:dyDescent="0.25">
      <c r="B107" s="14"/>
      <c r="C107" s="671"/>
      <c r="D107" s="672"/>
      <c r="E107" s="672"/>
      <c r="F107" s="672"/>
      <c r="G107" s="672"/>
      <c r="H107" s="672"/>
      <c r="I107" s="673"/>
      <c r="J107" s="18"/>
      <c r="K107" s="18"/>
      <c r="L107" s="18"/>
      <c r="M107" s="18"/>
      <c r="N107" s="18"/>
      <c r="O107" s="18"/>
      <c r="P107" s="18"/>
      <c r="Q107" s="18"/>
      <c r="R107" s="18"/>
      <c r="S107" s="18"/>
      <c r="T107" s="18"/>
      <c r="U107" s="18"/>
      <c r="V107" s="18"/>
      <c r="W107" s="18"/>
      <c r="X107" s="29"/>
    </row>
    <row r="108" spans="1:25" s="16" customFormat="1" ht="18" hidden="1" customHeight="1" x14ac:dyDescent="0.25">
      <c r="B108" s="14"/>
      <c r="C108" s="671"/>
      <c r="D108" s="672"/>
      <c r="E108" s="672"/>
      <c r="F108" s="672"/>
      <c r="G108" s="672"/>
      <c r="H108" s="672"/>
      <c r="I108" s="673"/>
      <c r="J108" s="18"/>
      <c r="K108" s="18"/>
      <c r="L108" s="18"/>
      <c r="M108" s="18"/>
      <c r="N108" s="18"/>
      <c r="O108" s="18"/>
      <c r="P108" s="18"/>
      <c r="Q108" s="18"/>
      <c r="R108" s="18"/>
      <c r="S108" s="18"/>
      <c r="T108" s="18"/>
      <c r="U108" s="18"/>
      <c r="V108" s="18"/>
      <c r="W108" s="18"/>
      <c r="X108" s="29"/>
    </row>
    <row r="109" spans="1:25" s="16" customFormat="1" ht="18" hidden="1" customHeight="1" x14ac:dyDescent="0.25">
      <c r="B109" s="14"/>
      <c r="C109" s="671"/>
      <c r="D109" s="672"/>
      <c r="E109" s="672"/>
      <c r="F109" s="672"/>
      <c r="G109" s="672"/>
      <c r="H109" s="672"/>
      <c r="I109" s="673"/>
      <c r="J109" s="18"/>
      <c r="K109" s="18"/>
      <c r="L109" s="18"/>
      <c r="M109" s="18"/>
      <c r="N109" s="18"/>
      <c r="O109" s="18"/>
      <c r="P109" s="18"/>
      <c r="Q109" s="18"/>
      <c r="R109" s="18"/>
      <c r="S109" s="18"/>
      <c r="T109" s="18"/>
      <c r="U109" s="18"/>
      <c r="V109" s="18"/>
      <c r="W109" s="18"/>
      <c r="X109" s="29"/>
    </row>
    <row r="110" spans="1:25" ht="19.5" thickBot="1" x14ac:dyDescent="0.3">
      <c r="A110" s="1"/>
      <c r="B110" s="30"/>
      <c r="C110" s="674"/>
      <c r="D110" s="675"/>
      <c r="E110" s="675"/>
      <c r="F110" s="675"/>
      <c r="G110" s="675"/>
      <c r="H110" s="675"/>
      <c r="I110" s="676"/>
      <c r="J110" s="18"/>
      <c r="K110" s="18"/>
      <c r="L110" s="18"/>
      <c r="M110" s="18"/>
      <c r="N110" s="18"/>
      <c r="O110" s="18"/>
      <c r="P110" s="18"/>
      <c r="Q110" s="18"/>
      <c r="R110" s="18"/>
      <c r="S110" s="18"/>
      <c r="T110" s="18"/>
      <c r="U110" s="18"/>
      <c r="V110" s="18"/>
      <c r="W110" s="18"/>
      <c r="X110" s="29"/>
    </row>
    <row r="111" spans="1:25" ht="18.75" x14ac:dyDescent="0.25">
      <c r="A111" s="1"/>
      <c r="B111" s="30"/>
      <c r="C111" s="64"/>
      <c r="D111" s="18"/>
      <c r="E111" s="18"/>
      <c r="F111" s="18"/>
      <c r="G111" s="18"/>
      <c r="H111" s="18"/>
      <c r="I111" s="18"/>
      <c r="J111" s="18"/>
      <c r="K111" s="18"/>
      <c r="L111" s="18"/>
      <c r="M111" s="18"/>
      <c r="N111" s="18"/>
      <c r="O111" s="18"/>
      <c r="P111" s="18"/>
      <c r="Q111" s="18"/>
      <c r="R111" s="18"/>
      <c r="S111" s="18"/>
      <c r="T111" s="18"/>
      <c r="U111" s="18"/>
      <c r="V111" s="18"/>
      <c r="W111" s="18"/>
      <c r="X111" s="29"/>
    </row>
    <row r="112" spans="1:25" ht="18.75" x14ac:dyDescent="0.25">
      <c r="A112" s="1"/>
      <c r="B112" s="31"/>
      <c r="C112" s="20" t="s">
        <v>667</v>
      </c>
      <c r="D112" s="18"/>
      <c r="E112" s="18"/>
      <c r="F112" s="18"/>
      <c r="G112" s="18"/>
      <c r="H112" s="18"/>
      <c r="I112" s="18"/>
      <c r="J112" s="18"/>
      <c r="K112" s="18"/>
      <c r="L112" s="18"/>
      <c r="M112" s="18"/>
      <c r="N112" s="18"/>
      <c r="O112" s="18"/>
      <c r="P112" s="18"/>
      <c r="Q112" s="18"/>
      <c r="R112" s="18"/>
      <c r="S112" s="18"/>
      <c r="T112" s="18"/>
      <c r="U112" s="18"/>
      <c r="V112" s="18"/>
      <c r="W112" s="18"/>
      <c r="X112" s="29"/>
    </row>
    <row r="113" spans="1:24" ht="18.75" x14ac:dyDescent="0.25">
      <c r="A113" s="1"/>
      <c r="B113" s="31"/>
      <c r="C113" s="20" t="s">
        <v>580</v>
      </c>
      <c r="D113" s="18"/>
      <c r="E113" s="18"/>
      <c r="F113" s="18"/>
      <c r="G113" s="18"/>
      <c r="H113" s="18"/>
      <c r="I113" s="18"/>
      <c r="J113" s="18"/>
      <c r="K113" s="18"/>
      <c r="L113" s="18"/>
      <c r="M113" s="18"/>
      <c r="N113" s="18"/>
      <c r="O113" s="18"/>
      <c r="P113" s="18"/>
      <c r="Q113" s="18"/>
      <c r="R113" s="18"/>
      <c r="S113" s="18"/>
      <c r="T113" s="18"/>
      <c r="U113" s="18"/>
      <c r="V113" s="18"/>
      <c r="W113" s="18"/>
      <c r="X113" s="29"/>
    </row>
    <row r="114" spans="1:24" ht="19.5" thickBot="1" x14ac:dyDescent="0.3">
      <c r="A114" s="1"/>
      <c r="B114" s="31"/>
      <c r="C114" s="20"/>
      <c r="D114" s="18"/>
      <c r="E114" s="18"/>
      <c r="F114" s="18"/>
      <c r="G114" s="18"/>
      <c r="H114" s="18"/>
      <c r="I114" s="18"/>
      <c r="J114" s="18"/>
      <c r="K114" s="18"/>
      <c r="L114" s="18"/>
      <c r="M114" s="18"/>
      <c r="N114" s="18"/>
      <c r="O114" s="18"/>
      <c r="P114" s="18"/>
      <c r="Q114" s="18"/>
      <c r="R114" s="18"/>
      <c r="S114" s="18"/>
      <c r="T114" s="18"/>
      <c r="U114" s="18"/>
      <c r="V114" s="18"/>
      <c r="W114" s="18"/>
      <c r="X114" s="29"/>
    </row>
    <row r="115" spans="1:24" ht="78.95" customHeight="1" thickBot="1" x14ac:dyDescent="0.3">
      <c r="A115" s="1"/>
      <c r="B115" s="30"/>
      <c r="C115" s="645" t="s">
        <v>668</v>
      </c>
      <c r="D115" s="647"/>
      <c r="E115" s="645" t="s">
        <v>669</v>
      </c>
      <c r="F115" s="646"/>
      <c r="G115" s="646"/>
      <c r="H115" s="647"/>
      <c r="I115" s="324" t="s">
        <v>23</v>
      </c>
      <c r="J115" s="326" t="s">
        <v>48</v>
      </c>
      <c r="K115" s="326" t="s">
        <v>49</v>
      </c>
      <c r="L115" s="326" t="s">
        <v>50</v>
      </c>
      <c r="M115" s="326" t="s">
        <v>51</v>
      </c>
      <c r="N115" s="326" t="s">
        <v>21</v>
      </c>
      <c r="O115" s="52" t="s">
        <v>8</v>
      </c>
      <c r="P115" s="18"/>
      <c r="Q115" s="18"/>
      <c r="R115" s="18"/>
      <c r="S115" s="18"/>
      <c r="T115" s="18"/>
      <c r="U115" s="18"/>
      <c r="V115" s="18"/>
      <c r="W115" s="18"/>
      <c r="X115" s="29"/>
    </row>
    <row r="116" spans="1:24" ht="75" x14ac:dyDescent="0.25">
      <c r="A116" s="1"/>
      <c r="B116" s="30"/>
      <c r="C116" s="731" t="s">
        <v>1066</v>
      </c>
      <c r="D116" s="680"/>
      <c r="E116" s="648" t="s">
        <v>1095</v>
      </c>
      <c r="F116" s="648"/>
      <c r="G116" s="648"/>
      <c r="H116" s="648"/>
      <c r="I116" s="325" t="s">
        <v>1004</v>
      </c>
      <c r="J116" s="325"/>
      <c r="K116" s="325"/>
      <c r="L116" s="325"/>
      <c r="M116" s="325"/>
      <c r="N116" s="325" t="s">
        <v>1067</v>
      </c>
      <c r="O116" s="489" t="s">
        <v>1068</v>
      </c>
      <c r="P116" s="18"/>
      <c r="Q116" s="18"/>
      <c r="R116" s="18"/>
      <c r="S116" s="18"/>
      <c r="T116" s="18"/>
      <c r="U116" s="18"/>
      <c r="V116" s="18"/>
      <c r="W116" s="18"/>
      <c r="X116" s="29"/>
    </row>
    <row r="117" spans="1:24" ht="62.25" customHeight="1" x14ac:dyDescent="0.25">
      <c r="A117" s="1"/>
      <c r="B117" s="30"/>
      <c r="C117" s="730" t="s">
        <v>1066</v>
      </c>
      <c r="D117" s="653"/>
      <c r="E117" s="649" t="s">
        <v>1069</v>
      </c>
      <c r="F117" s="650"/>
      <c r="G117" s="650"/>
      <c r="H117" s="651"/>
      <c r="I117" s="322" t="s">
        <v>1004</v>
      </c>
      <c r="J117" s="322"/>
      <c r="K117" s="322"/>
      <c r="L117" s="322"/>
      <c r="M117" s="322"/>
      <c r="N117" s="322" t="s">
        <v>1072</v>
      </c>
      <c r="O117" s="490" t="s">
        <v>1070</v>
      </c>
      <c r="P117" s="18"/>
      <c r="Q117" s="18"/>
      <c r="R117" s="18"/>
      <c r="S117" s="18"/>
      <c r="T117" s="18"/>
      <c r="U117" s="18"/>
      <c r="V117" s="18"/>
      <c r="W117" s="18"/>
      <c r="X117" s="29"/>
    </row>
    <row r="118" spans="1:24" ht="77.25" customHeight="1" x14ac:dyDescent="0.25">
      <c r="A118" s="1"/>
      <c r="B118" s="30"/>
      <c r="C118" s="730" t="s">
        <v>1066</v>
      </c>
      <c r="D118" s="653"/>
      <c r="E118" s="642" t="s">
        <v>1071</v>
      </c>
      <c r="F118" s="643"/>
      <c r="G118" s="643"/>
      <c r="H118" s="644"/>
      <c r="I118" s="322" t="s">
        <v>1004</v>
      </c>
      <c r="J118" s="322"/>
      <c r="K118" s="322"/>
      <c r="L118" s="322"/>
      <c r="M118" s="322"/>
      <c r="N118" s="322" t="s">
        <v>1072</v>
      </c>
      <c r="O118" s="490" t="s">
        <v>1073</v>
      </c>
      <c r="P118" s="18"/>
      <c r="Q118" s="18"/>
      <c r="R118" s="18"/>
      <c r="S118" s="18"/>
      <c r="T118" s="18"/>
      <c r="U118" s="18"/>
      <c r="V118" s="18"/>
      <c r="W118" s="18"/>
      <c r="X118" s="29"/>
    </row>
    <row r="119" spans="1:24" ht="75" customHeight="1" x14ac:dyDescent="0.25">
      <c r="A119" s="1"/>
      <c r="B119" s="30"/>
      <c r="C119" s="730" t="s">
        <v>1074</v>
      </c>
      <c r="D119" s="653"/>
      <c r="E119" s="642" t="s">
        <v>1075</v>
      </c>
      <c r="F119" s="643"/>
      <c r="G119" s="643"/>
      <c r="H119" s="644"/>
      <c r="I119" s="322" t="s">
        <v>1004</v>
      </c>
      <c r="J119" s="322"/>
      <c r="K119" s="322" t="s">
        <v>1076</v>
      </c>
      <c r="L119" s="322"/>
      <c r="M119" s="322" t="s">
        <v>1077</v>
      </c>
      <c r="N119" s="322"/>
      <c r="O119" s="490" t="s">
        <v>1078</v>
      </c>
      <c r="P119" s="18"/>
      <c r="Q119" s="18"/>
      <c r="R119" s="18"/>
      <c r="S119" s="18"/>
      <c r="T119" s="18"/>
      <c r="U119" s="18"/>
      <c r="V119" s="18"/>
      <c r="W119" s="18"/>
      <c r="X119" s="29"/>
    </row>
    <row r="120" spans="1:24" ht="47.25" hidden="1" customHeight="1" x14ac:dyDescent="0.25">
      <c r="A120" s="1"/>
      <c r="B120" s="30"/>
      <c r="C120" s="730"/>
      <c r="D120" s="653"/>
      <c r="E120" s="642"/>
      <c r="F120" s="643"/>
      <c r="G120" s="643"/>
      <c r="H120" s="644"/>
      <c r="I120" s="322"/>
      <c r="J120" s="322"/>
      <c r="K120" s="322"/>
      <c r="L120" s="322"/>
      <c r="M120" s="322"/>
      <c r="N120" s="322"/>
      <c r="O120" s="312"/>
      <c r="P120" s="18"/>
      <c r="Q120" s="18"/>
      <c r="R120" s="18"/>
      <c r="S120" s="18"/>
      <c r="T120" s="18"/>
      <c r="U120" s="18"/>
      <c r="V120" s="18"/>
      <c r="W120" s="18"/>
      <c r="X120" s="29"/>
    </row>
    <row r="121" spans="1:24" ht="47.25" hidden="1" customHeight="1" x14ac:dyDescent="0.25">
      <c r="A121" s="1"/>
      <c r="B121" s="30"/>
      <c r="C121" s="730"/>
      <c r="D121" s="653"/>
      <c r="E121" s="642"/>
      <c r="F121" s="643"/>
      <c r="G121" s="643"/>
      <c r="H121" s="644"/>
      <c r="I121" s="322"/>
      <c r="J121" s="322"/>
      <c r="K121" s="322"/>
      <c r="L121" s="322"/>
      <c r="M121" s="322"/>
      <c r="N121" s="322"/>
      <c r="O121" s="312"/>
      <c r="P121" s="18"/>
      <c r="Q121" s="18"/>
      <c r="R121" s="18"/>
      <c r="S121" s="18"/>
      <c r="T121" s="18"/>
      <c r="U121" s="18"/>
      <c r="V121" s="18"/>
      <c r="W121" s="18"/>
      <c r="X121" s="29"/>
    </row>
    <row r="122" spans="1:24" ht="47.25" hidden="1" customHeight="1" x14ac:dyDescent="0.25">
      <c r="A122" s="1"/>
      <c r="B122" s="30"/>
      <c r="C122" s="730"/>
      <c r="D122" s="653"/>
      <c r="E122" s="642"/>
      <c r="F122" s="643"/>
      <c r="G122" s="643"/>
      <c r="H122" s="644"/>
      <c r="I122" s="322"/>
      <c r="J122" s="322"/>
      <c r="K122" s="322"/>
      <c r="L122" s="322"/>
      <c r="M122" s="322"/>
      <c r="N122" s="322"/>
      <c r="O122" s="312"/>
      <c r="P122" s="18"/>
      <c r="Q122" s="18"/>
      <c r="R122" s="18"/>
      <c r="S122" s="18"/>
      <c r="T122" s="18"/>
      <c r="U122" s="18"/>
      <c r="V122" s="18"/>
      <c r="W122" s="18"/>
      <c r="X122" s="29"/>
    </row>
    <row r="123" spans="1:24" ht="47.25" hidden="1" customHeight="1" x14ac:dyDescent="0.25">
      <c r="A123" s="1"/>
      <c r="B123" s="30"/>
      <c r="C123" s="730"/>
      <c r="D123" s="653"/>
      <c r="E123" s="642"/>
      <c r="F123" s="643"/>
      <c r="G123" s="643"/>
      <c r="H123" s="644"/>
      <c r="I123" s="322"/>
      <c r="J123" s="322"/>
      <c r="K123" s="322"/>
      <c r="L123" s="322"/>
      <c r="M123" s="322"/>
      <c r="N123" s="322"/>
      <c r="O123" s="312"/>
      <c r="P123" s="18"/>
      <c r="Q123" s="18"/>
      <c r="R123" s="18"/>
      <c r="S123" s="18"/>
      <c r="T123" s="18"/>
      <c r="U123" s="18"/>
      <c r="V123" s="18"/>
      <c r="W123" s="18"/>
      <c r="X123" s="29"/>
    </row>
    <row r="124" spans="1:24" ht="47.25" hidden="1" customHeight="1" x14ac:dyDescent="0.25">
      <c r="B124" s="30"/>
      <c r="C124" s="730"/>
      <c r="D124" s="653"/>
      <c r="E124" s="642"/>
      <c r="F124" s="643"/>
      <c r="G124" s="643"/>
      <c r="H124" s="644"/>
      <c r="I124" s="322"/>
      <c r="J124" s="322"/>
      <c r="K124" s="322"/>
      <c r="L124" s="322"/>
      <c r="M124" s="322"/>
      <c r="N124" s="322"/>
      <c r="O124" s="312"/>
      <c r="P124" s="18"/>
      <c r="Q124" s="18"/>
      <c r="R124" s="18"/>
      <c r="S124" s="18"/>
      <c r="T124" s="18"/>
      <c r="U124" s="18"/>
      <c r="V124" s="18"/>
      <c r="W124" s="18"/>
      <c r="X124" s="29"/>
    </row>
    <row r="125" spans="1:24" ht="47.25" hidden="1" customHeight="1" x14ac:dyDescent="0.25">
      <c r="B125" s="30"/>
      <c r="C125" s="730"/>
      <c r="D125" s="653"/>
      <c r="E125" s="642"/>
      <c r="F125" s="643"/>
      <c r="G125" s="643"/>
      <c r="H125" s="644"/>
      <c r="I125" s="322"/>
      <c r="J125" s="322"/>
      <c r="K125" s="322"/>
      <c r="L125" s="322"/>
      <c r="M125" s="322"/>
      <c r="N125" s="322"/>
      <c r="O125" s="312"/>
      <c r="P125" s="18"/>
      <c r="Q125" s="18"/>
      <c r="R125" s="18"/>
      <c r="S125" s="18"/>
      <c r="T125" s="18"/>
      <c r="U125" s="18"/>
      <c r="V125" s="18"/>
      <c r="W125" s="18"/>
      <c r="X125" s="29"/>
    </row>
    <row r="126" spans="1:24" ht="47.25" hidden="1" customHeight="1" x14ac:dyDescent="0.25">
      <c r="B126" s="30"/>
      <c r="C126" s="730"/>
      <c r="D126" s="653"/>
      <c r="E126" s="642"/>
      <c r="F126" s="643"/>
      <c r="G126" s="643"/>
      <c r="H126" s="644"/>
      <c r="I126" s="322"/>
      <c r="J126" s="322"/>
      <c r="K126" s="322"/>
      <c r="L126" s="322"/>
      <c r="M126" s="322"/>
      <c r="N126" s="322"/>
      <c r="O126" s="312"/>
      <c r="P126" s="18"/>
      <c r="Q126" s="18"/>
      <c r="R126" s="18"/>
      <c r="S126" s="18"/>
      <c r="T126" s="18"/>
      <c r="U126" s="18"/>
      <c r="V126" s="18"/>
      <c r="W126" s="18"/>
      <c r="X126" s="29"/>
    </row>
    <row r="127" spans="1:24" ht="47.25" hidden="1" customHeight="1" x14ac:dyDescent="0.25">
      <c r="B127" s="30"/>
      <c r="C127" s="730"/>
      <c r="D127" s="653"/>
      <c r="E127" s="642"/>
      <c r="F127" s="643"/>
      <c r="G127" s="643"/>
      <c r="H127" s="644"/>
      <c r="I127" s="322"/>
      <c r="J127" s="322"/>
      <c r="K127" s="322"/>
      <c r="L127" s="322"/>
      <c r="M127" s="322"/>
      <c r="N127" s="322"/>
      <c r="O127" s="312"/>
      <c r="P127" s="18"/>
      <c r="Q127" s="18"/>
      <c r="R127" s="18"/>
      <c r="S127" s="18"/>
      <c r="T127" s="18"/>
      <c r="U127" s="18"/>
      <c r="V127" s="18"/>
      <c r="W127" s="18"/>
      <c r="X127" s="29"/>
    </row>
    <row r="128" spans="1:24" ht="47.25" hidden="1" customHeight="1" x14ac:dyDescent="0.25">
      <c r="B128" s="30"/>
      <c r="C128" s="730"/>
      <c r="D128" s="653"/>
      <c r="E128" s="642"/>
      <c r="F128" s="643"/>
      <c r="G128" s="643"/>
      <c r="H128" s="644"/>
      <c r="I128" s="322"/>
      <c r="J128" s="322"/>
      <c r="K128" s="322"/>
      <c r="L128" s="322"/>
      <c r="M128" s="322"/>
      <c r="N128" s="322"/>
      <c r="O128" s="312"/>
      <c r="P128" s="18"/>
      <c r="Q128" s="18"/>
      <c r="R128" s="18"/>
      <c r="S128" s="18"/>
      <c r="T128" s="18"/>
      <c r="U128" s="18"/>
      <c r="V128" s="18"/>
      <c r="W128" s="18"/>
      <c r="X128" s="29"/>
    </row>
    <row r="129" spans="2:24" ht="47.25" hidden="1" customHeight="1" x14ac:dyDescent="0.25">
      <c r="B129" s="30"/>
      <c r="C129" s="730"/>
      <c r="D129" s="653"/>
      <c r="E129" s="642"/>
      <c r="F129" s="643"/>
      <c r="G129" s="643"/>
      <c r="H129" s="644"/>
      <c r="I129" s="322"/>
      <c r="J129" s="322"/>
      <c r="K129" s="322"/>
      <c r="L129" s="322"/>
      <c r="M129" s="322"/>
      <c r="N129" s="322"/>
      <c r="O129" s="312"/>
      <c r="P129" s="18"/>
      <c r="Q129" s="18"/>
      <c r="R129" s="18"/>
      <c r="S129" s="18"/>
      <c r="T129" s="18"/>
      <c r="U129" s="18"/>
      <c r="V129" s="18"/>
      <c r="W129" s="18"/>
      <c r="X129" s="29"/>
    </row>
    <row r="130" spans="2:24" ht="47.25" hidden="1" customHeight="1" x14ac:dyDescent="0.25">
      <c r="B130" s="30"/>
      <c r="C130" s="730"/>
      <c r="D130" s="653"/>
      <c r="E130" s="642"/>
      <c r="F130" s="643"/>
      <c r="G130" s="643"/>
      <c r="H130" s="644"/>
      <c r="I130" s="322"/>
      <c r="J130" s="322"/>
      <c r="K130" s="322"/>
      <c r="L130" s="322"/>
      <c r="M130" s="322"/>
      <c r="N130" s="322"/>
      <c r="O130" s="312"/>
      <c r="P130" s="18"/>
      <c r="Q130" s="18"/>
      <c r="R130" s="18"/>
      <c r="S130" s="18"/>
      <c r="T130" s="18"/>
      <c r="U130" s="18"/>
      <c r="V130" s="18"/>
      <c r="W130" s="18"/>
      <c r="X130" s="29"/>
    </row>
    <row r="131" spans="2:24" ht="47.25" hidden="1" customHeight="1" x14ac:dyDescent="0.25">
      <c r="B131" s="30"/>
      <c r="C131" s="730"/>
      <c r="D131" s="653"/>
      <c r="E131" s="642"/>
      <c r="F131" s="643"/>
      <c r="G131" s="643"/>
      <c r="H131" s="644"/>
      <c r="I131" s="322"/>
      <c r="J131" s="322"/>
      <c r="K131" s="322"/>
      <c r="L131" s="322"/>
      <c r="M131" s="322"/>
      <c r="N131" s="322"/>
      <c r="O131" s="312"/>
      <c r="P131" s="18"/>
      <c r="Q131" s="18"/>
      <c r="R131" s="18"/>
      <c r="S131" s="18"/>
      <c r="T131" s="18"/>
      <c r="U131" s="18"/>
      <c r="V131" s="18"/>
      <c r="W131" s="18"/>
      <c r="X131" s="29"/>
    </row>
    <row r="132" spans="2:24" ht="47.25" hidden="1" customHeight="1" x14ac:dyDescent="0.25">
      <c r="B132" s="30"/>
      <c r="C132" s="730"/>
      <c r="D132" s="653"/>
      <c r="E132" s="642"/>
      <c r="F132" s="643"/>
      <c r="G132" s="643"/>
      <c r="H132" s="644"/>
      <c r="I132" s="322"/>
      <c r="J132" s="322"/>
      <c r="K132" s="322"/>
      <c r="L132" s="322"/>
      <c r="M132" s="322"/>
      <c r="N132" s="322"/>
      <c r="O132" s="312"/>
      <c r="P132" s="18"/>
      <c r="Q132" s="18"/>
      <c r="R132" s="18"/>
      <c r="S132" s="18"/>
      <c r="T132" s="18"/>
      <c r="U132" s="18"/>
      <c r="V132" s="18"/>
      <c r="W132" s="18"/>
      <c r="X132" s="29"/>
    </row>
    <row r="133" spans="2:24" ht="47.25" customHeight="1" thickBot="1" x14ac:dyDescent="0.3">
      <c r="B133" s="30"/>
      <c r="C133" s="730"/>
      <c r="D133" s="653"/>
      <c r="E133" s="656"/>
      <c r="F133" s="657"/>
      <c r="G133" s="657"/>
      <c r="H133" s="658"/>
      <c r="I133" s="323"/>
      <c r="J133" s="323"/>
      <c r="K133" s="323"/>
      <c r="L133" s="323"/>
      <c r="M133" s="323"/>
      <c r="N133" s="323"/>
      <c r="O133" s="313"/>
      <c r="P133" s="18"/>
      <c r="Q133" s="18"/>
      <c r="R133" s="18"/>
      <c r="S133" s="18"/>
      <c r="T133" s="18"/>
      <c r="U133" s="18"/>
      <c r="V133" s="18"/>
      <c r="W133" s="18"/>
      <c r="X133" s="29"/>
    </row>
    <row r="134" spans="2:24" ht="18.75" x14ac:dyDescent="0.25">
      <c r="B134" s="36"/>
      <c r="C134" s="357"/>
      <c r="D134" s="357"/>
      <c r="E134" s="357"/>
      <c r="F134" s="357"/>
      <c r="G134" s="357"/>
      <c r="H134" s="357"/>
      <c r="I134" s="357"/>
      <c r="J134" s="357"/>
      <c r="K134" s="357"/>
      <c r="L134" s="357"/>
      <c r="M134" s="357"/>
      <c r="N134" s="357"/>
      <c r="O134" s="357"/>
      <c r="P134" s="35"/>
      <c r="Q134" s="35"/>
      <c r="R134" s="35"/>
      <c r="S134" s="35"/>
      <c r="T134" s="35"/>
      <c r="U134" s="35"/>
      <c r="V134" s="35"/>
      <c r="W134" s="35"/>
      <c r="X134" s="50"/>
    </row>
    <row r="135" spans="2:24" x14ac:dyDescent="0.25">
      <c r="C135" s="358"/>
      <c r="D135" s="358"/>
      <c r="E135" s="358"/>
      <c r="F135" s="358"/>
      <c r="G135" s="358"/>
      <c r="H135" s="358"/>
      <c r="I135" s="358"/>
      <c r="J135" s="358"/>
      <c r="K135" s="359"/>
      <c r="L135" s="359"/>
      <c r="M135" s="359"/>
      <c r="N135" s="359"/>
      <c r="O135" s="359"/>
    </row>
    <row r="136" spans="2:24" ht="15.75" thickBot="1" x14ac:dyDescent="0.3">
      <c r="C136" s="358"/>
      <c r="D136" s="358"/>
      <c r="E136" s="358"/>
      <c r="F136" s="358"/>
      <c r="G136" s="358"/>
      <c r="H136" s="358"/>
      <c r="I136" s="358"/>
      <c r="J136" s="358"/>
      <c r="K136" s="359"/>
      <c r="L136" s="359"/>
      <c r="M136" s="359"/>
      <c r="N136" s="359"/>
      <c r="O136" s="359"/>
    </row>
    <row r="137" spans="2:24" ht="15.75" thickBot="1" x14ac:dyDescent="0.3">
      <c r="B137" s="66"/>
      <c r="C137" s="688" t="s">
        <v>52</v>
      </c>
      <c r="D137" s="688"/>
      <c r="E137" s="688"/>
      <c r="F137" s="688"/>
      <c r="G137" s="688"/>
      <c r="H137" s="351"/>
      <c r="I137" s="351"/>
      <c r="J137" s="688"/>
      <c r="K137" s="688"/>
      <c r="L137" s="688"/>
      <c r="M137" s="688"/>
      <c r="N137" s="688"/>
      <c r="O137" s="351"/>
      <c r="P137" s="67"/>
      <c r="Q137" s="688"/>
      <c r="R137" s="688"/>
      <c r="S137" s="688"/>
      <c r="T137" s="688"/>
      <c r="U137" s="67"/>
      <c r="V137" s="67"/>
      <c r="W137" s="75"/>
      <c r="X137" s="76"/>
    </row>
    <row r="138" spans="2:24" x14ac:dyDescent="0.25">
      <c r="B138" s="68"/>
      <c r="C138" s="360"/>
      <c r="D138" s="361"/>
      <c r="E138" s="361"/>
      <c r="F138" s="361"/>
      <c r="G138" s="361"/>
      <c r="H138" s="361"/>
      <c r="I138" s="361"/>
      <c r="J138" s="361"/>
      <c r="K138" s="361"/>
      <c r="L138" s="361"/>
      <c r="M138" s="361"/>
      <c r="N138" s="361"/>
      <c r="O138" s="361"/>
      <c r="P138" s="69"/>
      <c r="Q138" s="69"/>
      <c r="R138" s="69"/>
      <c r="S138" s="69"/>
      <c r="T138" s="69"/>
      <c r="U138" s="69"/>
      <c r="V138" s="69"/>
      <c r="W138" s="69"/>
      <c r="X138" s="70"/>
    </row>
    <row r="139" spans="2:24" ht="24.75" customHeight="1" x14ac:dyDescent="0.25">
      <c r="B139" s="68"/>
      <c r="C139" s="654" t="s">
        <v>670</v>
      </c>
      <c r="D139" s="654"/>
      <c r="E139" s="654"/>
      <c r="F139" s="654"/>
      <c r="G139" s="654"/>
      <c r="H139" s="654"/>
      <c r="I139" s="654"/>
      <c r="J139" s="654"/>
      <c r="K139" s="654"/>
      <c r="L139" s="654"/>
      <c r="M139" s="654"/>
      <c r="N139" s="654"/>
      <c r="O139" s="361"/>
      <c r="P139" s="69"/>
      <c r="Q139" s="69"/>
      <c r="R139" s="69"/>
      <c r="S139" s="69"/>
      <c r="T139" s="69"/>
      <c r="U139" s="69"/>
      <c r="V139" s="69"/>
      <c r="W139" s="69"/>
      <c r="X139" s="70"/>
    </row>
    <row r="140" spans="2:24" ht="23.25" customHeight="1" thickBot="1" x14ac:dyDescent="0.3">
      <c r="B140" s="71"/>
      <c r="C140" s="360"/>
      <c r="D140" s="361"/>
      <c r="E140" s="361"/>
      <c r="F140" s="361"/>
      <c r="G140" s="361"/>
      <c r="H140" s="361"/>
      <c r="I140" s="361"/>
      <c r="J140" s="361"/>
      <c r="K140" s="361"/>
      <c r="L140" s="361"/>
      <c r="M140" s="361"/>
      <c r="N140" s="361"/>
      <c r="O140" s="361"/>
      <c r="P140" s="69"/>
      <c r="Q140" s="69"/>
      <c r="R140" s="69"/>
      <c r="S140" s="69"/>
      <c r="T140" s="69"/>
      <c r="U140" s="69"/>
      <c r="V140" s="69"/>
      <c r="W140" s="69"/>
      <c r="X140" s="70"/>
    </row>
    <row r="141" spans="2:24" ht="51.75" customHeight="1" x14ac:dyDescent="0.25">
      <c r="B141" s="71"/>
      <c r="C141" s="252" t="s">
        <v>668</v>
      </c>
      <c r="D141" s="707" t="s">
        <v>53</v>
      </c>
      <c r="E141" s="707"/>
      <c r="F141" s="707"/>
      <c r="G141" s="707"/>
      <c r="H141" s="707"/>
      <c r="I141" s="707" t="s">
        <v>577</v>
      </c>
      <c r="J141" s="707"/>
      <c r="K141" s="707" t="s">
        <v>576</v>
      </c>
      <c r="L141" s="707"/>
      <c r="M141" s="707" t="s">
        <v>8</v>
      </c>
      <c r="N141" s="719"/>
      <c r="O141" s="361"/>
      <c r="P141" s="69"/>
      <c r="Q141" s="69"/>
      <c r="R141" s="69"/>
      <c r="S141" s="69"/>
      <c r="T141" s="69"/>
      <c r="U141" s="69"/>
      <c r="V141" s="69"/>
      <c r="W141" s="69"/>
      <c r="X141" s="70"/>
    </row>
    <row r="142" spans="2:24" ht="67.5" customHeight="1" x14ac:dyDescent="0.25">
      <c r="B142" s="71"/>
      <c r="C142" s="314" t="s">
        <v>991</v>
      </c>
      <c r="D142" s="699" t="s">
        <v>992</v>
      </c>
      <c r="E142" s="700"/>
      <c r="F142" s="700"/>
      <c r="G142" s="700"/>
      <c r="H142" s="701"/>
      <c r="I142" s="708" t="s">
        <v>993</v>
      </c>
      <c r="J142" s="709"/>
      <c r="K142" s="715" t="s">
        <v>994</v>
      </c>
      <c r="L142" s="715"/>
      <c r="M142" s="715" t="s">
        <v>995</v>
      </c>
      <c r="N142" s="720"/>
      <c r="O142" s="361"/>
      <c r="P142" s="69"/>
      <c r="Q142" s="69"/>
      <c r="R142" s="69"/>
      <c r="S142" s="69"/>
      <c r="T142" s="69"/>
      <c r="U142" s="69"/>
      <c r="V142" s="69"/>
      <c r="W142" s="69"/>
      <c r="X142" s="70"/>
    </row>
    <row r="143" spans="2:24" ht="75" customHeight="1" x14ac:dyDescent="0.25">
      <c r="B143" s="71"/>
      <c r="C143" s="315" t="s">
        <v>991</v>
      </c>
      <c r="D143" s="699" t="s">
        <v>996</v>
      </c>
      <c r="E143" s="700"/>
      <c r="F143" s="700"/>
      <c r="G143" s="700"/>
      <c r="H143" s="701"/>
      <c r="I143" s="708" t="s">
        <v>997</v>
      </c>
      <c r="J143" s="709"/>
      <c r="K143" s="713" t="s">
        <v>998</v>
      </c>
      <c r="L143" s="713"/>
      <c r="M143" s="713" t="s">
        <v>999</v>
      </c>
      <c r="N143" s="721"/>
      <c r="O143" s="361"/>
      <c r="P143" s="69"/>
      <c r="Q143" s="69"/>
      <c r="R143" s="69"/>
      <c r="S143" s="69"/>
      <c r="T143" s="69"/>
      <c r="U143" s="69"/>
      <c r="V143" s="69"/>
      <c r="W143" s="69"/>
      <c r="X143" s="70"/>
    </row>
    <row r="144" spans="2:24" ht="76.5" customHeight="1" x14ac:dyDescent="0.25">
      <c r="B144" s="71"/>
      <c r="C144" s="315" t="s">
        <v>991</v>
      </c>
      <c r="D144" s="699" t="s">
        <v>1000</v>
      </c>
      <c r="E144" s="700"/>
      <c r="F144" s="700"/>
      <c r="G144" s="700"/>
      <c r="H144" s="701"/>
      <c r="I144" s="708" t="s">
        <v>997</v>
      </c>
      <c r="J144" s="709"/>
      <c r="K144" s="713" t="s">
        <v>1001</v>
      </c>
      <c r="L144" s="713"/>
      <c r="M144" s="713" t="s">
        <v>1002</v>
      </c>
      <c r="N144" s="721"/>
      <c r="O144" s="361"/>
      <c r="P144" s="69"/>
      <c r="Q144" s="69"/>
      <c r="R144" s="69"/>
      <c r="S144" s="69"/>
      <c r="T144" s="69"/>
      <c r="U144" s="69"/>
      <c r="V144" s="69"/>
      <c r="W144" s="69"/>
      <c r="X144" s="70"/>
    </row>
    <row r="145" spans="1:24" ht="96.75" customHeight="1" x14ac:dyDescent="0.25">
      <c r="B145" s="71"/>
      <c r="C145" s="315" t="s">
        <v>991</v>
      </c>
      <c r="D145" s="699" t="s">
        <v>1003</v>
      </c>
      <c r="E145" s="700"/>
      <c r="F145" s="700"/>
      <c r="G145" s="700"/>
      <c r="H145" s="701"/>
      <c r="I145" s="708" t="s">
        <v>1004</v>
      </c>
      <c r="J145" s="709"/>
      <c r="K145" s="713" t="s">
        <v>1005</v>
      </c>
      <c r="L145" s="713"/>
      <c r="M145" s="713" t="s">
        <v>1006</v>
      </c>
      <c r="N145" s="721"/>
      <c r="O145" s="361"/>
      <c r="P145" s="69"/>
      <c r="Q145" s="69"/>
      <c r="R145" s="69"/>
      <c r="S145" s="69"/>
      <c r="T145" s="69"/>
      <c r="U145" s="69"/>
      <c r="V145" s="69"/>
      <c r="W145" s="69"/>
      <c r="X145" s="70"/>
    </row>
    <row r="146" spans="1:24" ht="99.75" customHeight="1" x14ac:dyDescent="0.25">
      <c r="B146" s="71"/>
      <c r="C146" s="315" t="s">
        <v>991</v>
      </c>
      <c r="D146" s="699" t="s">
        <v>1007</v>
      </c>
      <c r="E146" s="700"/>
      <c r="F146" s="700"/>
      <c r="G146" s="700"/>
      <c r="H146" s="701"/>
      <c r="I146" s="708" t="s">
        <v>1004</v>
      </c>
      <c r="J146" s="709"/>
      <c r="K146" s="713" t="s">
        <v>1008</v>
      </c>
      <c r="L146" s="713"/>
      <c r="M146" s="713" t="s">
        <v>1009</v>
      </c>
      <c r="N146" s="721"/>
      <c r="O146" s="361"/>
      <c r="P146" s="69"/>
      <c r="Q146" s="69"/>
      <c r="R146" s="69"/>
      <c r="S146" s="69"/>
      <c r="T146" s="69"/>
      <c r="U146" s="69"/>
      <c r="V146" s="69"/>
      <c r="W146" s="69"/>
      <c r="X146" s="70"/>
    </row>
    <row r="147" spans="1:24" ht="72" customHeight="1" x14ac:dyDescent="0.25">
      <c r="B147" s="71"/>
      <c r="C147" s="315" t="s">
        <v>991</v>
      </c>
      <c r="D147" s="699" t="s">
        <v>1010</v>
      </c>
      <c r="E147" s="700"/>
      <c r="F147" s="700"/>
      <c r="G147" s="700"/>
      <c r="H147" s="701"/>
      <c r="I147" s="708" t="s">
        <v>1004</v>
      </c>
      <c r="J147" s="709"/>
      <c r="K147" s="713" t="s">
        <v>1011</v>
      </c>
      <c r="L147" s="713"/>
      <c r="M147" s="713" t="s">
        <v>1012</v>
      </c>
      <c r="N147" s="721"/>
      <c r="O147" s="361"/>
      <c r="P147" s="69"/>
      <c r="Q147" s="69"/>
      <c r="R147" s="69"/>
      <c r="S147" s="69"/>
      <c r="T147" s="69"/>
      <c r="U147" s="69"/>
      <c r="V147" s="69"/>
      <c r="W147" s="69"/>
      <c r="X147" s="70"/>
    </row>
    <row r="148" spans="1:24" ht="52.5" customHeight="1" x14ac:dyDescent="0.25">
      <c r="B148" s="71"/>
      <c r="C148" s="315" t="s">
        <v>991</v>
      </c>
      <c r="D148" s="699" t="s">
        <v>1013</v>
      </c>
      <c r="E148" s="700"/>
      <c r="F148" s="700"/>
      <c r="G148" s="700"/>
      <c r="H148" s="701"/>
      <c r="I148" s="708" t="s">
        <v>1004</v>
      </c>
      <c r="J148" s="709"/>
      <c r="K148" s="713" t="s">
        <v>1014</v>
      </c>
      <c r="L148" s="713"/>
      <c r="M148" s="713" t="s">
        <v>1015</v>
      </c>
      <c r="N148" s="721"/>
      <c r="O148" s="361"/>
      <c r="P148" s="69"/>
      <c r="Q148" s="69"/>
      <c r="R148" s="69"/>
      <c r="S148" s="69"/>
      <c r="T148" s="69"/>
      <c r="U148" s="69"/>
      <c r="V148" s="69"/>
      <c r="W148" s="69"/>
      <c r="X148" s="70"/>
    </row>
    <row r="149" spans="1:24" ht="77.25" customHeight="1" x14ac:dyDescent="0.25">
      <c r="B149" s="71"/>
      <c r="C149" s="315" t="s">
        <v>991</v>
      </c>
      <c r="D149" s="699" t="s">
        <v>1016</v>
      </c>
      <c r="E149" s="700"/>
      <c r="F149" s="700"/>
      <c r="G149" s="700"/>
      <c r="H149" s="701"/>
      <c r="I149" s="708" t="s">
        <v>1004</v>
      </c>
      <c r="J149" s="709"/>
      <c r="K149" s="713" t="s">
        <v>1017</v>
      </c>
      <c r="L149" s="713"/>
      <c r="M149" s="713" t="s">
        <v>1018</v>
      </c>
      <c r="N149" s="721"/>
      <c r="O149" s="361"/>
      <c r="P149" s="69"/>
      <c r="Q149" s="69"/>
      <c r="R149" s="69"/>
      <c r="S149" s="69"/>
      <c r="T149" s="69"/>
      <c r="U149" s="69"/>
      <c r="V149" s="69"/>
      <c r="W149" s="69"/>
      <c r="X149" s="70"/>
    </row>
    <row r="150" spans="1:24" ht="62.25" customHeight="1" x14ac:dyDescent="0.25">
      <c r="B150" s="71"/>
      <c r="C150" s="315" t="s">
        <v>991</v>
      </c>
      <c r="D150" s="699" t="s">
        <v>1019</v>
      </c>
      <c r="E150" s="700"/>
      <c r="F150" s="700"/>
      <c r="G150" s="700"/>
      <c r="H150" s="701"/>
      <c r="I150" s="708" t="s">
        <v>1004</v>
      </c>
      <c r="J150" s="709"/>
      <c r="K150" s="713" t="s">
        <v>1020</v>
      </c>
      <c r="L150" s="713"/>
      <c r="M150" s="713" t="s">
        <v>1021</v>
      </c>
      <c r="N150" s="721"/>
      <c r="O150" s="361"/>
      <c r="P150" s="69"/>
      <c r="Q150" s="69"/>
      <c r="R150" s="69"/>
      <c r="S150" s="69"/>
      <c r="T150" s="69"/>
      <c r="U150" s="69"/>
      <c r="V150" s="69"/>
      <c r="W150" s="69"/>
      <c r="X150" s="70"/>
    </row>
    <row r="151" spans="1:24" ht="137.25" customHeight="1" x14ac:dyDescent="0.25">
      <c r="B151" s="71"/>
      <c r="C151" s="315" t="s">
        <v>991</v>
      </c>
      <c r="D151" s="699" t="s">
        <v>1022</v>
      </c>
      <c r="E151" s="700"/>
      <c r="F151" s="700"/>
      <c r="G151" s="700"/>
      <c r="H151" s="701"/>
      <c r="I151" s="708" t="s">
        <v>1004</v>
      </c>
      <c r="J151" s="709"/>
      <c r="K151" s="713" t="s">
        <v>1023</v>
      </c>
      <c r="L151" s="713"/>
      <c r="M151" s="713" t="s">
        <v>1024</v>
      </c>
      <c r="N151" s="721"/>
      <c r="O151" s="361"/>
      <c r="P151" s="69"/>
      <c r="Q151" s="69"/>
      <c r="R151" s="69"/>
      <c r="S151" s="69"/>
      <c r="T151" s="69"/>
      <c r="U151" s="69"/>
      <c r="V151" s="69"/>
      <c r="W151" s="69"/>
      <c r="X151" s="70"/>
    </row>
    <row r="152" spans="1:24" ht="82.5" customHeight="1" x14ac:dyDescent="0.25">
      <c r="B152" s="71"/>
      <c r="C152" s="315" t="s">
        <v>991</v>
      </c>
      <c r="D152" s="699" t="s">
        <v>1025</v>
      </c>
      <c r="E152" s="700"/>
      <c r="F152" s="700"/>
      <c r="G152" s="700"/>
      <c r="H152" s="701"/>
      <c r="I152" s="708" t="s">
        <v>1004</v>
      </c>
      <c r="J152" s="709"/>
      <c r="K152" s="713" t="s">
        <v>1026</v>
      </c>
      <c r="L152" s="713"/>
      <c r="M152" s="713" t="s">
        <v>1027</v>
      </c>
      <c r="N152" s="721"/>
      <c r="O152" s="361"/>
      <c r="P152" s="69"/>
      <c r="Q152" s="69"/>
      <c r="R152" s="69"/>
      <c r="S152" s="69"/>
      <c r="T152" s="69"/>
      <c r="U152" s="69"/>
      <c r="V152" s="69"/>
      <c r="W152" s="69"/>
      <c r="X152" s="70"/>
    </row>
    <row r="153" spans="1:24" ht="106.5" customHeight="1" x14ac:dyDescent="0.25">
      <c r="B153" s="71"/>
      <c r="C153" s="315" t="s">
        <v>5</v>
      </c>
      <c r="D153" s="699" t="s">
        <v>1028</v>
      </c>
      <c r="E153" s="700"/>
      <c r="F153" s="700"/>
      <c r="G153" s="700"/>
      <c r="H153" s="701"/>
      <c r="I153" s="708" t="s">
        <v>1004</v>
      </c>
      <c r="J153" s="709"/>
      <c r="K153" s="713" t="s">
        <v>1029</v>
      </c>
      <c r="L153" s="713"/>
      <c r="M153" s="713" t="s">
        <v>1030</v>
      </c>
      <c r="N153" s="721"/>
      <c r="O153" s="361"/>
      <c r="P153" s="69"/>
      <c r="Q153" s="69"/>
      <c r="R153" s="69"/>
      <c r="S153" s="69"/>
      <c r="T153" s="69"/>
      <c r="U153" s="69"/>
      <c r="V153" s="69"/>
      <c r="W153" s="69"/>
      <c r="X153" s="70"/>
    </row>
    <row r="154" spans="1:24" s="497" customFormat="1" ht="117.75" customHeight="1" x14ac:dyDescent="0.25">
      <c r="A154" s="492"/>
      <c r="B154" s="493"/>
      <c r="C154" s="491" t="s">
        <v>5</v>
      </c>
      <c r="D154" s="704" t="s">
        <v>1031</v>
      </c>
      <c r="E154" s="705"/>
      <c r="F154" s="705"/>
      <c r="G154" s="705"/>
      <c r="H154" s="706"/>
      <c r="I154" s="710" t="s">
        <v>1004</v>
      </c>
      <c r="J154" s="711"/>
      <c r="K154" s="714" t="s">
        <v>1032</v>
      </c>
      <c r="L154" s="714"/>
      <c r="M154" s="722" t="s">
        <v>1079</v>
      </c>
      <c r="N154" s="723"/>
      <c r="O154" s="494"/>
      <c r="P154" s="495"/>
      <c r="Q154" s="495"/>
      <c r="R154" s="495"/>
      <c r="S154" s="495"/>
      <c r="T154" s="495"/>
      <c r="U154" s="495"/>
      <c r="V154" s="495"/>
      <c r="W154" s="495"/>
      <c r="X154" s="496"/>
    </row>
    <row r="155" spans="1:24" ht="47.25" hidden="1" customHeight="1" x14ac:dyDescent="0.25">
      <c r="B155" s="71"/>
      <c r="C155" s="315"/>
      <c r="D155" s="702"/>
      <c r="E155" s="702"/>
      <c r="F155" s="702"/>
      <c r="G155" s="702"/>
      <c r="H155" s="702"/>
      <c r="I155" s="712"/>
      <c r="J155" s="712"/>
      <c r="K155" s="713"/>
      <c r="L155" s="713"/>
      <c r="M155" s="713"/>
      <c r="N155" s="721"/>
      <c r="O155" s="361"/>
      <c r="P155" s="69"/>
      <c r="Q155" s="69"/>
      <c r="R155" s="69"/>
      <c r="S155" s="69"/>
      <c r="T155" s="69"/>
      <c r="U155" s="69"/>
      <c r="V155" s="69"/>
      <c r="W155" s="69"/>
      <c r="X155" s="70"/>
    </row>
    <row r="156" spans="1:24" ht="47.25" hidden="1" customHeight="1" x14ac:dyDescent="0.25">
      <c r="B156" s="71"/>
      <c r="C156" s="315"/>
      <c r="D156" s="702"/>
      <c r="E156" s="702"/>
      <c r="F156" s="702"/>
      <c r="G156" s="702"/>
      <c r="H156" s="702"/>
      <c r="I156" s="712"/>
      <c r="J156" s="712"/>
      <c r="K156" s="713"/>
      <c r="L156" s="713"/>
      <c r="M156" s="713"/>
      <c r="N156" s="721"/>
      <c r="O156" s="361"/>
      <c r="P156" s="69"/>
      <c r="Q156" s="69"/>
      <c r="R156" s="69"/>
      <c r="S156" s="69"/>
      <c r="T156" s="69"/>
      <c r="U156" s="69"/>
      <c r="V156" s="69"/>
      <c r="W156" s="69"/>
      <c r="X156" s="70"/>
    </row>
    <row r="157" spans="1:24" ht="47.25" hidden="1" customHeight="1" x14ac:dyDescent="0.25">
      <c r="B157" s="71"/>
      <c r="C157" s="315"/>
      <c r="D157" s="702"/>
      <c r="E157" s="702"/>
      <c r="F157" s="702"/>
      <c r="G157" s="702"/>
      <c r="H157" s="702"/>
      <c r="I157" s="712"/>
      <c r="J157" s="712"/>
      <c r="K157" s="713"/>
      <c r="L157" s="713"/>
      <c r="M157" s="713"/>
      <c r="N157" s="721"/>
      <c r="O157" s="361"/>
      <c r="P157" s="69"/>
      <c r="Q157" s="69"/>
      <c r="R157" s="69"/>
      <c r="S157" s="69"/>
      <c r="T157" s="69"/>
      <c r="U157" s="69"/>
      <c r="V157" s="69"/>
      <c r="W157" s="69"/>
      <c r="X157" s="70"/>
    </row>
    <row r="158" spans="1:24" ht="47.25" hidden="1" customHeight="1" x14ac:dyDescent="0.25">
      <c r="B158" s="71"/>
      <c r="C158" s="315"/>
      <c r="D158" s="702"/>
      <c r="E158" s="702"/>
      <c r="F158" s="702"/>
      <c r="G158" s="702"/>
      <c r="H158" s="702"/>
      <c r="I158" s="712"/>
      <c r="J158" s="712"/>
      <c r="K158" s="713"/>
      <c r="L158" s="713"/>
      <c r="M158" s="713"/>
      <c r="N158" s="721"/>
      <c r="O158" s="361"/>
      <c r="P158" s="69"/>
      <c r="Q158" s="69"/>
      <c r="R158" s="69"/>
      <c r="S158" s="69"/>
      <c r="T158" s="69"/>
      <c r="U158" s="69"/>
      <c r="V158" s="69"/>
      <c r="W158" s="69"/>
      <c r="X158" s="70"/>
    </row>
    <row r="159" spans="1:24" ht="47.25" customHeight="1" thickBot="1" x14ac:dyDescent="0.3">
      <c r="B159" s="71"/>
      <c r="C159" s="316"/>
      <c r="D159" s="703"/>
      <c r="E159" s="703"/>
      <c r="F159" s="703"/>
      <c r="G159" s="703"/>
      <c r="H159" s="703"/>
      <c r="I159" s="689"/>
      <c r="J159" s="689"/>
      <c r="K159" s="718"/>
      <c r="L159" s="718"/>
      <c r="M159" s="718"/>
      <c r="N159" s="724"/>
      <c r="O159" s="361"/>
      <c r="P159" s="69"/>
      <c r="Q159" s="69"/>
      <c r="R159" s="69"/>
      <c r="S159" s="69"/>
      <c r="T159" s="69"/>
      <c r="U159" s="69"/>
      <c r="V159" s="69"/>
      <c r="W159" s="69"/>
      <c r="X159" s="70"/>
    </row>
    <row r="160" spans="1:24" x14ac:dyDescent="0.25">
      <c r="B160" s="71"/>
      <c r="C160" s="361"/>
      <c r="D160" s="361"/>
      <c r="E160" s="361"/>
      <c r="F160" s="361"/>
      <c r="G160" s="361"/>
      <c r="H160" s="361"/>
      <c r="I160" s="361"/>
      <c r="J160" s="361"/>
      <c r="K160" s="361"/>
      <c r="L160" s="361"/>
      <c r="M160" s="361"/>
      <c r="N160" s="361"/>
      <c r="O160" s="361"/>
      <c r="P160" s="69"/>
      <c r="Q160" s="69"/>
      <c r="R160" s="69"/>
      <c r="S160" s="69"/>
      <c r="T160" s="69"/>
      <c r="U160" s="69"/>
      <c r="V160" s="69"/>
      <c r="W160" s="69"/>
      <c r="X160" s="70"/>
    </row>
    <row r="161" spans="2:24" x14ac:dyDescent="0.25">
      <c r="B161" s="71"/>
      <c r="C161" s="361"/>
      <c r="D161" s="361"/>
      <c r="E161" s="361"/>
      <c r="F161" s="361"/>
      <c r="G161" s="361"/>
      <c r="H161" s="361"/>
      <c r="I161" s="361"/>
      <c r="J161" s="361"/>
      <c r="K161" s="361"/>
      <c r="L161" s="361"/>
      <c r="M161" s="361"/>
      <c r="N161" s="361"/>
      <c r="O161" s="361"/>
      <c r="P161" s="69"/>
      <c r="Q161" s="69"/>
      <c r="R161" s="69"/>
      <c r="S161" s="69"/>
      <c r="T161" s="69"/>
      <c r="U161" s="69"/>
      <c r="V161" s="69"/>
      <c r="W161" s="69"/>
      <c r="X161" s="70"/>
    </row>
    <row r="162" spans="2:24" ht="60" x14ac:dyDescent="0.25">
      <c r="B162" s="68"/>
      <c r="C162" s="360" t="s">
        <v>671</v>
      </c>
      <c r="D162" s="361"/>
      <c r="E162" s="361"/>
      <c r="F162" s="361"/>
      <c r="G162" s="361"/>
      <c r="H162" s="361"/>
      <c r="I162" s="361"/>
      <c r="J162" s="361"/>
      <c r="K162" s="361"/>
      <c r="L162" s="361"/>
      <c r="M162" s="361"/>
      <c r="N162" s="361"/>
      <c r="O162" s="361"/>
      <c r="P162" s="69"/>
      <c r="Q162" s="69"/>
      <c r="R162" s="69"/>
      <c r="S162" s="69"/>
      <c r="T162" s="69"/>
      <c r="U162" s="69"/>
      <c r="V162" s="69"/>
      <c r="W162" s="69"/>
      <c r="X162" s="70"/>
    </row>
    <row r="163" spans="2:24" ht="15.75" thickBot="1" x14ac:dyDescent="0.3">
      <c r="B163" s="71"/>
      <c r="C163" s="361"/>
      <c r="D163" s="361"/>
      <c r="E163" s="361"/>
      <c r="F163" s="361"/>
      <c r="G163" s="361"/>
      <c r="H163" s="361"/>
      <c r="I163" s="361"/>
      <c r="J163" s="361"/>
      <c r="K163" s="361"/>
      <c r="L163" s="361"/>
      <c r="M163" s="361"/>
      <c r="N163" s="361"/>
      <c r="O163" s="361"/>
      <c r="P163" s="69"/>
      <c r="Q163" s="69"/>
      <c r="R163" s="69"/>
      <c r="S163" s="69"/>
      <c r="T163" s="69"/>
      <c r="U163" s="69"/>
      <c r="V163" s="69"/>
      <c r="W163" s="69"/>
      <c r="X163" s="70"/>
    </row>
    <row r="164" spans="2:24" x14ac:dyDescent="0.25">
      <c r="B164" s="71"/>
      <c r="C164" s="690" t="s">
        <v>1033</v>
      </c>
      <c r="D164" s="691"/>
      <c r="E164" s="691"/>
      <c r="F164" s="691"/>
      <c r="G164" s="691"/>
      <c r="H164" s="691"/>
      <c r="I164" s="692"/>
      <c r="J164" s="361"/>
      <c r="K164" s="361"/>
      <c r="L164" s="361"/>
      <c r="M164" s="361"/>
      <c r="N164" s="361"/>
      <c r="O164" s="361"/>
      <c r="P164" s="69"/>
      <c r="Q164" s="69"/>
      <c r="R164" s="69"/>
      <c r="S164" s="69"/>
      <c r="T164" s="69"/>
      <c r="U164" s="69"/>
      <c r="V164" s="69"/>
      <c r="W164" s="69"/>
      <c r="X164" s="70"/>
    </row>
    <row r="165" spans="2:24" x14ac:dyDescent="0.25">
      <c r="B165" s="71"/>
      <c r="C165" s="693"/>
      <c r="D165" s="694"/>
      <c r="E165" s="694"/>
      <c r="F165" s="694"/>
      <c r="G165" s="694"/>
      <c r="H165" s="694"/>
      <c r="I165" s="695"/>
      <c r="J165" s="361"/>
      <c r="K165" s="361"/>
      <c r="L165" s="361"/>
      <c r="M165" s="361"/>
      <c r="N165" s="361"/>
      <c r="O165" s="361"/>
      <c r="P165" s="69"/>
      <c r="Q165" s="69"/>
      <c r="R165" s="69"/>
      <c r="S165" s="69"/>
      <c r="T165" s="69"/>
      <c r="U165" s="69"/>
      <c r="V165" s="69"/>
      <c r="W165" s="69"/>
      <c r="X165" s="70"/>
    </row>
    <row r="166" spans="2:24" x14ac:dyDescent="0.25">
      <c r="B166" s="71"/>
      <c r="C166" s="693"/>
      <c r="D166" s="694"/>
      <c r="E166" s="694"/>
      <c r="F166" s="694"/>
      <c r="G166" s="694"/>
      <c r="H166" s="694"/>
      <c r="I166" s="695"/>
      <c r="J166" s="361"/>
      <c r="K166" s="361"/>
      <c r="L166" s="361"/>
      <c r="M166" s="361"/>
      <c r="N166" s="361"/>
      <c r="O166" s="361"/>
      <c r="P166" s="69"/>
      <c r="Q166" s="69"/>
      <c r="R166" s="69"/>
      <c r="S166" s="69"/>
      <c r="T166" s="69"/>
      <c r="U166" s="69"/>
      <c r="V166" s="69"/>
      <c r="W166" s="69"/>
      <c r="X166" s="70"/>
    </row>
    <row r="167" spans="2:24" x14ac:dyDescent="0.25">
      <c r="B167" s="71"/>
      <c r="C167" s="693"/>
      <c r="D167" s="694"/>
      <c r="E167" s="694"/>
      <c r="F167" s="694"/>
      <c r="G167" s="694"/>
      <c r="H167" s="694"/>
      <c r="I167" s="695"/>
      <c r="J167" s="361"/>
      <c r="K167" s="361"/>
      <c r="L167" s="361"/>
      <c r="M167" s="361"/>
      <c r="N167" s="361"/>
      <c r="O167" s="361"/>
      <c r="P167" s="69"/>
      <c r="Q167" s="69"/>
      <c r="R167" s="69"/>
      <c r="S167" s="69"/>
      <c r="T167" s="69"/>
      <c r="U167" s="69"/>
      <c r="V167" s="69"/>
      <c r="W167" s="69"/>
      <c r="X167" s="70"/>
    </row>
    <row r="168" spans="2:24" x14ac:dyDescent="0.25">
      <c r="B168" s="71"/>
      <c r="C168" s="693"/>
      <c r="D168" s="694"/>
      <c r="E168" s="694"/>
      <c r="F168" s="694"/>
      <c r="G168" s="694"/>
      <c r="H168" s="694"/>
      <c r="I168" s="695"/>
      <c r="J168" s="361"/>
      <c r="K168" s="361"/>
      <c r="L168" s="361"/>
      <c r="M168" s="361"/>
      <c r="N168" s="361"/>
      <c r="O168" s="361"/>
      <c r="P168" s="69"/>
      <c r="Q168" s="69"/>
      <c r="R168" s="69"/>
      <c r="S168" s="69"/>
      <c r="T168" s="69"/>
      <c r="U168" s="69"/>
      <c r="V168" s="69"/>
      <c r="W168" s="69"/>
      <c r="X168" s="70"/>
    </row>
    <row r="169" spans="2:24" ht="15.75" thickBot="1" x14ac:dyDescent="0.3">
      <c r="B169" s="71"/>
      <c r="C169" s="696"/>
      <c r="D169" s="697"/>
      <c r="E169" s="697"/>
      <c r="F169" s="697"/>
      <c r="G169" s="697"/>
      <c r="H169" s="697"/>
      <c r="I169" s="698"/>
      <c r="J169" s="361"/>
      <c r="K169" s="361"/>
      <c r="L169" s="361"/>
      <c r="M169" s="361"/>
      <c r="N169" s="361"/>
      <c r="O169" s="361"/>
      <c r="P169" s="69"/>
      <c r="Q169" s="69"/>
      <c r="R169" s="69"/>
      <c r="S169" s="69"/>
      <c r="T169" s="69"/>
      <c r="U169" s="69"/>
      <c r="V169" s="69"/>
      <c r="W169" s="69"/>
      <c r="X169" s="70"/>
    </row>
    <row r="170" spans="2:24" x14ac:dyDescent="0.25">
      <c r="B170" s="72"/>
      <c r="C170" s="73"/>
      <c r="D170" s="73"/>
      <c r="E170" s="73"/>
      <c r="F170" s="73"/>
      <c r="G170" s="73"/>
      <c r="H170" s="73"/>
      <c r="I170" s="73"/>
      <c r="J170" s="73"/>
      <c r="K170" s="73"/>
      <c r="L170" s="73"/>
      <c r="M170" s="73"/>
      <c r="N170" s="73"/>
      <c r="O170" s="73"/>
      <c r="P170" s="73"/>
      <c r="Q170" s="73"/>
      <c r="R170" s="73"/>
      <c r="S170" s="73"/>
      <c r="T170" s="73"/>
      <c r="U170" s="73"/>
      <c r="V170" s="73"/>
      <c r="W170" s="73"/>
      <c r="X170" s="74"/>
    </row>
    <row r="171" spans="2:24" x14ac:dyDescent="0.25">
      <c r="B171" s="327" t="s">
        <v>581</v>
      </c>
      <c r="V171" s="4"/>
    </row>
    <row r="172" spans="2:24" x14ac:dyDescent="0.25">
      <c r="V172" s="4"/>
    </row>
    <row r="173" spans="2:24" x14ac:dyDescent="0.25">
      <c r="V173" s="4"/>
    </row>
    <row r="174" spans="2:24" x14ac:dyDescent="0.25">
      <c r="V174" s="4"/>
    </row>
    <row r="175" spans="2:24" x14ac:dyDescent="0.25">
      <c r="V175" s="4"/>
    </row>
    <row r="176" spans="2:24" x14ac:dyDescent="0.25">
      <c r="V176" s="4"/>
    </row>
    <row r="177" spans="22:22" x14ac:dyDescent="0.25">
      <c r="V177" s="4"/>
    </row>
    <row r="178" spans="22:22" x14ac:dyDescent="0.25">
      <c r="V178" s="4"/>
    </row>
    <row r="179" spans="22:22" x14ac:dyDescent="0.25">
      <c r="V179" s="4"/>
    </row>
    <row r="180" spans="22:22" x14ac:dyDescent="0.25">
      <c r="V180" s="4"/>
    </row>
    <row r="181" spans="22:22" x14ac:dyDescent="0.25">
      <c r="V181" s="4"/>
    </row>
    <row r="182" spans="22:22" x14ac:dyDescent="0.25">
      <c r="V182" s="4"/>
    </row>
    <row r="183" spans="22:22" x14ac:dyDescent="0.25">
      <c r="V183" s="4"/>
    </row>
    <row r="184" spans="22:22" x14ac:dyDescent="0.25">
      <c r="V184" s="4"/>
    </row>
    <row r="185" spans="22:22" x14ac:dyDescent="0.25">
      <c r="V185" s="4"/>
    </row>
    <row r="186" spans="22:22" x14ac:dyDescent="0.25">
      <c r="V186" s="4"/>
    </row>
  </sheetData>
  <sheetProtection selectLockedCells="1"/>
  <customSheetViews>
    <customSheetView guid="{24BDF9BF-3E89-4D14-855A-139B7B0A48CA}" showPageBreaks="1" showGridLines="0" fitToPage="1" printArea="1" hiddenColumns="1" topLeftCell="A9">
      <selection activeCell="I15" sqref="I15"/>
      <pageMargins left="0.70866141732283472" right="0.70866141732283472" top="0.74803149606299213" bottom="0.74803149606299213" header="0.31496062992125984" footer="0.31496062992125984"/>
      <pageSetup paperSize="8" scale="59" orientation="landscape" r:id="rId1"/>
    </customSheetView>
  </customSheetViews>
  <mergeCells count="287">
    <mergeCell ref="Q17:Q23"/>
    <mergeCell ref="C125:D125"/>
    <mergeCell ref="C126:D126"/>
    <mergeCell ref="C127:D127"/>
    <mergeCell ref="C128:D128"/>
    <mergeCell ref="C129:D129"/>
    <mergeCell ref="C130:D130"/>
    <mergeCell ref="C131:D131"/>
    <mergeCell ref="C132:D132"/>
    <mergeCell ref="E121:H121"/>
    <mergeCell ref="E122:H122"/>
    <mergeCell ref="E123:H123"/>
    <mergeCell ref="N45:O45"/>
    <mergeCell ref="N46:O46"/>
    <mergeCell ref="N47:O47"/>
    <mergeCell ref="D34:F34"/>
    <mergeCell ref="D35:F35"/>
    <mergeCell ref="D36:F36"/>
    <mergeCell ref="D37:F37"/>
    <mergeCell ref="D38:F38"/>
    <mergeCell ref="D39:F39"/>
    <mergeCell ref="D40:F40"/>
    <mergeCell ref="N43:O43"/>
    <mergeCell ref="N44:O44"/>
    <mergeCell ref="C133:D133"/>
    <mergeCell ref="C116:D116"/>
    <mergeCell ref="C117:D117"/>
    <mergeCell ref="C118:D118"/>
    <mergeCell ref="C119:D119"/>
    <mergeCell ref="C120:D120"/>
    <mergeCell ref="C121:D121"/>
    <mergeCell ref="C122:D122"/>
    <mergeCell ref="C123:D123"/>
    <mergeCell ref="C124:D124"/>
    <mergeCell ref="S101:T101"/>
    <mergeCell ref="S102:T102"/>
    <mergeCell ref="C115:D115"/>
    <mergeCell ref="K96:L96"/>
    <mergeCell ref="K97:L97"/>
    <mergeCell ref="K98:L98"/>
    <mergeCell ref="K99:L99"/>
    <mergeCell ref="K100:L100"/>
    <mergeCell ref="K101:L101"/>
    <mergeCell ref="K102:L102"/>
    <mergeCell ref="S92:T92"/>
    <mergeCell ref="S93:T93"/>
    <mergeCell ref="S94:T94"/>
    <mergeCell ref="S95:T95"/>
    <mergeCell ref="S96:T96"/>
    <mergeCell ref="S97:T97"/>
    <mergeCell ref="S98:T98"/>
    <mergeCell ref="S99:T99"/>
    <mergeCell ref="S100:T100"/>
    <mergeCell ref="S83:T83"/>
    <mergeCell ref="S84:T84"/>
    <mergeCell ref="S85:T85"/>
    <mergeCell ref="S86:T86"/>
    <mergeCell ref="S87:T87"/>
    <mergeCell ref="S88:T88"/>
    <mergeCell ref="S89:T89"/>
    <mergeCell ref="S90:T90"/>
    <mergeCell ref="S91:T91"/>
    <mergeCell ref="S75:T75"/>
    <mergeCell ref="S76:T76"/>
    <mergeCell ref="S77:T77"/>
    <mergeCell ref="S78:T78"/>
    <mergeCell ref="S79:T79"/>
    <mergeCell ref="S62:T62"/>
    <mergeCell ref="S63:T63"/>
    <mergeCell ref="S64:T64"/>
    <mergeCell ref="S65:T65"/>
    <mergeCell ref="S66:T66"/>
    <mergeCell ref="S67:T67"/>
    <mergeCell ref="S68:T68"/>
    <mergeCell ref="S69:T69"/>
    <mergeCell ref="S70:T70"/>
    <mergeCell ref="K159:L159"/>
    <mergeCell ref="M141:N141"/>
    <mergeCell ref="M142:N142"/>
    <mergeCell ref="M143:N143"/>
    <mergeCell ref="M144:N144"/>
    <mergeCell ref="M145:N145"/>
    <mergeCell ref="M146:N146"/>
    <mergeCell ref="M147:N147"/>
    <mergeCell ref="M148:N148"/>
    <mergeCell ref="M149:N149"/>
    <mergeCell ref="M150:N150"/>
    <mergeCell ref="M151:N151"/>
    <mergeCell ref="M152:N152"/>
    <mergeCell ref="M153:N153"/>
    <mergeCell ref="M154:N154"/>
    <mergeCell ref="M155:N155"/>
    <mergeCell ref="M156:N156"/>
    <mergeCell ref="M157:N157"/>
    <mergeCell ref="M158:N158"/>
    <mergeCell ref="M159:N159"/>
    <mergeCell ref="K150:L150"/>
    <mergeCell ref="K152:L152"/>
    <mergeCell ref="K153:L153"/>
    <mergeCell ref="K154:L154"/>
    <mergeCell ref="K155:L155"/>
    <mergeCell ref="K156:L156"/>
    <mergeCell ref="K157:L157"/>
    <mergeCell ref="K158:L158"/>
    <mergeCell ref="K141:L141"/>
    <mergeCell ref="K142:L142"/>
    <mergeCell ref="K143:L143"/>
    <mergeCell ref="K144:L144"/>
    <mergeCell ref="K145:L145"/>
    <mergeCell ref="K146:L146"/>
    <mergeCell ref="K147:L147"/>
    <mergeCell ref="K148:L148"/>
    <mergeCell ref="K149:L149"/>
    <mergeCell ref="C164:I169"/>
    <mergeCell ref="D142:H142"/>
    <mergeCell ref="D143:H143"/>
    <mergeCell ref="D144:H144"/>
    <mergeCell ref="D145:H145"/>
    <mergeCell ref="D146:H146"/>
    <mergeCell ref="D156:H156"/>
    <mergeCell ref="D157:H157"/>
    <mergeCell ref="D158:H158"/>
    <mergeCell ref="D159:H159"/>
    <mergeCell ref="D147:H147"/>
    <mergeCell ref="D148:H148"/>
    <mergeCell ref="D149:H149"/>
    <mergeCell ref="D150:H150"/>
    <mergeCell ref="D151:H151"/>
    <mergeCell ref="D152:H152"/>
    <mergeCell ref="D153:H153"/>
    <mergeCell ref="D154:H154"/>
    <mergeCell ref="D155:H155"/>
    <mergeCell ref="I150:J150"/>
    <mergeCell ref="I151:J151"/>
    <mergeCell ref="I152:J152"/>
    <mergeCell ref="I153:J153"/>
    <mergeCell ref="I154:J154"/>
    <mergeCell ref="E131:H131"/>
    <mergeCell ref="E132:H132"/>
    <mergeCell ref="K85:L85"/>
    <mergeCell ref="K86:L86"/>
    <mergeCell ref="I87:J87"/>
    <mergeCell ref="I159:J159"/>
    <mergeCell ref="D47:F47"/>
    <mergeCell ref="D48:F48"/>
    <mergeCell ref="D49:F49"/>
    <mergeCell ref="D141:H141"/>
    <mergeCell ref="I155:J155"/>
    <mergeCell ref="I156:J156"/>
    <mergeCell ref="I157:J157"/>
    <mergeCell ref="I158:J158"/>
    <mergeCell ref="I142:J142"/>
    <mergeCell ref="I141:J141"/>
    <mergeCell ref="I143:J143"/>
    <mergeCell ref="I144:J144"/>
    <mergeCell ref="I145:J145"/>
    <mergeCell ref="I146:J146"/>
    <mergeCell ref="I147:J147"/>
    <mergeCell ref="I148:J148"/>
    <mergeCell ref="I149:J149"/>
    <mergeCell ref="K151:L151"/>
    <mergeCell ref="Q137:T137"/>
    <mergeCell ref="I65:J65"/>
    <mergeCell ref="I66:J66"/>
    <mergeCell ref="I67:J67"/>
    <mergeCell ref="I68:J68"/>
    <mergeCell ref="I69:J69"/>
    <mergeCell ref="I70:J70"/>
    <mergeCell ref="I71:J71"/>
    <mergeCell ref="I72:J72"/>
    <mergeCell ref="I73:J73"/>
    <mergeCell ref="K87:L87"/>
    <mergeCell ref="K65:L65"/>
    <mergeCell ref="K66:L66"/>
    <mergeCell ref="K67:L67"/>
    <mergeCell ref="K68:L68"/>
    <mergeCell ref="K69:L69"/>
    <mergeCell ref="K81:L81"/>
    <mergeCell ref="S80:T80"/>
    <mergeCell ref="S81:T81"/>
    <mergeCell ref="S82:T82"/>
    <mergeCell ref="S71:T71"/>
    <mergeCell ref="S72:T72"/>
    <mergeCell ref="S73:T73"/>
    <mergeCell ref="S74:T74"/>
    <mergeCell ref="D41:F41"/>
    <mergeCell ref="D44:F44"/>
    <mergeCell ref="N29:O29"/>
    <mergeCell ref="N30:O30"/>
    <mergeCell ref="N31:O31"/>
    <mergeCell ref="N32:O32"/>
    <mergeCell ref="N33:O33"/>
    <mergeCell ref="D29:F29"/>
    <mergeCell ref="D30:F30"/>
    <mergeCell ref="D31:F31"/>
    <mergeCell ref="D32:F32"/>
    <mergeCell ref="D33:F33"/>
    <mergeCell ref="N34:O34"/>
    <mergeCell ref="N35:O35"/>
    <mergeCell ref="N36:O36"/>
    <mergeCell ref="N37:O37"/>
    <mergeCell ref="N38:O38"/>
    <mergeCell ref="N39:O39"/>
    <mergeCell ref="N40:O40"/>
    <mergeCell ref="N41:O41"/>
    <mergeCell ref="N42:O42"/>
    <mergeCell ref="D45:F45"/>
    <mergeCell ref="D46:F46"/>
    <mergeCell ref="D42:F42"/>
    <mergeCell ref="D43:F43"/>
    <mergeCell ref="K82:L82"/>
    <mergeCell ref="K83:L83"/>
    <mergeCell ref="K84:L84"/>
    <mergeCell ref="K70:L70"/>
    <mergeCell ref="K71:L71"/>
    <mergeCell ref="I81:J81"/>
    <mergeCell ref="I82:J82"/>
    <mergeCell ref="I64:J64"/>
    <mergeCell ref="I63:J63"/>
    <mergeCell ref="I62:J62"/>
    <mergeCell ref="K72:L72"/>
    <mergeCell ref="K73:L73"/>
    <mergeCell ref="K74:L74"/>
    <mergeCell ref="K75:L75"/>
    <mergeCell ref="K76:L76"/>
    <mergeCell ref="K77:L77"/>
    <mergeCell ref="K78:L78"/>
    <mergeCell ref="K79:L79"/>
    <mergeCell ref="K80:L80"/>
    <mergeCell ref="N48:O48"/>
    <mergeCell ref="N49:O49"/>
    <mergeCell ref="K62:L62"/>
    <mergeCell ref="K63:L63"/>
    <mergeCell ref="K64:L64"/>
    <mergeCell ref="C53:I57"/>
    <mergeCell ref="C106:I110"/>
    <mergeCell ref="I102:J102"/>
    <mergeCell ref="I101:J101"/>
    <mergeCell ref="I100:J100"/>
    <mergeCell ref="I99:J99"/>
    <mergeCell ref="I98:J98"/>
    <mergeCell ref="I97:J97"/>
    <mergeCell ref="I96:J96"/>
    <mergeCell ref="I95:J95"/>
    <mergeCell ref="I93:J93"/>
    <mergeCell ref="I94:J94"/>
    <mergeCell ref="I74:J74"/>
    <mergeCell ref="I75:J75"/>
    <mergeCell ref="I76:J76"/>
    <mergeCell ref="I77:J77"/>
    <mergeCell ref="I78:J78"/>
    <mergeCell ref="I79:J79"/>
    <mergeCell ref="I80:J80"/>
    <mergeCell ref="I83:J83"/>
    <mergeCell ref="I84:J84"/>
    <mergeCell ref="I85:J85"/>
    <mergeCell ref="I86:J86"/>
    <mergeCell ref="I90:J90"/>
    <mergeCell ref="I91:J91"/>
    <mergeCell ref="C139:N139"/>
    <mergeCell ref="I92:J92"/>
    <mergeCell ref="K88:L88"/>
    <mergeCell ref="K89:L89"/>
    <mergeCell ref="K90:L90"/>
    <mergeCell ref="K91:L91"/>
    <mergeCell ref="K92:L92"/>
    <mergeCell ref="K93:L93"/>
    <mergeCell ref="K94:L94"/>
    <mergeCell ref="K95:L95"/>
    <mergeCell ref="E133:H133"/>
    <mergeCell ref="E124:H124"/>
    <mergeCell ref="E125:H125"/>
    <mergeCell ref="E126:H126"/>
    <mergeCell ref="E127:H127"/>
    <mergeCell ref="E128:H128"/>
    <mergeCell ref="C137:G137"/>
    <mergeCell ref="J137:N137"/>
    <mergeCell ref="E129:H129"/>
    <mergeCell ref="E130:H130"/>
    <mergeCell ref="E115:H115"/>
    <mergeCell ref="E116:H116"/>
    <mergeCell ref="E117:H117"/>
    <mergeCell ref="E118:H118"/>
    <mergeCell ref="E119:H119"/>
    <mergeCell ref="E120:H120"/>
    <mergeCell ref="I88:J88"/>
    <mergeCell ref="I89:J89"/>
  </mergeCells>
  <conditionalFormatting sqref="D17:O21 D23:O23">
    <cfRule type="expression" dxfId="0" priority="5">
      <formula>$D$14="N/A"</formula>
    </cfRule>
  </conditionalFormatting>
  <dataValidations count="14">
    <dataValidation allowBlank="1" sqref="N62 O62:O102 O115:O133"/>
    <dataValidation sqref="M115:N133 R62 S62:S102"/>
    <dataValidation type="list" allowBlank="1" sqref="I123:I133">
      <formula1>PartnershipRole</formula1>
    </dataValidation>
    <dataValidation type="list" sqref="R6:U7 R1:U2 R135:U136 R187:U1048576 R137:T186">
      <formula1>"FundingStatus"</formula1>
    </dataValidation>
    <dataValidation type="list" sqref="Q6:Q7 Q1:Q2 Q135:Q1048576">
      <formula1>FundingSource</formula1>
    </dataValidation>
    <dataValidation type="decimal" operator="greaterThan" allowBlank="1" showInputMessage="1" showErrorMessage="1" sqref="J30:J49 H30:H49 F63:F102">
      <formula1>0</formula1>
    </dataValidation>
    <dataValidation type="decimal" operator="greaterThanOrEqual" allowBlank="1" showInputMessage="1" showErrorMessage="1" sqref="L30:L49 H63:H102 P63:Q102">
      <formula1>0</formula1>
    </dataValidation>
    <dataValidation type="list" allowBlank="1" showInputMessage="1" showErrorMessage="1" sqref="P17:P24">
      <formula1>#REF!</formula1>
    </dataValidation>
    <dataValidation type="list" allowBlank="1" showInputMessage="1" showErrorMessage="1" sqref="C22 C24">
      <formula1>#REF!</formula1>
    </dataValidation>
    <dataValidation type="list" allowBlank="1" showInputMessage="1" showErrorMessage="1" sqref="M31:M49">
      <formula1>#REF!</formula1>
    </dataValidation>
    <dataValidation allowBlank="1" showInputMessage="1" showErrorMessage="1" sqref="K30:K49"/>
    <dataValidation allowBlank="1" showInputMessage="1" showErrorMessage="1" sqref="G30:G49"/>
    <dataValidation allowBlank="1" showInputMessage="1" showErrorMessage="1" sqref="C145:C159 I143:J159"/>
    <dataValidation allowBlank="1" showInputMessage="1" showErrorMessage="1" sqref="C143 C144"/>
  </dataValidations>
  <pageMargins left="0.70866141732283472" right="0.70866141732283472" top="0.74803149606299213" bottom="0.74803149606299213" header="0.31496062992125984" footer="0.31496062992125984"/>
  <pageSetup paperSize="8" scale="23" orientation="landscape" r:id="rId2"/>
  <rowBreaks count="6" manualBreakCount="6">
    <brk id="1" max="16383" man="1"/>
    <brk id="56" max="23" man="1"/>
    <brk id="104" max="16383" man="1"/>
    <brk id="111" max="16383" man="1"/>
    <brk id="112" max="16383" man="1"/>
    <brk id="139" max="16383" man="1"/>
  </rowBreaks>
  <colBreaks count="3" manualBreakCount="3">
    <brk id="1" max="1048575" man="1"/>
    <brk id="10" max="1048575" man="1"/>
    <brk id="20" max="1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A29555248</value>
    </field>
    <field name="Objective-Title">
      <value order="0">Climate Change - Public Sector - Public Bodies Annual Reporting Duty 2020 Excel Template - 2019 Factors - Draft - 19 August 2020</value>
    </field>
    <field name="Objective-Description">
      <value order="0"/>
    </field>
    <field name="Objective-CreationStamp">
      <value order="0">2020-08-19T09:24:33Z</value>
    </field>
    <field name="Objective-IsApproved">
      <value order="0">false</value>
    </field>
    <field name="Objective-IsPublished">
      <value order="0">false</value>
    </field>
    <field name="Objective-DatePublished">
      <value order="0"/>
    </field>
    <field name="Objective-ModificationStamp">
      <value order="0">2020-08-20T10:24:18Z</value>
    </field>
    <field name="Objective-Owner">
      <value order="0">Weatherill, Jill J (U447116)</value>
    </field>
    <field name="Objective-Path">
      <value order="0">Objective Global Folder:SG File Plan:Agriculture, environment and natural resources:Environmental issues:Climate and weather:Advice and policy: Climate and weather:Climate Change: Public Bodies: Guidance: 2020-2025</value>
    </field>
    <field name="Objective-Parent">
      <value order="0">Climate Change: Public Bodies: Guidance: 2020-2025</value>
    </field>
    <field name="Objective-State">
      <value order="0">Being Drafted</value>
    </field>
    <field name="Objective-VersionId">
      <value order="0">vA43029383</value>
    </field>
    <field name="Objective-Version">
      <value order="0">0.5</value>
    </field>
    <field name="Objective-VersionNumber">
      <value order="0">5</value>
    </field>
    <field name="Objective-VersionComment">
      <value order="0"/>
    </field>
    <field name="Objective-FileNumber">
      <value order="0">POL/34121</value>
    </field>
    <field name="Objective-Classification">
      <value order="0">OFFICIAL</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37</vt:i4>
      </vt:variant>
    </vt:vector>
  </HeadingPairs>
  <TitlesOfParts>
    <vt:vector size="40" baseType="lpstr">
      <vt:lpstr>Required section</vt:lpstr>
      <vt:lpstr>ListsReq</vt:lpstr>
      <vt:lpstr>Recommended - Wider Influence</vt:lpstr>
      <vt:lpstr>direction</vt:lpstr>
      <vt:lpstr>emissionsource</vt:lpstr>
      <vt:lpstr>emissionsource1</vt:lpstr>
      <vt:lpstr>emissionsource2</vt:lpstr>
      <vt:lpstr>Estimated</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'Recommended - Wider Influence'!Print_Area</vt:lpstr>
      <vt:lpstr>'Required section'!Print_Area</vt:lpstr>
      <vt:lpstr>probability</vt:lpstr>
      <vt:lpstr>Scope</vt:lpstr>
      <vt:lpstr>targetboundary</vt:lpstr>
      <vt:lpstr>targettype</vt:lpstr>
      <vt:lpstr>typeorganisation</vt:lpstr>
      <vt:lpstr>unitCO2</vt:lpstr>
      <vt:lpstr>unitCO2A</vt:lpstr>
      <vt:lpstr>unitCO2B</vt:lpstr>
      <vt:lpstr>unitCO2C</vt:lpstr>
      <vt:lpstr>unitCO2D</vt:lpstr>
      <vt:lpstr>unitCO2E</vt:lpstr>
      <vt:lpstr>unitsCO2C</vt:lpstr>
      <vt:lpstr>year</vt:lpstr>
      <vt:lpstr>yeartype</vt:lpstr>
      <vt:lpstr>yeartype2</vt:lpstr>
      <vt:lpstr>yesno</vt:lpstr>
      <vt:lpstr>yesno2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Lynda</cp:lastModifiedBy>
  <cp:lastPrinted>2020-10-16T18:46:17Z</cp:lastPrinted>
  <dcterms:created xsi:type="dcterms:W3CDTF">2014-10-29T16:20:01Z</dcterms:created>
  <dcterms:modified xsi:type="dcterms:W3CDTF">2020-11-25T08:42:32Z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A29555248</vt:lpwstr>
  </property>
  <property fmtid="{D5CDD505-2E9C-101B-9397-08002B2CF9AE}" pid="4" name="Objective-Title">
    <vt:lpwstr>Climate Change - Public Sector - Public Bodies Annual Reporting Duty 2020 Excel Template - 2019 Factors - Draft - 19 August 2020</vt:lpwstr>
  </property>
  <property fmtid="{D5CDD505-2E9C-101B-9397-08002B2CF9AE}" pid="5" name="Objective-Description">
    <vt:lpwstr/>
  </property>
  <property fmtid="{D5CDD505-2E9C-101B-9397-08002B2CF9AE}" pid="6" name="Objective-CreationStamp">
    <vt:filetime>2020-08-19T09:24:33Z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2020-08-20T10:24:18Z</vt:filetime>
  </property>
  <property fmtid="{D5CDD505-2E9C-101B-9397-08002B2CF9AE}" pid="11" name="Objective-Owner">
    <vt:lpwstr>Weatherill, Jill J (U447116)</vt:lpwstr>
  </property>
  <property fmtid="{D5CDD505-2E9C-101B-9397-08002B2CF9AE}" pid="12" name="Objective-Path">
    <vt:lpwstr>Objective Global Folder:SG File Plan:Agriculture, environment and natural resources:Environmental issues:Climate and weather:Advice and policy: Climate and weather:Climate Change: Public Bodies: Guidance: 2020-2025</vt:lpwstr>
  </property>
  <property fmtid="{D5CDD505-2E9C-101B-9397-08002B2CF9AE}" pid="13" name="Objective-Parent">
    <vt:lpwstr>Climate Change: Public Bodies: Guidance: 2020-2025</vt:lpwstr>
  </property>
  <property fmtid="{D5CDD505-2E9C-101B-9397-08002B2CF9AE}" pid="14" name="Objective-State">
    <vt:lpwstr>Being Drafted</vt:lpwstr>
  </property>
  <property fmtid="{D5CDD505-2E9C-101B-9397-08002B2CF9AE}" pid="15" name="Objective-VersionId">
    <vt:lpwstr>vA43029383</vt:lpwstr>
  </property>
  <property fmtid="{D5CDD505-2E9C-101B-9397-08002B2CF9AE}" pid="16" name="Objective-Version">
    <vt:lpwstr>0.5</vt:lpwstr>
  </property>
  <property fmtid="{D5CDD505-2E9C-101B-9397-08002B2CF9AE}" pid="17" name="Objective-VersionNumber">
    <vt:r8>5</vt:r8>
  </property>
  <property fmtid="{D5CDD505-2E9C-101B-9397-08002B2CF9AE}" pid="18" name="Objective-VersionComment">
    <vt:lpwstr/>
  </property>
  <property fmtid="{D5CDD505-2E9C-101B-9397-08002B2CF9AE}" pid="19" name="Objective-FileNumber">
    <vt:lpwstr>POL/34121</vt:lpwstr>
  </property>
  <property fmtid="{D5CDD505-2E9C-101B-9397-08002B2CF9AE}" pid="20" name="Objective-Classification">
    <vt:lpwstr>OFFICIAL</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ies>
</file>